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4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5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bia99\OneDrive\Documents\Wikiaves\Planilhas\Geral\Parametros\"/>
    </mc:Choice>
  </mc:AlternateContent>
  <xr:revisionPtr revIDLastSave="0" documentId="13_ncr:1_{6272DFB6-8F2C-499A-AA32-0954EFC80A5C}" xr6:coauthVersionLast="45" xr6:coauthVersionMax="45" xr10:uidLastSave="{00000000-0000-0000-0000-000000000000}"/>
  <bookViews>
    <workbookView xWindow="2304" yWindow="2304" windowWidth="17280" windowHeight="8964" firstSheet="8" activeTab="11" xr2:uid="{00000000-000D-0000-FFFF-FFFF00000000}"/>
  </bookViews>
  <sheets>
    <sheet name="Cidades" sheetId="6" state="hidden" r:id="rId1"/>
    <sheet name="Litoral" sheetId="13" r:id="rId2"/>
    <sheet name="Auxiliar" sheetId="11" r:id="rId3"/>
    <sheet name="Altitude" sheetId="1" r:id="rId4"/>
    <sheet name="Área" sheetId="2" r:id="rId5"/>
    <sheet name="População" sheetId="3" r:id="rId6"/>
    <sheet name="Latitude e Longitude" sheetId="5" r:id="rId7"/>
    <sheet name="Registros" sheetId="8" r:id="rId8"/>
    <sheet name="Espécies" sheetId="10" r:id="rId9"/>
    <sheet name="Wikiaves" sheetId="12" r:id="rId10"/>
    <sheet name="Histogramas" sheetId="7" r:id="rId11"/>
    <sheet name="Tabela" sheetId="9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3" l="1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29" i="13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1" i="13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1" i="13"/>
  <c r="AK203" i="5" l="1"/>
  <c r="AK202" i="5"/>
  <c r="AK196" i="5"/>
  <c r="AK195" i="5"/>
  <c r="AI203" i="5"/>
  <c r="AI202" i="5"/>
  <c r="AI196" i="5"/>
  <c r="AI195" i="5"/>
  <c r="AK188" i="5"/>
  <c r="AK187" i="5"/>
  <c r="AI188" i="5"/>
  <c r="AI187" i="5"/>
  <c r="AK181" i="5"/>
  <c r="AK180" i="5"/>
  <c r="AI181" i="5"/>
  <c r="AI180" i="5"/>
  <c r="AI182" i="5" l="1"/>
  <c r="AI183" i="5" s="1"/>
  <c r="AK204" i="5"/>
  <c r="AK206" i="5" s="1"/>
  <c r="AK197" i="5"/>
  <c r="AK199" i="5" s="1"/>
  <c r="AI204" i="5"/>
  <c r="AI206" i="5" s="1"/>
  <c r="AI197" i="5"/>
  <c r="AI199" i="5" s="1"/>
  <c r="AK189" i="5"/>
  <c r="AK190" i="5" s="1"/>
  <c r="AI189" i="5"/>
  <c r="AI191" i="5" s="1"/>
  <c r="AK182" i="5"/>
  <c r="AK183" i="5" s="1"/>
  <c r="U187" i="3"/>
  <c r="U186" i="3"/>
  <c r="U179" i="3"/>
  <c r="U178" i="3"/>
  <c r="S179" i="3"/>
  <c r="S178" i="3"/>
  <c r="S187" i="3"/>
  <c r="S186" i="3"/>
  <c r="AI184" i="5" l="1"/>
  <c r="AK198" i="5"/>
  <c r="AK205" i="5"/>
  <c r="AI205" i="5"/>
  <c r="AI198" i="5"/>
  <c r="AK191" i="5"/>
  <c r="AI190" i="5"/>
  <c r="AK184" i="5"/>
  <c r="S188" i="3"/>
  <c r="S190" i="3" s="1"/>
  <c r="U188" i="3"/>
  <c r="U190" i="3" s="1"/>
  <c r="U180" i="3"/>
  <c r="U182" i="3" s="1"/>
  <c r="S180" i="3"/>
  <c r="S182" i="3" s="1"/>
  <c r="AE178" i="2"/>
  <c r="AE177" i="2"/>
  <c r="AE186" i="2"/>
  <c r="AE185" i="2"/>
  <c r="AB186" i="2"/>
  <c r="AB185" i="2"/>
  <c r="AB178" i="2"/>
  <c r="AB177" i="2"/>
  <c r="M603" i="11"/>
  <c r="M604" i="11"/>
  <c r="M605" i="11"/>
  <c r="M606" i="11"/>
  <c r="M607" i="11"/>
  <c r="M608" i="11"/>
  <c r="M609" i="11"/>
  <c r="M610" i="11"/>
  <c r="M611" i="11"/>
  <c r="M612" i="11"/>
  <c r="M613" i="11"/>
  <c r="M614" i="11"/>
  <c r="M615" i="11"/>
  <c r="M616" i="11"/>
  <c r="M617" i="11"/>
  <c r="M618" i="11"/>
  <c r="M619" i="11"/>
  <c r="M620" i="11"/>
  <c r="M621" i="11"/>
  <c r="M622" i="11"/>
  <c r="M623" i="11"/>
  <c r="M624" i="11"/>
  <c r="M625" i="11"/>
  <c r="M626" i="11"/>
  <c r="L603" i="11"/>
  <c r="L604" i="11"/>
  <c r="L605" i="11"/>
  <c r="L606" i="11"/>
  <c r="L607" i="11"/>
  <c r="L608" i="11"/>
  <c r="L609" i="11"/>
  <c r="L610" i="11"/>
  <c r="L611" i="11"/>
  <c r="L612" i="11"/>
  <c r="L613" i="11"/>
  <c r="L614" i="11"/>
  <c r="L615" i="11"/>
  <c r="L616" i="11"/>
  <c r="L617" i="11"/>
  <c r="L618" i="11"/>
  <c r="L619" i="11"/>
  <c r="L620" i="11"/>
  <c r="L621" i="11"/>
  <c r="L622" i="11"/>
  <c r="L623" i="11"/>
  <c r="L624" i="11"/>
  <c r="L625" i="11"/>
  <c r="L626" i="11"/>
  <c r="AA160" i="1"/>
  <c r="AC160" i="1"/>
  <c r="AC159" i="1"/>
  <c r="AA159" i="1"/>
  <c r="AC152" i="1"/>
  <c r="AC151" i="1"/>
  <c r="AA152" i="1"/>
  <c r="AA151" i="1"/>
  <c r="S189" i="3" l="1"/>
  <c r="U189" i="3"/>
  <c r="U181" i="3"/>
  <c r="S181" i="3"/>
  <c r="AE187" i="2"/>
  <c r="AE189" i="2" s="1"/>
  <c r="AB187" i="2"/>
  <c r="AB188" i="2" s="1"/>
  <c r="AE179" i="2"/>
  <c r="AE180" i="2" s="1"/>
  <c r="AB179" i="2"/>
  <c r="AB181" i="2" s="1"/>
  <c r="AC161" i="1"/>
  <c r="AC162" i="1" s="1"/>
  <c r="AA161" i="1"/>
  <c r="AA162" i="1" s="1"/>
  <c r="AA153" i="1"/>
  <c r="AA155" i="1" s="1"/>
  <c r="AC153" i="1"/>
  <c r="AC155" i="1" s="1"/>
  <c r="AB783" i="11"/>
  <c r="AB784" i="11"/>
  <c r="AB785" i="11"/>
  <c r="AB786" i="11"/>
  <c r="AB787" i="11"/>
  <c r="AB788" i="11"/>
  <c r="AB789" i="11"/>
  <c r="AB790" i="11"/>
  <c r="AB791" i="11"/>
  <c r="AB792" i="11"/>
  <c r="AB793" i="11"/>
  <c r="AB794" i="11"/>
  <c r="AB795" i="11"/>
  <c r="AB796" i="11"/>
  <c r="AB797" i="11"/>
  <c r="AB798" i="11"/>
  <c r="AB799" i="11"/>
  <c r="AB800" i="11"/>
  <c r="AB801" i="11"/>
  <c r="AB802" i="11"/>
  <c r="AB803" i="11"/>
  <c r="AB804" i="11"/>
  <c r="AB805" i="11"/>
  <c r="AB806" i="11"/>
  <c r="AB807" i="11"/>
  <c r="AB808" i="11"/>
  <c r="AB809" i="11"/>
  <c r="AA783" i="11"/>
  <c r="AA784" i="11"/>
  <c r="AA785" i="11"/>
  <c r="AA786" i="11"/>
  <c r="AA787" i="11"/>
  <c r="AA788" i="11"/>
  <c r="AA789" i="11"/>
  <c r="AA790" i="11"/>
  <c r="AA791" i="11"/>
  <c r="AA792" i="11"/>
  <c r="AA793" i="11"/>
  <c r="AA794" i="11"/>
  <c r="AA795" i="11"/>
  <c r="AA796" i="11"/>
  <c r="AA797" i="11"/>
  <c r="AA798" i="11"/>
  <c r="AA799" i="11"/>
  <c r="AA800" i="11"/>
  <c r="AA801" i="11"/>
  <c r="AA802" i="11"/>
  <c r="AA803" i="11"/>
  <c r="AA804" i="11"/>
  <c r="AA805" i="11"/>
  <c r="AA806" i="11"/>
  <c r="AA807" i="11"/>
  <c r="AA808" i="11"/>
  <c r="AA809" i="11"/>
  <c r="W783" i="11"/>
  <c r="W784" i="11"/>
  <c r="W785" i="11"/>
  <c r="W786" i="11"/>
  <c r="W787" i="11"/>
  <c r="W788" i="11"/>
  <c r="W789" i="11"/>
  <c r="W790" i="11"/>
  <c r="W791" i="11"/>
  <c r="W792" i="11"/>
  <c r="W793" i="11"/>
  <c r="W794" i="11"/>
  <c r="W795" i="11"/>
  <c r="W796" i="11"/>
  <c r="W797" i="11"/>
  <c r="W798" i="11"/>
  <c r="W799" i="11"/>
  <c r="W800" i="11"/>
  <c r="W801" i="11"/>
  <c r="W802" i="11"/>
  <c r="W803" i="11"/>
  <c r="W804" i="11"/>
  <c r="W805" i="11"/>
  <c r="W806" i="11"/>
  <c r="W807" i="11"/>
  <c r="W808" i="11"/>
  <c r="W809" i="11"/>
  <c r="V783" i="11"/>
  <c r="V784" i="11"/>
  <c r="V785" i="11"/>
  <c r="V786" i="11"/>
  <c r="V787" i="11"/>
  <c r="V788" i="11"/>
  <c r="V789" i="11"/>
  <c r="V790" i="11"/>
  <c r="V791" i="11"/>
  <c r="V792" i="11"/>
  <c r="V793" i="11"/>
  <c r="V794" i="11"/>
  <c r="V795" i="11"/>
  <c r="V796" i="11"/>
  <c r="V797" i="11"/>
  <c r="V798" i="11"/>
  <c r="V799" i="11"/>
  <c r="V800" i="11"/>
  <c r="V801" i="11"/>
  <c r="V802" i="11"/>
  <c r="V803" i="11"/>
  <c r="V804" i="11"/>
  <c r="V805" i="11"/>
  <c r="V806" i="11"/>
  <c r="V807" i="11"/>
  <c r="V808" i="11"/>
  <c r="V809" i="11"/>
  <c r="R783" i="11"/>
  <c r="R784" i="11"/>
  <c r="R785" i="11"/>
  <c r="R786" i="11"/>
  <c r="R787" i="11"/>
  <c r="R788" i="11"/>
  <c r="R789" i="11"/>
  <c r="R790" i="11"/>
  <c r="R791" i="11"/>
  <c r="R792" i="11"/>
  <c r="R793" i="11"/>
  <c r="R794" i="11"/>
  <c r="R795" i="11"/>
  <c r="R796" i="11"/>
  <c r="R797" i="11"/>
  <c r="R798" i="11"/>
  <c r="R799" i="11"/>
  <c r="R800" i="11"/>
  <c r="R801" i="11"/>
  <c r="R802" i="11"/>
  <c r="R803" i="11"/>
  <c r="R804" i="11"/>
  <c r="R805" i="11"/>
  <c r="R806" i="11"/>
  <c r="R807" i="11"/>
  <c r="R808" i="11"/>
  <c r="Q783" i="11"/>
  <c r="Q784" i="11"/>
  <c r="Q785" i="11"/>
  <c r="Q786" i="11"/>
  <c r="Q787" i="11"/>
  <c r="Q788" i="11"/>
  <c r="Q789" i="11"/>
  <c r="Q790" i="11"/>
  <c r="Q791" i="11"/>
  <c r="Q792" i="11"/>
  <c r="Q793" i="11"/>
  <c r="Q794" i="11"/>
  <c r="Q795" i="11"/>
  <c r="Q796" i="11"/>
  <c r="Q797" i="11"/>
  <c r="Q798" i="11"/>
  <c r="Q799" i="11"/>
  <c r="Q800" i="11"/>
  <c r="Q801" i="11"/>
  <c r="Q802" i="11"/>
  <c r="Q803" i="11"/>
  <c r="Q804" i="11"/>
  <c r="Q805" i="11"/>
  <c r="Q806" i="11"/>
  <c r="Q807" i="11"/>
  <c r="Q808" i="11"/>
  <c r="M783" i="11"/>
  <c r="M784" i="11"/>
  <c r="M785" i="11"/>
  <c r="M786" i="11"/>
  <c r="M787" i="11"/>
  <c r="M788" i="11"/>
  <c r="M789" i="11"/>
  <c r="M790" i="11"/>
  <c r="M791" i="11"/>
  <c r="M792" i="11"/>
  <c r="M793" i="11"/>
  <c r="M794" i="11"/>
  <c r="M795" i="11"/>
  <c r="M796" i="11"/>
  <c r="M797" i="11"/>
  <c r="M798" i="11"/>
  <c r="M799" i="11"/>
  <c r="M800" i="11"/>
  <c r="M801" i="11"/>
  <c r="M802" i="11"/>
  <c r="M803" i="11"/>
  <c r="M804" i="11"/>
  <c r="M805" i="11"/>
  <c r="M806" i="11"/>
  <c r="L783" i="11"/>
  <c r="L784" i="11"/>
  <c r="L785" i="11"/>
  <c r="L786" i="11"/>
  <c r="L787" i="11"/>
  <c r="L788" i="11"/>
  <c r="L789" i="11"/>
  <c r="L790" i="11"/>
  <c r="L791" i="11"/>
  <c r="L792" i="11"/>
  <c r="L793" i="11"/>
  <c r="L794" i="11"/>
  <c r="L795" i="11"/>
  <c r="L796" i="11"/>
  <c r="L797" i="11"/>
  <c r="L798" i="11"/>
  <c r="L799" i="11"/>
  <c r="L800" i="11"/>
  <c r="L801" i="11"/>
  <c r="L802" i="11"/>
  <c r="L803" i="11"/>
  <c r="L804" i="11"/>
  <c r="L805" i="11"/>
  <c r="L806" i="11"/>
  <c r="AB782" i="11"/>
  <c r="AA782" i="11"/>
  <c r="AB781" i="11"/>
  <c r="AA781" i="11"/>
  <c r="AB780" i="11"/>
  <c r="AA780" i="11"/>
  <c r="AB779" i="11"/>
  <c r="AA779" i="11"/>
  <c r="AB778" i="11"/>
  <c r="AA778" i="11"/>
  <c r="AB777" i="11"/>
  <c r="AA777" i="11"/>
  <c r="AB776" i="11"/>
  <c r="AA776" i="11"/>
  <c r="AB775" i="11"/>
  <c r="AA775" i="11"/>
  <c r="AB774" i="11"/>
  <c r="AA774" i="11"/>
  <c r="AB773" i="11"/>
  <c r="AA773" i="11"/>
  <c r="AB772" i="11"/>
  <c r="AA772" i="11"/>
  <c r="AB771" i="11"/>
  <c r="AA771" i="11"/>
  <c r="AB770" i="11"/>
  <c r="AA770" i="11"/>
  <c r="AB769" i="11"/>
  <c r="AA769" i="11"/>
  <c r="AB768" i="11"/>
  <c r="AA768" i="11"/>
  <c r="AB767" i="11"/>
  <c r="AA767" i="11"/>
  <c r="AB766" i="11"/>
  <c r="AA766" i="11"/>
  <c r="AB765" i="11"/>
  <c r="AA765" i="11"/>
  <c r="AB764" i="11"/>
  <c r="AA764" i="11"/>
  <c r="AB763" i="11"/>
  <c r="AA763" i="11"/>
  <c r="AB762" i="11"/>
  <c r="AA762" i="11"/>
  <c r="AB761" i="11"/>
  <c r="AA761" i="11"/>
  <c r="AB760" i="11"/>
  <c r="AA760" i="11"/>
  <c r="AB759" i="11"/>
  <c r="AA759" i="11"/>
  <c r="AB758" i="11"/>
  <c r="AA758" i="11"/>
  <c r="AB757" i="11"/>
  <c r="AA757" i="11"/>
  <c r="AB756" i="11"/>
  <c r="AA756" i="11"/>
  <c r="AB755" i="11"/>
  <c r="AA755" i="11"/>
  <c r="AB754" i="11"/>
  <c r="AA754" i="11"/>
  <c r="AB753" i="11"/>
  <c r="AA753" i="11"/>
  <c r="AB752" i="11"/>
  <c r="AA752" i="11"/>
  <c r="AB751" i="11"/>
  <c r="AA751" i="11"/>
  <c r="AB750" i="11"/>
  <c r="AA750" i="11"/>
  <c r="AB749" i="11"/>
  <c r="AA749" i="11"/>
  <c r="AB748" i="11"/>
  <c r="AA748" i="11"/>
  <c r="AB747" i="11"/>
  <c r="AA747" i="11"/>
  <c r="AB746" i="11"/>
  <c r="AA746" i="11"/>
  <c r="AB745" i="11"/>
  <c r="AA745" i="11"/>
  <c r="AB744" i="11"/>
  <c r="AA744" i="11"/>
  <c r="AB743" i="11"/>
  <c r="AA743" i="11"/>
  <c r="AB742" i="11"/>
  <c r="AA742" i="11"/>
  <c r="AB741" i="11"/>
  <c r="AA741" i="11"/>
  <c r="AB740" i="11"/>
  <c r="AA740" i="11"/>
  <c r="AB739" i="11"/>
  <c r="AA739" i="11"/>
  <c r="AB738" i="11"/>
  <c r="AA738" i="11"/>
  <c r="AB737" i="11"/>
  <c r="AA737" i="11"/>
  <c r="AB736" i="11"/>
  <c r="AA736" i="11"/>
  <c r="AB735" i="11"/>
  <c r="AA735" i="11"/>
  <c r="AB734" i="11"/>
  <c r="AA734" i="11"/>
  <c r="AB733" i="11"/>
  <c r="AA733" i="11"/>
  <c r="AB732" i="11"/>
  <c r="AA732" i="11"/>
  <c r="AB731" i="11"/>
  <c r="AA731" i="11"/>
  <c r="AB730" i="11"/>
  <c r="AA730" i="11"/>
  <c r="AB729" i="11"/>
  <c r="AA729" i="11"/>
  <c r="AB728" i="11"/>
  <c r="AA728" i="11"/>
  <c r="AB727" i="11"/>
  <c r="AA727" i="11"/>
  <c r="AB726" i="11"/>
  <c r="AA726" i="11"/>
  <c r="AB725" i="11"/>
  <c r="AA725" i="11"/>
  <c r="AB724" i="11"/>
  <c r="AA724" i="11"/>
  <c r="AB723" i="11"/>
  <c r="AA723" i="11"/>
  <c r="AB722" i="11"/>
  <c r="AA722" i="11"/>
  <c r="AB721" i="11"/>
  <c r="AA721" i="11"/>
  <c r="AB720" i="11"/>
  <c r="AA720" i="11"/>
  <c r="AB719" i="11"/>
  <c r="AA719" i="11"/>
  <c r="AB718" i="11"/>
  <c r="AA718" i="11"/>
  <c r="AB717" i="11"/>
  <c r="AA717" i="11"/>
  <c r="AB716" i="11"/>
  <c r="AA716" i="11"/>
  <c r="AB715" i="11"/>
  <c r="AA715" i="11"/>
  <c r="AB714" i="11"/>
  <c r="AA714" i="11"/>
  <c r="AB713" i="11"/>
  <c r="AA713" i="11"/>
  <c r="AB712" i="11"/>
  <c r="AA712" i="11"/>
  <c r="AB711" i="11"/>
  <c r="AA711" i="11"/>
  <c r="AB710" i="11"/>
  <c r="AA710" i="11"/>
  <c r="AB709" i="11"/>
  <c r="AA709" i="11"/>
  <c r="AB708" i="11"/>
  <c r="AA708" i="11"/>
  <c r="AB707" i="11"/>
  <c r="AA707" i="11"/>
  <c r="AB706" i="11"/>
  <c r="AA706" i="11"/>
  <c r="AB705" i="11"/>
  <c r="AA705" i="11"/>
  <c r="AB704" i="11"/>
  <c r="AA704" i="11"/>
  <c r="AB703" i="11"/>
  <c r="AA703" i="11"/>
  <c r="AB702" i="11"/>
  <c r="AA702" i="11"/>
  <c r="AB701" i="11"/>
  <c r="AA701" i="11"/>
  <c r="AB700" i="11"/>
  <c r="AA700" i="11"/>
  <c r="AB699" i="11"/>
  <c r="AA699" i="11"/>
  <c r="AB698" i="11"/>
  <c r="AA698" i="11"/>
  <c r="AB697" i="11"/>
  <c r="AA697" i="11"/>
  <c r="AB696" i="11"/>
  <c r="AA696" i="11"/>
  <c r="AB695" i="11"/>
  <c r="AA695" i="11"/>
  <c r="AB694" i="11"/>
  <c r="AA694" i="11"/>
  <c r="AB693" i="11"/>
  <c r="AA693" i="11"/>
  <c r="AB692" i="11"/>
  <c r="AA692" i="11"/>
  <c r="AB691" i="11"/>
  <c r="AA691" i="11"/>
  <c r="AB690" i="11"/>
  <c r="AA690" i="11"/>
  <c r="AB689" i="11"/>
  <c r="AA689" i="11"/>
  <c r="AB688" i="11"/>
  <c r="AA688" i="11"/>
  <c r="AB687" i="11"/>
  <c r="AA687" i="11"/>
  <c r="AB686" i="11"/>
  <c r="AA686" i="11"/>
  <c r="AB685" i="11"/>
  <c r="AA685" i="11"/>
  <c r="AB684" i="11"/>
  <c r="AA684" i="11"/>
  <c r="AB683" i="11"/>
  <c r="AA683" i="11"/>
  <c r="AB682" i="11"/>
  <c r="AA682" i="11"/>
  <c r="AB681" i="11"/>
  <c r="AA681" i="11"/>
  <c r="AB680" i="11"/>
  <c r="AA680" i="11"/>
  <c r="AB679" i="11"/>
  <c r="AA679" i="11"/>
  <c r="AB678" i="11"/>
  <c r="AA678" i="11"/>
  <c r="AB677" i="11"/>
  <c r="AA677" i="11"/>
  <c r="AB676" i="11"/>
  <c r="AA676" i="11"/>
  <c r="AB675" i="11"/>
  <c r="AA675" i="11"/>
  <c r="AB674" i="11"/>
  <c r="AA674" i="11"/>
  <c r="AB673" i="11"/>
  <c r="AA673" i="11"/>
  <c r="AB672" i="11"/>
  <c r="AA672" i="11"/>
  <c r="AB671" i="11"/>
  <c r="AA671" i="11"/>
  <c r="AB670" i="11"/>
  <c r="AA670" i="11"/>
  <c r="AB669" i="11"/>
  <c r="AA669" i="11"/>
  <c r="AB668" i="11"/>
  <c r="AA668" i="11"/>
  <c r="AB667" i="11"/>
  <c r="AA667" i="11"/>
  <c r="AB666" i="11"/>
  <c r="AA666" i="11"/>
  <c r="AB665" i="11"/>
  <c r="AA665" i="11"/>
  <c r="AB664" i="11"/>
  <c r="AA664" i="11"/>
  <c r="AB663" i="11"/>
  <c r="AA663" i="11"/>
  <c r="AB662" i="11"/>
  <c r="AA662" i="11"/>
  <c r="AB661" i="11"/>
  <c r="AA661" i="11"/>
  <c r="AB660" i="11"/>
  <c r="AA660" i="11"/>
  <c r="AB659" i="11"/>
  <c r="AA659" i="11"/>
  <c r="AB658" i="11"/>
  <c r="AA658" i="11"/>
  <c r="AB657" i="11"/>
  <c r="AA657" i="11"/>
  <c r="AB656" i="11"/>
  <c r="AA656" i="11"/>
  <c r="AB655" i="11"/>
  <c r="AA655" i="11"/>
  <c r="AB654" i="11"/>
  <c r="AA654" i="11"/>
  <c r="AB653" i="11"/>
  <c r="AA653" i="11"/>
  <c r="AB652" i="11"/>
  <c r="AA652" i="11"/>
  <c r="AB651" i="11"/>
  <c r="AA651" i="11"/>
  <c r="AB650" i="11"/>
  <c r="AA650" i="11"/>
  <c r="AB649" i="11"/>
  <c r="AA649" i="11"/>
  <c r="AB648" i="11"/>
  <c r="AA648" i="11"/>
  <c r="AB647" i="11"/>
  <c r="AA647" i="11"/>
  <c r="AB646" i="11"/>
  <c r="AA646" i="11"/>
  <c r="AB645" i="11"/>
  <c r="AA645" i="11"/>
  <c r="AB644" i="11"/>
  <c r="AA644" i="11"/>
  <c r="AB643" i="11"/>
  <c r="AA643" i="11"/>
  <c r="AB642" i="11"/>
  <c r="AA642" i="11"/>
  <c r="AB641" i="11"/>
  <c r="AA641" i="11"/>
  <c r="AB640" i="11"/>
  <c r="AA640" i="11"/>
  <c r="AB639" i="11"/>
  <c r="AA639" i="11"/>
  <c r="AB638" i="11"/>
  <c r="AA638" i="11"/>
  <c r="AB637" i="11"/>
  <c r="AA637" i="11"/>
  <c r="AB636" i="11"/>
  <c r="AA636" i="11"/>
  <c r="AB635" i="11"/>
  <c r="AA635" i="11"/>
  <c r="W782" i="11"/>
  <c r="V782" i="11"/>
  <c r="W781" i="11"/>
  <c r="V781" i="11"/>
  <c r="W780" i="11"/>
  <c r="V780" i="11"/>
  <c r="W779" i="11"/>
  <c r="V779" i="11"/>
  <c r="W778" i="11"/>
  <c r="V778" i="11"/>
  <c r="W777" i="11"/>
  <c r="V777" i="11"/>
  <c r="W776" i="11"/>
  <c r="V776" i="11"/>
  <c r="W775" i="11"/>
  <c r="V775" i="11"/>
  <c r="W774" i="11"/>
  <c r="V774" i="11"/>
  <c r="W773" i="11"/>
  <c r="V773" i="11"/>
  <c r="W772" i="11"/>
  <c r="V772" i="11"/>
  <c r="W771" i="11"/>
  <c r="V771" i="11"/>
  <c r="W770" i="11"/>
  <c r="V770" i="11"/>
  <c r="W769" i="11"/>
  <c r="V769" i="11"/>
  <c r="W768" i="11"/>
  <c r="V768" i="11"/>
  <c r="W767" i="11"/>
  <c r="V767" i="11"/>
  <c r="W766" i="11"/>
  <c r="V766" i="11"/>
  <c r="W765" i="11"/>
  <c r="V765" i="11"/>
  <c r="W764" i="11"/>
  <c r="V764" i="11"/>
  <c r="W763" i="11"/>
  <c r="V763" i="11"/>
  <c r="W762" i="11"/>
  <c r="V762" i="11"/>
  <c r="W761" i="11"/>
  <c r="V761" i="11"/>
  <c r="W760" i="11"/>
  <c r="V760" i="11"/>
  <c r="W759" i="11"/>
  <c r="V759" i="11"/>
  <c r="W758" i="11"/>
  <c r="V758" i="11"/>
  <c r="W757" i="11"/>
  <c r="V757" i="11"/>
  <c r="W756" i="11"/>
  <c r="V756" i="11"/>
  <c r="W755" i="11"/>
  <c r="V755" i="11"/>
  <c r="W754" i="11"/>
  <c r="V754" i="11"/>
  <c r="W753" i="11"/>
  <c r="V753" i="11"/>
  <c r="W752" i="11"/>
  <c r="V752" i="11"/>
  <c r="W751" i="11"/>
  <c r="V751" i="11"/>
  <c r="W750" i="11"/>
  <c r="V750" i="11"/>
  <c r="W749" i="11"/>
  <c r="V749" i="11"/>
  <c r="W748" i="11"/>
  <c r="V748" i="11"/>
  <c r="W747" i="11"/>
  <c r="V747" i="11"/>
  <c r="W746" i="11"/>
  <c r="V746" i="11"/>
  <c r="W745" i="11"/>
  <c r="V745" i="11"/>
  <c r="W744" i="11"/>
  <c r="V744" i="11"/>
  <c r="W743" i="11"/>
  <c r="V743" i="11"/>
  <c r="W742" i="11"/>
  <c r="V742" i="11"/>
  <c r="W741" i="11"/>
  <c r="V741" i="11"/>
  <c r="W740" i="11"/>
  <c r="V740" i="11"/>
  <c r="W739" i="11"/>
  <c r="V739" i="11"/>
  <c r="W738" i="11"/>
  <c r="V738" i="11"/>
  <c r="W737" i="11"/>
  <c r="V737" i="11"/>
  <c r="W736" i="11"/>
  <c r="V736" i="11"/>
  <c r="W735" i="11"/>
  <c r="V735" i="11"/>
  <c r="W734" i="11"/>
  <c r="V734" i="11"/>
  <c r="W733" i="11"/>
  <c r="V733" i="11"/>
  <c r="W732" i="11"/>
  <c r="V732" i="11"/>
  <c r="W731" i="11"/>
  <c r="V731" i="11"/>
  <c r="W730" i="11"/>
  <c r="V730" i="11"/>
  <c r="W729" i="11"/>
  <c r="V729" i="11"/>
  <c r="W728" i="11"/>
  <c r="V728" i="11"/>
  <c r="W727" i="11"/>
  <c r="V727" i="11"/>
  <c r="W726" i="11"/>
  <c r="V726" i="11"/>
  <c r="W725" i="11"/>
  <c r="V725" i="11"/>
  <c r="W724" i="11"/>
  <c r="V724" i="11"/>
  <c r="W723" i="11"/>
  <c r="V723" i="11"/>
  <c r="W722" i="11"/>
  <c r="V722" i="11"/>
  <c r="W721" i="11"/>
  <c r="V721" i="11"/>
  <c r="W720" i="11"/>
  <c r="V720" i="11"/>
  <c r="W719" i="11"/>
  <c r="V719" i="11"/>
  <c r="W718" i="11"/>
  <c r="V718" i="11"/>
  <c r="W717" i="11"/>
  <c r="V717" i="11"/>
  <c r="W716" i="11"/>
  <c r="V716" i="11"/>
  <c r="W715" i="11"/>
  <c r="V715" i="11"/>
  <c r="W714" i="11"/>
  <c r="V714" i="11"/>
  <c r="W713" i="11"/>
  <c r="V713" i="11"/>
  <c r="W712" i="11"/>
  <c r="V712" i="11"/>
  <c r="W711" i="11"/>
  <c r="V711" i="11"/>
  <c r="W710" i="11"/>
  <c r="V710" i="11"/>
  <c r="W709" i="11"/>
  <c r="V709" i="11"/>
  <c r="W708" i="11"/>
  <c r="V708" i="11"/>
  <c r="W707" i="11"/>
  <c r="V707" i="11"/>
  <c r="W706" i="11"/>
  <c r="V706" i="11"/>
  <c r="W705" i="11"/>
  <c r="V705" i="11"/>
  <c r="W704" i="11"/>
  <c r="V704" i="11"/>
  <c r="W703" i="11"/>
  <c r="V703" i="11"/>
  <c r="W702" i="11"/>
  <c r="V702" i="11"/>
  <c r="W701" i="11"/>
  <c r="V701" i="11"/>
  <c r="W700" i="11"/>
  <c r="V700" i="11"/>
  <c r="W699" i="11"/>
  <c r="V699" i="11"/>
  <c r="W698" i="11"/>
  <c r="V698" i="11"/>
  <c r="W697" i="11"/>
  <c r="V697" i="11"/>
  <c r="W696" i="11"/>
  <c r="V696" i="11"/>
  <c r="W695" i="11"/>
  <c r="V695" i="11"/>
  <c r="W694" i="11"/>
  <c r="V694" i="11"/>
  <c r="W693" i="11"/>
  <c r="V693" i="11"/>
  <c r="W692" i="11"/>
  <c r="V692" i="11"/>
  <c r="W691" i="11"/>
  <c r="V691" i="11"/>
  <c r="W690" i="11"/>
  <c r="V690" i="11"/>
  <c r="W689" i="11"/>
  <c r="V689" i="11"/>
  <c r="W688" i="11"/>
  <c r="V688" i="11"/>
  <c r="W687" i="11"/>
  <c r="V687" i="11"/>
  <c r="W686" i="11"/>
  <c r="V686" i="11"/>
  <c r="W685" i="11"/>
  <c r="V685" i="11"/>
  <c r="W684" i="11"/>
  <c r="V684" i="11"/>
  <c r="W683" i="11"/>
  <c r="V683" i="11"/>
  <c r="W682" i="11"/>
  <c r="V682" i="11"/>
  <c r="W681" i="11"/>
  <c r="V681" i="11"/>
  <c r="W680" i="11"/>
  <c r="V680" i="11"/>
  <c r="W679" i="11"/>
  <c r="V679" i="11"/>
  <c r="W678" i="11"/>
  <c r="V678" i="11"/>
  <c r="W677" i="11"/>
  <c r="V677" i="11"/>
  <c r="W676" i="11"/>
  <c r="V676" i="11"/>
  <c r="W675" i="11"/>
  <c r="V675" i="11"/>
  <c r="W674" i="11"/>
  <c r="V674" i="11"/>
  <c r="W673" i="11"/>
  <c r="V673" i="11"/>
  <c r="W672" i="11"/>
  <c r="V672" i="11"/>
  <c r="W671" i="11"/>
  <c r="V671" i="11"/>
  <c r="W670" i="11"/>
  <c r="V670" i="11"/>
  <c r="W669" i="11"/>
  <c r="V669" i="11"/>
  <c r="W668" i="11"/>
  <c r="V668" i="11"/>
  <c r="W667" i="11"/>
  <c r="V667" i="11"/>
  <c r="W666" i="11"/>
  <c r="V666" i="11"/>
  <c r="W665" i="11"/>
  <c r="V665" i="11"/>
  <c r="W664" i="11"/>
  <c r="V664" i="11"/>
  <c r="W663" i="11"/>
  <c r="V663" i="11"/>
  <c r="W662" i="11"/>
  <c r="V662" i="11"/>
  <c r="W661" i="11"/>
  <c r="V661" i="11"/>
  <c r="W660" i="11"/>
  <c r="V660" i="11"/>
  <c r="W659" i="11"/>
  <c r="V659" i="11"/>
  <c r="W658" i="11"/>
  <c r="V658" i="11"/>
  <c r="W657" i="11"/>
  <c r="V657" i="11"/>
  <c r="W656" i="11"/>
  <c r="V656" i="11"/>
  <c r="W655" i="11"/>
  <c r="V655" i="11"/>
  <c r="W654" i="11"/>
  <c r="V654" i="11"/>
  <c r="W653" i="11"/>
  <c r="V653" i="11"/>
  <c r="W652" i="11"/>
  <c r="V652" i="11"/>
  <c r="W651" i="11"/>
  <c r="V651" i="11"/>
  <c r="W650" i="11"/>
  <c r="V650" i="11"/>
  <c r="W649" i="11"/>
  <c r="V649" i="11"/>
  <c r="W648" i="11"/>
  <c r="V648" i="11"/>
  <c r="W647" i="11"/>
  <c r="V647" i="11"/>
  <c r="W646" i="11"/>
  <c r="V646" i="11"/>
  <c r="W645" i="11"/>
  <c r="V645" i="11"/>
  <c r="W644" i="11"/>
  <c r="V644" i="11"/>
  <c r="W643" i="11"/>
  <c r="V643" i="11"/>
  <c r="W642" i="11"/>
  <c r="V642" i="11"/>
  <c r="W641" i="11"/>
  <c r="V641" i="11"/>
  <c r="W640" i="11"/>
  <c r="V640" i="11"/>
  <c r="W639" i="11"/>
  <c r="V639" i="11"/>
  <c r="W638" i="11"/>
  <c r="V638" i="11"/>
  <c r="W637" i="11"/>
  <c r="V637" i="11"/>
  <c r="W636" i="11"/>
  <c r="V636" i="11"/>
  <c r="W635" i="11"/>
  <c r="V635" i="11"/>
  <c r="R782" i="11"/>
  <c r="Q782" i="11"/>
  <c r="R781" i="11"/>
  <c r="Q781" i="11"/>
  <c r="R780" i="11"/>
  <c r="Q780" i="11"/>
  <c r="R779" i="11"/>
  <c r="Q779" i="11"/>
  <c r="R778" i="11"/>
  <c r="Q778" i="11"/>
  <c r="R777" i="11"/>
  <c r="Q777" i="11"/>
  <c r="R776" i="11"/>
  <c r="Q776" i="11"/>
  <c r="R775" i="11"/>
  <c r="Q775" i="11"/>
  <c r="R774" i="11"/>
  <c r="Q774" i="11"/>
  <c r="R773" i="11"/>
  <c r="Q773" i="11"/>
  <c r="R772" i="11"/>
  <c r="Q772" i="11"/>
  <c r="R771" i="11"/>
  <c r="Q771" i="11"/>
  <c r="R770" i="11"/>
  <c r="Q770" i="11"/>
  <c r="R769" i="11"/>
  <c r="Q769" i="11"/>
  <c r="R768" i="11"/>
  <c r="Q768" i="11"/>
  <c r="R767" i="11"/>
  <c r="Q767" i="11"/>
  <c r="R766" i="11"/>
  <c r="Q766" i="11"/>
  <c r="R765" i="11"/>
  <c r="Q765" i="11"/>
  <c r="R764" i="11"/>
  <c r="Q764" i="11"/>
  <c r="R763" i="11"/>
  <c r="Q763" i="11"/>
  <c r="R762" i="11"/>
  <c r="Q762" i="11"/>
  <c r="R761" i="11"/>
  <c r="Q761" i="11"/>
  <c r="R760" i="11"/>
  <c r="Q760" i="11"/>
  <c r="R759" i="11"/>
  <c r="Q759" i="11"/>
  <c r="R758" i="11"/>
  <c r="Q758" i="11"/>
  <c r="R757" i="11"/>
  <c r="Q757" i="11"/>
  <c r="R756" i="11"/>
  <c r="Q756" i="11"/>
  <c r="R755" i="11"/>
  <c r="Q755" i="11"/>
  <c r="R754" i="11"/>
  <c r="Q754" i="11"/>
  <c r="R753" i="11"/>
  <c r="Q753" i="11"/>
  <c r="R752" i="11"/>
  <c r="Q752" i="11"/>
  <c r="R751" i="11"/>
  <c r="Q751" i="11"/>
  <c r="R750" i="11"/>
  <c r="Q750" i="11"/>
  <c r="R749" i="11"/>
  <c r="Q749" i="11"/>
  <c r="R748" i="11"/>
  <c r="Q748" i="11"/>
  <c r="R747" i="11"/>
  <c r="Q747" i="11"/>
  <c r="R746" i="11"/>
  <c r="Q746" i="11"/>
  <c r="R745" i="11"/>
  <c r="Q745" i="11"/>
  <c r="R744" i="11"/>
  <c r="Q744" i="11"/>
  <c r="R743" i="11"/>
  <c r="Q743" i="11"/>
  <c r="R742" i="11"/>
  <c r="Q742" i="11"/>
  <c r="R741" i="11"/>
  <c r="Q741" i="11"/>
  <c r="R740" i="11"/>
  <c r="Q740" i="11"/>
  <c r="R739" i="11"/>
  <c r="Q739" i="11"/>
  <c r="R738" i="11"/>
  <c r="Q738" i="11"/>
  <c r="R737" i="11"/>
  <c r="Q737" i="11"/>
  <c r="R736" i="11"/>
  <c r="Q736" i="11"/>
  <c r="R735" i="11"/>
  <c r="Q735" i="11"/>
  <c r="R734" i="11"/>
  <c r="Q734" i="11"/>
  <c r="R733" i="11"/>
  <c r="Q733" i="11"/>
  <c r="R732" i="11"/>
  <c r="Q732" i="11"/>
  <c r="R731" i="11"/>
  <c r="Q731" i="11"/>
  <c r="R730" i="11"/>
  <c r="Q730" i="11"/>
  <c r="R729" i="11"/>
  <c r="Q729" i="11"/>
  <c r="R728" i="11"/>
  <c r="Q728" i="11"/>
  <c r="R727" i="11"/>
  <c r="Q727" i="11"/>
  <c r="R726" i="11"/>
  <c r="Q726" i="11"/>
  <c r="R725" i="11"/>
  <c r="Q725" i="11"/>
  <c r="R724" i="11"/>
  <c r="Q724" i="11"/>
  <c r="R723" i="11"/>
  <c r="Q723" i="11"/>
  <c r="R722" i="11"/>
  <c r="Q722" i="11"/>
  <c r="R721" i="11"/>
  <c r="Q721" i="11"/>
  <c r="R720" i="11"/>
  <c r="Q720" i="11"/>
  <c r="R719" i="11"/>
  <c r="Q719" i="11"/>
  <c r="R718" i="11"/>
  <c r="Q718" i="11"/>
  <c r="R717" i="11"/>
  <c r="Q717" i="11"/>
  <c r="R716" i="11"/>
  <c r="Q716" i="11"/>
  <c r="R715" i="11"/>
  <c r="Q715" i="11"/>
  <c r="R714" i="11"/>
  <c r="Q714" i="11"/>
  <c r="R713" i="11"/>
  <c r="Q713" i="11"/>
  <c r="R712" i="11"/>
  <c r="Q712" i="11"/>
  <c r="R711" i="11"/>
  <c r="Q711" i="11"/>
  <c r="R710" i="11"/>
  <c r="Q710" i="11"/>
  <c r="R709" i="11"/>
  <c r="Q709" i="11"/>
  <c r="R708" i="11"/>
  <c r="Q708" i="11"/>
  <c r="R707" i="11"/>
  <c r="Q707" i="11"/>
  <c r="R706" i="11"/>
  <c r="Q706" i="11"/>
  <c r="R705" i="11"/>
  <c r="Q705" i="11"/>
  <c r="R704" i="11"/>
  <c r="Q704" i="11"/>
  <c r="R703" i="11"/>
  <c r="Q703" i="11"/>
  <c r="R702" i="11"/>
  <c r="Q702" i="11"/>
  <c r="R701" i="11"/>
  <c r="Q701" i="11"/>
  <c r="R700" i="11"/>
  <c r="Q700" i="11"/>
  <c r="R699" i="11"/>
  <c r="Q699" i="11"/>
  <c r="R698" i="11"/>
  <c r="Q698" i="11"/>
  <c r="R697" i="11"/>
  <c r="Q697" i="11"/>
  <c r="R696" i="11"/>
  <c r="Q696" i="11"/>
  <c r="R695" i="11"/>
  <c r="Q695" i="11"/>
  <c r="R694" i="11"/>
  <c r="Q694" i="11"/>
  <c r="R693" i="11"/>
  <c r="Q693" i="11"/>
  <c r="R692" i="11"/>
  <c r="Q692" i="11"/>
  <c r="R691" i="11"/>
  <c r="Q691" i="11"/>
  <c r="R690" i="11"/>
  <c r="Q690" i="11"/>
  <c r="R689" i="11"/>
  <c r="Q689" i="11"/>
  <c r="R688" i="11"/>
  <c r="Q688" i="11"/>
  <c r="R687" i="11"/>
  <c r="Q687" i="11"/>
  <c r="R686" i="11"/>
  <c r="Q686" i="11"/>
  <c r="R685" i="11"/>
  <c r="Q685" i="11"/>
  <c r="R684" i="11"/>
  <c r="Q684" i="11"/>
  <c r="R683" i="11"/>
  <c r="Q683" i="11"/>
  <c r="R682" i="11"/>
  <c r="Q682" i="11"/>
  <c r="R681" i="11"/>
  <c r="Q681" i="11"/>
  <c r="R680" i="11"/>
  <c r="Q680" i="11"/>
  <c r="R679" i="11"/>
  <c r="Q679" i="11"/>
  <c r="R678" i="11"/>
  <c r="Q678" i="11"/>
  <c r="R677" i="11"/>
  <c r="Q677" i="11"/>
  <c r="R676" i="11"/>
  <c r="Q676" i="11"/>
  <c r="R675" i="11"/>
  <c r="Q675" i="11"/>
  <c r="R674" i="11"/>
  <c r="Q674" i="11"/>
  <c r="R673" i="11"/>
  <c r="Q673" i="11"/>
  <c r="R672" i="11"/>
  <c r="Q672" i="11"/>
  <c r="R671" i="11"/>
  <c r="Q671" i="11"/>
  <c r="R670" i="11"/>
  <c r="Q670" i="11"/>
  <c r="R669" i="11"/>
  <c r="Q669" i="11"/>
  <c r="R668" i="11"/>
  <c r="Q668" i="11"/>
  <c r="R667" i="11"/>
  <c r="Q667" i="11"/>
  <c r="R666" i="11"/>
  <c r="Q666" i="11"/>
  <c r="R665" i="11"/>
  <c r="Q665" i="11"/>
  <c r="R664" i="11"/>
  <c r="Q664" i="11"/>
  <c r="R663" i="11"/>
  <c r="Q663" i="11"/>
  <c r="R662" i="11"/>
  <c r="Q662" i="11"/>
  <c r="R661" i="11"/>
  <c r="Q661" i="11"/>
  <c r="R660" i="11"/>
  <c r="Q660" i="11"/>
  <c r="R659" i="11"/>
  <c r="Q659" i="11"/>
  <c r="R658" i="11"/>
  <c r="Q658" i="11"/>
  <c r="R657" i="11"/>
  <c r="Q657" i="11"/>
  <c r="R656" i="11"/>
  <c r="Q656" i="11"/>
  <c r="R655" i="11"/>
  <c r="Q655" i="11"/>
  <c r="R654" i="11"/>
  <c r="Q654" i="11"/>
  <c r="R653" i="11"/>
  <c r="Q653" i="11"/>
  <c r="R652" i="11"/>
  <c r="Q652" i="11"/>
  <c r="R651" i="11"/>
  <c r="Q651" i="11"/>
  <c r="R650" i="11"/>
  <c r="Q650" i="11"/>
  <c r="R649" i="11"/>
  <c r="Q649" i="11"/>
  <c r="R648" i="11"/>
  <c r="Q648" i="11"/>
  <c r="R647" i="11"/>
  <c r="Q647" i="11"/>
  <c r="R646" i="11"/>
  <c r="Q646" i="11"/>
  <c r="R645" i="11"/>
  <c r="Q645" i="11"/>
  <c r="R644" i="11"/>
  <c r="Q644" i="11"/>
  <c r="R643" i="11"/>
  <c r="Q643" i="11"/>
  <c r="R642" i="11"/>
  <c r="Q642" i="11"/>
  <c r="R641" i="11"/>
  <c r="Q641" i="11"/>
  <c r="R640" i="11"/>
  <c r="Q640" i="11"/>
  <c r="R639" i="11"/>
  <c r="Q639" i="11"/>
  <c r="R638" i="11"/>
  <c r="Q638" i="11"/>
  <c r="R637" i="11"/>
  <c r="Q637" i="11"/>
  <c r="R636" i="11"/>
  <c r="Q636" i="11"/>
  <c r="R635" i="11"/>
  <c r="Q635" i="11"/>
  <c r="M635" i="11"/>
  <c r="L635" i="11"/>
  <c r="H635" i="11"/>
  <c r="M782" i="11"/>
  <c r="L782" i="11"/>
  <c r="M781" i="11"/>
  <c r="L781" i="11"/>
  <c r="M780" i="11"/>
  <c r="L780" i="11"/>
  <c r="M779" i="11"/>
  <c r="L779" i="11"/>
  <c r="M778" i="11"/>
  <c r="L778" i="11"/>
  <c r="M777" i="11"/>
  <c r="L777" i="11"/>
  <c r="M776" i="11"/>
  <c r="L776" i="11"/>
  <c r="M775" i="11"/>
  <c r="L775" i="11"/>
  <c r="M774" i="11"/>
  <c r="L774" i="11"/>
  <c r="M773" i="11"/>
  <c r="L773" i="11"/>
  <c r="M772" i="11"/>
  <c r="L772" i="11"/>
  <c r="M771" i="11"/>
  <c r="L771" i="11"/>
  <c r="M770" i="11"/>
  <c r="L770" i="11"/>
  <c r="M769" i="11"/>
  <c r="L769" i="11"/>
  <c r="M768" i="11"/>
  <c r="L768" i="11"/>
  <c r="M767" i="11"/>
  <c r="L767" i="11"/>
  <c r="M766" i="11"/>
  <c r="L766" i="11"/>
  <c r="M765" i="11"/>
  <c r="L765" i="11"/>
  <c r="M764" i="11"/>
  <c r="L764" i="11"/>
  <c r="M763" i="11"/>
  <c r="L763" i="11"/>
  <c r="M762" i="11"/>
  <c r="L762" i="11"/>
  <c r="M761" i="11"/>
  <c r="L761" i="11"/>
  <c r="M760" i="11"/>
  <c r="L760" i="11"/>
  <c r="M759" i="11"/>
  <c r="L759" i="11"/>
  <c r="M758" i="11"/>
  <c r="L758" i="11"/>
  <c r="M757" i="11"/>
  <c r="L757" i="11"/>
  <c r="M756" i="11"/>
  <c r="L756" i="11"/>
  <c r="M755" i="11"/>
  <c r="L755" i="11"/>
  <c r="M754" i="11"/>
  <c r="L754" i="11"/>
  <c r="M753" i="11"/>
  <c r="L753" i="11"/>
  <c r="M752" i="11"/>
  <c r="L752" i="11"/>
  <c r="M751" i="11"/>
  <c r="L751" i="11"/>
  <c r="M750" i="11"/>
  <c r="L750" i="11"/>
  <c r="M749" i="11"/>
  <c r="L749" i="11"/>
  <c r="M748" i="11"/>
  <c r="L748" i="11"/>
  <c r="M747" i="11"/>
  <c r="L747" i="11"/>
  <c r="M746" i="11"/>
  <c r="L746" i="11"/>
  <c r="M745" i="11"/>
  <c r="L745" i="11"/>
  <c r="M744" i="11"/>
  <c r="L744" i="11"/>
  <c r="M743" i="11"/>
  <c r="L743" i="11"/>
  <c r="M742" i="11"/>
  <c r="L742" i="11"/>
  <c r="M741" i="11"/>
  <c r="L741" i="11"/>
  <c r="M740" i="11"/>
  <c r="L740" i="11"/>
  <c r="M739" i="11"/>
  <c r="L739" i="11"/>
  <c r="M738" i="11"/>
  <c r="L738" i="11"/>
  <c r="M737" i="11"/>
  <c r="L737" i="11"/>
  <c r="M736" i="11"/>
  <c r="L736" i="11"/>
  <c r="M735" i="11"/>
  <c r="L735" i="11"/>
  <c r="M734" i="11"/>
  <c r="L734" i="11"/>
  <c r="M733" i="11"/>
  <c r="L733" i="11"/>
  <c r="M732" i="11"/>
  <c r="L732" i="11"/>
  <c r="M731" i="11"/>
  <c r="L731" i="11"/>
  <c r="M730" i="11"/>
  <c r="L730" i="11"/>
  <c r="M729" i="11"/>
  <c r="L729" i="11"/>
  <c r="M728" i="11"/>
  <c r="L728" i="11"/>
  <c r="M727" i="11"/>
  <c r="L727" i="11"/>
  <c r="M726" i="11"/>
  <c r="L726" i="11"/>
  <c r="M725" i="11"/>
  <c r="L725" i="11"/>
  <c r="M724" i="11"/>
  <c r="L724" i="11"/>
  <c r="M723" i="11"/>
  <c r="L723" i="11"/>
  <c r="M722" i="11"/>
  <c r="L722" i="11"/>
  <c r="M721" i="11"/>
  <c r="L721" i="11"/>
  <c r="M720" i="11"/>
  <c r="L720" i="11"/>
  <c r="M719" i="11"/>
  <c r="L719" i="11"/>
  <c r="M718" i="11"/>
  <c r="L718" i="11"/>
  <c r="M717" i="11"/>
  <c r="L717" i="11"/>
  <c r="M716" i="11"/>
  <c r="L716" i="11"/>
  <c r="M715" i="11"/>
  <c r="L715" i="11"/>
  <c r="M714" i="11"/>
  <c r="L714" i="11"/>
  <c r="M713" i="11"/>
  <c r="L713" i="11"/>
  <c r="M712" i="11"/>
  <c r="L712" i="11"/>
  <c r="M711" i="11"/>
  <c r="L711" i="11"/>
  <c r="M710" i="11"/>
  <c r="L710" i="11"/>
  <c r="M709" i="11"/>
  <c r="L709" i="11"/>
  <c r="M708" i="11"/>
  <c r="L708" i="11"/>
  <c r="M707" i="11"/>
  <c r="L707" i="11"/>
  <c r="M706" i="11"/>
  <c r="L706" i="11"/>
  <c r="M705" i="11"/>
  <c r="L705" i="11"/>
  <c r="M704" i="11"/>
  <c r="L704" i="11"/>
  <c r="M703" i="11"/>
  <c r="L703" i="11"/>
  <c r="M702" i="11"/>
  <c r="L702" i="11"/>
  <c r="M701" i="11"/>
  <c r="L701" i="11"/>
  <c r="M700" i="11"/>
  <c r="L700" i="11"/>
  <c r="M699" i="11"/>
  <c r="L699" i="11"/>
  <c r="M698" i="11"/>
  <c r="L698" i="11"/>
  <c r="M697" i="11"/>
  <c r="L697" i="11"/>
  <c r="M696" i="11"/>
  <c r="L696" i="11"/>
  <c r="M695" i="11"/>
  <c r="L695" i="11"/>
  <c r="M694" i="11"/>
  <c r="L694" i="11"/>
  <c r="M693" i="11"/>
  <c r="L693" i="11"/>
  <c r="M692" i="11"/>
  <c r="L692" i="11"/>
  <c r="M691" i="11"/>
  <c r="L691" i="11"/>
  <c r="M690" i="11"/>
  <c r="L690" i="11"/>
  <c r="M689" i="11"/>
  <c r="L689" i="11"/>
  <c r="M688" i="11"/>
  <c r="L688" i="11"/>
  <c r="M687" i="11"/>
  <c r="L687" i="11"/>
  <c r="M686" i="11"/>
  <c r="L686" i="11"/>
  <c r="M685" i="11"/>
  <c r="L685" i="11"/>
  <c r="M684" i="11"/>
  <c r="L684" i="11"/>
  <c r="M683" i="11"/>
  <c r="L683" i="11"/>
  <c r="M682" i="11"/>
  <c r="L682" i="11"/>
  <c r="M681" i="11"/>
  <c r="L681" i="11"/>
  <c r="M680" i="11"/>
  <c r="L680" i="11"/>
  <c r="M679" i="11"/>
  <c r="L679" i="11"/>
  <c r="M678" i="11"/>
  <c r="L678" i="11"/>
  <c r="M677" i="11"/>
  <c r="L677" i="11"/>
  <c r="M676" i="11"/>
  <c r="L676" i="11"/>
  <c r="M675" i="11"/>
  <c r="L675" i="11"/>
  <c r="M674" i="11"/>
  <c r="L674" i="11"/>
  <c r="M673" i="11"/>
  <c r="L673" i="11"/>
  <c r="M672" i="11"/>
  <c r="L672" i="11"/>
  <c r="M671" i="11"/>
  <c r="L671" i="11"/>
  <c r="M670" i="11"/>
  <c r="L670" i="11"/>
  <c r="M669" i="11"/>
  <c r="L669" i="11"/>
  <c r="M668" i="11"/>
  <c r="L668" i="11"/>
  <c r="M667" i="11"/>
  <c r="L667" i="11"/>
  <c r="M666" i="11"/>
  <c r="L666" i="11"/>
  <c r="M665" i="11"/>
  <c r="L665" i="11"/>
  <c r="M664" i="11"/>
  <c r="L664" i="11"/>
  <c r="M663" i="11"/>
  <c r="L663" i="11"/>
  <c r="M662" i="11"/>
  <c r="L662" i="11"/>
  <c r="M661" i="11"/>
  <c r="L661" i="11"/>
  <c r="M660" i="11"/>
  <c r="L660" i="11"/>
  <c r="M659" i="11"/>
  <c r="L659" i="11"/>
  <c r="M658" i="11"/>
  <c r="L658" i="11"/>
  <c r="M657" i="11"/>
  <c r="L657" i="11"/>
  <c r="M656" i="11"/>
  <c r="L656" i="11"/>
  <c r="M655" i="11"/>
  <c r="L655" i="11"/>
  <c r="M654" i="11"/>
  <c r="L654" i="11"/>
  <c r="M653" i="11"/>
  <c r="L653" i="11"/>
  <c r="M652" i="11"/>
  <c r="L652" i="11"/>
  <c r="M651" i="11"/>
  <c r="L651" i="11"/>
  <c r="M650" i="11"/>
  <c r="L650" i="11"/>
  <c r="M649" i="11"/>
  <c r="L649" i="11"/>
  <c r="M648" i="11"/>
  <c r="L648" i="11"/>
  <c r="M647" i="11"/>
  <c r="L647" i="11"/>
  <c r="M646" i="11"/>
  <c r="L646" i="11"/>
  <c r="M645" i="11"/>
  <c r="L645" i="11"/>
  <c r="M644" i="11"/>
  <c r="L644" i="11"/>
  <c r="M643" i="11"/>
  <c r="L643" i="11"/>
  <c r="M642" i="11"/>
  <c r="L642" i="11"/>
  <c r="M641" i="11"/>
  <c r="L641" i="11"/>
  <c r="M640" i="11"/>
  <c r="L640" i="11"/>
  <c r="M639" i="11"/>
  <c r="L639" i="11"/>
  <c r="M638" i="11"/>
  <c r="L638" i="11"/>
  <c r="M637" i="11"/>
  <c r="L637" i="11"/>
  <c r="M636" i="11"/>
  <c r="L636" i="11"/>
  <c r="H637" i="11"/>
  <c r="H638" i="11"/>
  <c r="H639" i="11"/>
  <c r="H640" i="11"/>
  <c r="H641" i="11"/>
  <c r="H642" i="11"/>
  <c r="H643" i="11"/>
  <c r="H644" i="11"/>
  <c r="H645" i="11"/>
  <c r="H646" i="11"/>
  <c r="H647" i="11"/>
  <c r="H648" i="11"/>
  <c r="H649" i="11"/>
  <c r="H650" i="11"/>
  <c r="H651" i="11"/>
  <c r="H652" i="11"/>
  <c r="H653" i="11"/>
  <c r="H654" i="11"/>
  <c r="H655" i="11"/>
  <c r="H656" i="11"/>
  <c r="H657" i="11"/>
  <c r="H658" i="11"/>
  <c r="H659" i="11"/>
  <c r="H660" i="11"/>
  <c r="H661" i="11"/>
  <c r="H662" i="11"/>
  <c r="H663" i="11"/>
  <c r="H664" i="11"/>
  <c r="H665" i="11"/>
  <c r="H666" i="11"/>
  <c r="H667" i="11"/>
  <c r="H668" i="11"/>
  <c r="H669" i="11"/>
  <c r="H670" i="11"/>
  <c r="H671" i="11"/>
  <c r="H672" i="11"/>
  <c r="H673" i="11"/>
  <c r="H674" i="11"/>
  <c r="H675" i="11"/>
  <c r="H676" i="11"/>
  <c r="H677" i="11"/>
  <c r="H678" i="11"/>
  <c r="H679" i="11"/>
  <c r="H680" i="11"/>
  <c r="H681" i="11"/>
  <c r="H682" i="11"/>
  <c r="H683" i="11"/>
  <c r="H684" i="11"/>
  <c r="H685" i="11"/>
  <c r="H686" i="11"/>
  <c r="H687" i="11"/>
  <c r="H688" i="11"/>
  <c r="H689" i="11"/>
  <c r="H690" i="11"/>
  <c r="H691" i="11"/>
  <c r="H692" i="11"/>
  <c r="H693" i="11"/>
  <c r="H694" i="11"/>
  <c r="H695" i="11"/>
  <c r="H696" i="11"/>
  <c r="H697" i="11"/>
  <c r="H698" i="11"/>
  <c r="H699" i="11"/>
  <c r="H700" i="11"/>
  <c r="H701" i="11"/>
  <c r="H702" i="11"/>
  <c r="H703" i="11"/>
  <c r="H704" i="11"/>
  <c r="H705" i="11"/>
  <c r="H706" i="11"/>
  <c r="H707" i="11"/>
  <c r="H708" i="11"/>
  <c r="H709" i="11"/>
  <c r="H710" i="11"/>
  <c r="H711" i="11"/>
  <c r="H712" i="11"/>
  <c r="H713" i="11"/>
  <c r="H714" i="11"/>
  <c r="H715" i="11"/>
  <c r="H716" i="11"/>
  <c r="H717" i="11"/>
  <c r="H718" i="11"/>
  <c r="H719" i="11"/>
  <c r="H720" i="11"/>
  <c r="H721" i="11"/>
  <c r="H722" i="11"/>
  <c r="H723" i="11"/>
  <c r="H724" i="11"/>
  <c r="H725" i="11"/>
  <c r="H726" i="11"/>
  <c r="H727" i="11"/>
  <c r="H728" i="11"/>
  <c r="H729" i="11"/>
  <c r="H730" i="11"/>
  <c r="H731" i="11"/>
  <c r="H732" i="11"/>
  <c r="H733" i="11"/>
  <c r="H734" i="11"/>
  <c r="H735" i="11"/>
  <c r="H736" i="11"/>
  <c r="H737" i="11"/>
  <c r="H738" i="11"/>
  <c r="H739" i="11"/>
  <c r="H740" i="11"/>
  <c r="H741" i="11"/>
  <c r="H742" i="11"/>
  <c r="H743" i="11"/>
  <c r="H744" i="11"/>
  <c r="H745" i="11"/>
  <c r="H746" i="11"/>
  <c r="H747" i="11"/>
  <c r="H748" i="11"/>
  <c r="H749" i="11"/>
  <c r="H750" i="11"/>
  <c r="H751" i="11"/>
  <c r="H752" i="11"/>
  <c r="H753" i="11"/>
  <c r="H754" i="11"/>
  <c r="H755" i="11"/>
  <c r="H756" i="11"/>
  <c r="H757" i="11"/>
  <c r="H758" i="11"/>
  <c r="H759" i="11"/>
  <c r="H760" i="11"/>
  <c r="H761" i="11"/>
  <c r="H762" i="11"/>
  <c r="H763" i="11"/>
  <c r="H764" i="11"/>
  <c r="H765" i="11"/>
  <c r="H766" i="11"/>
  <c r="H767" i="11"/>
  <c r="H768" i="11"/>
  <c r="H769" i="11"/>
  <c r="H770" i="11"/>
  <c r="H771" i="11"/>
  <c r="H772" i="11"/>
  <c r="H773" i="11"/>
  <c r="H774" i="11"/>
  <c r="H775" i="11"/>
  <c r="H776" i="11"/>
  <c r="H777" i="11"/>
  <c r="H778" i="11"/>
  <c r="H779" i="11"/>
  <c r="H780" i="11"/>
  <c r="H781" i="11"/>
  <c r="H782" i="11"/>
  <c r="H636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757" i="11"/>
  <c r="G758" i="11"/>
  <c r="G759" i="11"/>
  <c r="G760" i="11"/>
  <c r="G761" i="11"/>
  <c r="G762" i="11"/>
  <c r="G763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635" i="11"/>
  <c r="AA633" i="11"/>
  <c r="AB633" i="11"/>
  <c r="V633" i="11"/>
  <c r="W633" i="11"/>
  <c r="AB632" i="11"/>
  <c r="AA632" i="11"/>
  <c r="AB631" i="11"/>
  <c r="AA631" i="11"/>
  <c r="AB630" i="11"/>
  <c r="AA630" i="11"/>
  <c r="AB629" i="11"/>
  <c r="AA629" i="11"/>
  <c r="AB628" i="11"/>
  <c r="AA628" i="11"/>
  <c r="AB627" i="11"/>
  <c r="AA627" i="11"/>
  <c r="AB626" i="11"/>
  <c r="AA626" i="11"/>
  <c r="AB625" i="11"/>
  <c r="AA625" i="11"/>
  <c r="AB624" i="11"/>
  <c r="AA624" i="11"/>
  <c r="AB623" i="11"/>
  <c r="AA623" i="11"/>
  <c r="AB622" i="11"/>
  <c r="AA622" i="11"/>
  <c r="AB621" i="11"/>
  <c r="AA621" i="11"/>
  <c r="AB620" i="11"/>
  <c r="AA620" i="11"/>
  <c r="AB619" i="11"/>
  <c r="AA619" i="11"/>
  <c r="AB618" i="11"/>
  <c r="AA618" i="11"/>
  <c r="AB617" i="11"/>
  <c r="AA617" i="11"/>
  <c r="AB616" i="11"/>
  <c r="AA616" i="11"/>
  <c r="AB615" i="11"/>
  <c r="AA615" i="11"/>
  <c r="AB614" i="11"/>
  <c r="AA614" i="11"/>
  <c r="AB613" i="11"/>
  <c r="AA613" i="11"/>
  <c r="AB612" i="11"/>
  <c r="AA612" i="11"/>
  <c r="AB611" i="11"/>
  <c r="AA611" i="11"/>
  <c r="AB610" i="11"/>
  <c r="AA610" i="11"/>
  <c r="AB609" i="11"/>
  <c r="AA609" i="11"/>
  <c r="AB608" i="11"/>
  <c r="AA608" i="11"/>
  <c r="AB607" i="11"/>
  <c r="AA607" i="11"/>
  <c r="AB606" i="11"/>
  <c r="AA606" i="11"/>
  <c r="AB605" i="11"/>
  <c r="AA605" i="11"/>
  <c r="AB604" i="11"/>
  <c r="AA604" i="11"/>
  <c r="AB603" i="11"/>
  <c r="AA603" i="11"/>
  <c r="AB602" i="11"/>
  <c r="AA602" i="11"/>
  <c r="AB601" i="11"/>
  <c r="AA601" i="11"/>
  <c r="AB600" i="11"/>
  <c r="AA600" i="11"/>
  <c r="AB599" i="11"/>
  <c r="AA599" i="11"/>
  <c r="AB598" i="11"/>
  <c r="AA598" i="11"/>
  <c r="AB597" i="11"/>
  <c r="AA597" i="11"/>
  <c r="AB596" i="11"/>
  <c r="AA596" i="11"/>
  <c r="AB595" i="11"/>
  <c r="AA595" i="11"/>
  <c r="AB594" i="11"/>
  <c r="AA594" i="11"/>
  <c r="AB593" i="11"/>
  <c r="AA593" i="11"/>
  <c r="AB592" i="11"/>
  <c r="AA592" i="11"/>
  <c r="AB591" i="11"/>
  <c r="AA591" i="11"/>
  <c r="AB590" i="11"/>
  <c r="AA590" i="11"/>
  <c r="AB589" i="11"/>
  <c r="AA589" i="11"/>
  <c r="AB588" i="11"/>
  <c r="AA588" i="11"/>
  <c r="AB587" i="11"/>
  <c r="AA587" i="11"/>
  <c r="AB586" i="11"/>
  <c r="AA586" i="11"/>
  <c r="AB585" i="11"/>
  <c r="AA585" i="11"/>
  <c r="AB584" i="11"/>
  <c r="AA584" i="11"/>
  <c r="AB583" i="11"/>
  <c r="AA583" i="11"/>
  <c r="AB582" i="11"/>
  <c r="AA582" i="11"/>
  <c r="AB581" i="11"/>
  <c r="AA581" i="11"/>
  <c r="AB580" i="11"/>
  <c r="AA580" i="11"/>
  <c r="AB579" i="11"/>
  <c r="AA579" i="11"/>
  <c r="AB578" i="11"/>
  <c r="AA578" i="11"/>
  <c r="AB577" i="11"/>
  <c r="AA577" i="11"/>
  <c r="AB576" i="11"/>
  <c r="AA576" i="11"/>
  <c r="AB575" i="11"/>
  <c r="AA575" i="11"/>
  <c r="AB574" i="11"/>
  <c r="AA574" i="11"/>
  <c r="AB573" i="11"/>
  <c r="AA573" i="11"/>
  <c r="AB572" i="11"/>
  <c r="AA572" i="11"/>
  <c r="AB571" i="11"/>
  <c r="AA571" i="11"/>
  <c r="AB570" i="11"/>
  <c r="AA570" i="11"/>
  <c r="AB569" i="11"/>
  <c r="AA569" i="11"/>
  <c r="AB568" i="11"/>
  <c r="AA568" i="11"/>
  <c r="AB567" i="11"/>
  <c r="AA567" i="11"/>
  <c r="AB566" i="11"/>
  <c r="AA566" i="11"/>
  <c r="AB565" i="11"/>
  <c r="AA565" i="11"/>
  <c r="AB564" i="11"/>
  <c r="AA564" i="11"/>
  <c r="AB563" i="11"/>
  <c r="AA563" i="11"/>
  <c r="AB562" i="11"/>
  <c r="AA562" i="11"/>
  <c r="AB561" i="11"/>
  <c r="AA561" i="11"/>
  <c r="AB560" i="11"/>
  <c r="AA560" i="11"/>
  <c r="AB559" i="11"/>
  <c r="AA559" i="11"/>
  <c r="AB558" i="11"/>
  <c r="AA558" i="11"/>
  <c r="AB557" i="11"/>
  <c r="AA557" i="11"/>
  <c r="AB556" i="11"/>
  <c r="AA556" i="11"/>
  <c r="AB555" i="11"/>
  <c r="AA555" i="11"/>
  <c r="AB554" i="11"/>
  <c r="AA554" i="11"/>
  <c r="AB553" i="11"/>
  <c r="AA553" i="11"/>
  <c r="AB552" i="11"/>
  <c r="AA552" i="11"/>
  <c r="AB551" i="11"/>
  <c r="AA551" i="11"/>
  <c r="AB550" i="11"/>
  <c r="AA550" i="11"/>
  <c r="AB549" i="11"/>
  <c r="AA549" i="11"/>
  <c r="AB548" i="11"/>
  <c r="AA548" i="11"/>
  <c r="AB547" i="11"/>
  <c r="AA547" i="11"/>
  <c r="AB546" i="11"/>
  <c r="AA546" i="11"/>
  <c r="AB545" i="11"/>
  <c r="AA545" i="11"/>
  <c r="AB544" i="11"/>
  <c r="AA544" i="11"/>
  <c r="AB543" i="11"/>
  <c r="AA543" i="11"/>
  <c r="AB542" i="11"/>
  <c r="AA542" i="11"/>
  <c r="AB541" i="11"/>
  <c r="AA541" i="11"/>
  <c r="AB540" i="11"/>
  <c r="AA540" i="11"/>
  <c r="AB539" i="11"/>
  <c r="AA539" i="11"/>
  <c r="AB538" i="11"/>
  <c r="AA538" i="11"/>
  <c r="AB537" i="11"/>
  <c r="AA537" i="11"/>
  <c r="AB536" i="11"/>
  <c r="AA536" i="11"/>
  <c r="AB535" i="11"/>
  <c r="AA535" i="11"/>
  <c r="AB534" i="11"/>
  <c r="AA534" i="11"/>
  <c r="AB533" i="11"/>
  <c r="AA533" i="11"/>
  <c r="AB532" i="11"/>
  <c r="AA532" i="11"/>
  <c r="AB531" i="11"/>
  <c r="AA531" i="11"/>
  <c r="AB530" i="11"/>
  <c r="AA530" i="11"/>
  <c r="AB529" i="11"/>
  <c r="AA529" i="11"/>
  <c r="AB528" i="11"/>
  <c r="AA528" i="11"/>
  <c r="AB527" i="11"/>
  <c r="AA527" i="11"/>
  <c r="AB526" i="11"/>
  <c r="AA526" i="11"/>
  <c r="AB525" i="11"/>
  <c r="AA525" i="11"/>
  <c r="AB524" i="11"/>
  <c r="AA524" i="11"/>
  <c r="AB523" i="11"/>
  <c r="AA523" i="11"/>
  <c r="AB522" i="11"/>
  <c r="AA522" i="11"/>
  <c r="AB521" i="11"/>
  <c r="AA521" i="11"/>
  <c r="AB520" i="11"/>
  <c r="AA520" i="11"/>
  <c r="AB519" i="11"/>
  <c r="AA519" i="11"/>
  <c r="AB518" i="11"/>
  <c r="AA518" i="11"/>
  <c r="AB517" i="11"/>
  <c r="AA517" i="11"/>
  <c r="AB516" i="11"/>
  <c r="AA516" i="11"/>
  <c r="AB515" i="11"/>
  <c r="AA515" i="11"/>
  <c r="AB514" i="11"/>
  <c r="AA514" i="11"/>
  <c r="AB513" i="11"/>
  <c r="AA513" i="11"/>
  <c r="AB512" i="11"/>
  <c r="AA512" i="11"/>
  <c r="AB511" i="11"/>
  <c r="AA511" i="11"/>
  <c r="AB510" i="11"/>
  <c r="AA510" i="11"/>
  <c r="AB509" i="11"/>
  <c r="AA509" i="11"/>
  <c r="AB508" i="11"/>
  <c r="AA508" i="11"/>
  <c r="AB507" i="11"/>
  <c r="AA507" i="11"/>
  <c r="AB506" i="11"/>
  <c r="AA506" i="11"/>
  <c r="AB505" i="11"/>
  <c r="AA505" i="11"/>
  <c r="AB504" i="11"/>
  <c r="AA504" i="11"/>
  <c r="AB503" i="11"/>
  <c r="AA503" i="11"/>
  <c r="AB502" i="11"/>
  <c r="AA502" i="11"/>
  <c r="AB501" i="11"/>
  <c r="AA501" i="11"/>
  <c r="AB500" i="11"/>
  <c r="AA500" i="11"/>
  <c r="AB499" i="11"/>
  <c r="AA499" i="11"/>
  <c r="AB498" i="11"/>
  <c r="AA498" i="11"/>
  <c r="AB497" i="11"/>
  <c r="AA497" i="11"/>
  <c r="AB496" i="11"/>
  <c r="AA496" i="11"/>
  <c r="AB495" i="11"/>
  <c r="AA495" i="11"/>
  <c r="AB494" i="11"/>
  <c r="AA494" i="11"/>
  <c r="AB493" i="11"/>
  <c r="AA493" i="11"/>
  <c r="AB492" i="11"/>
  <c r="AA492" i="11"/>
  <c r="AB491" i="11"/>
  <c r="AA491" i="11"/>
  <c r="AB490" i="11"/>
  <c r="AA490" i="11"/>
  <c r="AB489" i="11"/>
  <c r="AA489" i="11"/>
  <c r="AB488" i="11"/>
  <c r="AA488" i="11"/>
  <c r="AB487" i="11"/>
  <c r="AA487" i="11"/>
  <c r="AB486" i="11"/>
  <c r="AA486" i="11"/>
  <c r="AB485" i="11"/>
  <c r="AA485" i="11"/>
  <c r="AB484" i="11"/>
  <c r="AA484" i="11"/>
  <c r="AB483" i="11"/>
  <c r="AA483" i="11"/>
  <c r="AB482" i="11"/>
  <c r="AA482" i="11"/>
  <c r="AB481" i="11"/>
  <c r="AA481" i="11"/>
  <c r="AB480" i="11"/>
  <c r="AA480" i="11"/>
  <c r="AB479" i="11"/>
  <c r="AA479" i="11"/>
  <c r="AB478" i="11"/>
  <c r="AA478" i="11"/>
  <c r="AB477" i="11"/>
  <c r="AA477" i="11"/>
  <c r="AB476" i="11"/>
  <c r="AA476" i="11"/>
  <c r="AB475" i="11"/>
  <c r="AA475" i="11"/>
  <c r="AB474" i="11"/>
  <c r="AA474" i="11"/>
  <c r="AB473" i="11"/>
  <c r="AA473" i="11"/>
  <c r="AB472" i="11"/>
  <c r="AA472" i="11"/>
  <c r="AB471" i="11"/>
  <c r="AA471" i="11"/>
  <c r="AB470" i="11"/>
  <c r="AA470" i="11"/>
  <c r="AB469" i="11"/>
  <c r="AA469" i="11"/>
  <c r="AB468" i="11"/>
  <c r="AA468" i="11"/>
  <c r="AB467" i="11"/>
  <c r="AA467" i="11"/>
  <c r="AB466" i="11"/>
  <c r="AA466" i="11"/>
  <c r="AB465" i="11"/>
  <c r="AA465" i="11"/>
  <c r="AB464" i="11"/>
  <c r="AA464" i="11"/>
  <c r="AB463" i="11"/>
  <c r="AA463" i="11"/>
  <c r="AB462" i="11"/>
  <c r="AA462" i="11"/>
  <c r="AB461" i="11"/>
  <c r="AA461" i="11"/>
  <c r="AB460" i="11"/>
  <c r="AA460" i="11"/>
  <c r="AB459" i="11"/>
  <c r="AA459" i="11"/>
  <c r="AB458" i="11"/>
  <c r="AA458" i="11"/>
  <c r="AB457" i="11"/>
  <c r="AA457" i="11"/>
  <c r="AB456" i="11"/>
  <c r="AA456" i="11"/>
  <c r="AB455" i="11"/>
  <c r="AA455" i="11"/>
  <c r="AB454" i="11"/>
  <c r="AA454" i="11"/>
  <c r="AB453" i="11"/>
  <c r="AA453" i="11"/>
  <c r="AB452" i="11"/>
  <c r="AA452" i="11"/>
  <c r="AB451" i="11"/>
  <c r="AA451" i="11"/>
  <c r="AB450" i="11"/>
  <c r="AA450" i="11"/>
  <c r="AB449" i="11"/>
  <c r="AA449" i="11"/>
  <c r="AB448" i="11"/>
  <c r="AA448" i="11"/>
  <c r="AB447" i="11"/>
  <c r="AA447" i="11"/>
  <c r="AB446" i="11"/>
  <c r="AA446" i="11"/>
  <c r="AB445" i="11"/>
  <c r="AA445" i="11"/>
  <c r="AB444" i="11"/>
  <c r="AA444" i="11"/>
  <c r="AB443" i="11"/>
  <c r="AA443" i="11"/>
  <c r="AB442" i="11"/>
  <c r="AA442" i="11"/>
  <c r="AB441" i="11"/>
  <c r="AA441" i="11"/>
  <c r="AB440" i="11"/>
  <c r="AA440" i="11"/>
  <c r="AB439" i="11"/>
  <c r="AA439" i="11"/>
  <c r="AB438" i="11"/>
  <c r="AA438" i="11"/>
  <c r="AB437" i="11"/>
  <c r="AA437" i="11"/>
  <c r="AB436" i="11"/>
  <c r="AA436" i="11"/>
  <c r="AB435" i="11"/>
  <c r="AA435" i="11"/>
  <c r="AB434" i="11"/>
  <c r="AA434" i="11"/>
  <c r="AB433" i="11"/>
  <c r="AA433" i="11"/>
  <c r="AB432" i="11"/>
  <c r="AA432" i="11"/>
  <c r="AB431" i="11"/>
  <c r="AA431" i="11"/>
  <c r="AB430" i="11"/>
  <c r="AA430" i="11"/>
  <c r="AB429" i="11"/>
  <c r="AA429" i="11"/>
  <c r="AB428" i="11"/>
  <c r="AA428" i="11"/>
  <c r="AB427" i="11"/>
  <c r="AA427" i="11"/>
  <c r="AB426" i="11"/>
  <c r="AA426" i="11"/>
  <c r="AB425" i="11"/>
  <c r="AA425" i="11"/>
  <c r="AB424" i="11"/>
  <c r="AA424" i="11"/>
  <c r="AB423" i="11"/>
  <c r="AA423" i="11"/>
  <c r="AB422" i="11"/>
  <c r="AA422" i="11"/>
  <c r="AB421" i="11"/>
  <c r="AA421" i="11"/>
  <c r="AB420" i="11"/>
  <c r="AA420" i="11"/>
  <c r="AB419" i="11"/>
  <c r="AA419" i="11"/>
  <c r="AB418" i="11"/>
  <c r="AA418" i="11"/>
  <c r="AB417" i="11"/>
  <c r="AA417" i="11"/>
  <c r="AB416" i="11"/>
  <c r="AA416" i="11"/>
  <c r="AB415" i="11"/>
  <c r="AA415" i="11"/>
  <c r="AB414" i="11"/>
  <c r="AA414" i="11"/>
  <c r="AB413" i="11"/>
  <c r="AA413" i="11"/>
  <c r="AB412" i="11"/>
  <c r="AA412" i="11"/>
  <c r="AB411" i="11"/>
  <c r="AA411" i="11"/>
  <c r="AB410" i="11"/>
  <c r="AA410" i="11"/>
  <c r="AB409" i="11"/>
  <c r="AA409" i="11"/>
  <c r="AB408" i="11"/>
  <c r="AA408" i="11"/>
  <c r="AB407" i="11"/>
  <c r="AA407" i="11"/>
  <c r="AB406" i="11"/>
  <c r="AA406" i="11"/>
  <c r="AB405" i="11"/>
  <c r="AA405" i="11"/>
  <c r="AB404" i="11"/>
  <c r="AA404" i="11"/>
  <c r="AB403" i="11"/>
  <c r="AA403" i="11"/>
  <c r="AB402" i="11"/>
  <c r="AA402" i="11"/>
  <c r="AB401" i="11"/>
  <c r="AA401" i="11"/>
  <c r="AB400" i="11"/>
  <c r="AA400" i="11"/>
  <c r="AB399" i="11"/>
  <c r="AA399" i="11"/>
  <c r="AB398" i="11"/>
  <c r="AA398" i="11"/>
  <c r="AB397" i="11"/>
  <c r="AA397" i="11"/>
  <c r="AB396" i="11"/>
  <c r="AA396" i="11"/>
  <c r="AB395" i="11"/>
  <c r="AA395" i="11"/>
  <c r="AB394" i="11"/>
  <c r="AA394" i="11"/>
  <c r="AB393" i="11"/>
  <c r="AA393" i="11"/>
  <c r="AB392" i="11"/>
  <c r="AA392" i="11"/>
  <c r="AB391" i="11"/>
  <c r="AA391" i="11"/>
  <c r="AB390" i="11"/>
  <c r="AA390" i="11"/>
  <c r="AB389" i="11"/>
  <c r="AA389" i="11"/>
  <c r="AB388" i="11"/>
  <c r="AA388" i="11"/>
  <c r="AB387" i="11"/>
  <c r="AA387" i="11"/>
  <c r="AB386" i="11"/>
  <c r="AA386" i="11"/>
  <c r="AB385" i="11"/>
  <c r="AA385" i="11"/>
  <c r="AB384" i="11"/>
  <c r="AA384" i="11"/>
  <c r="AB383" i="11"/>
  <c r="AA383" i="11"/>
  <c r="AB382" i="11"/>
  <c r="AA382" i="11"/>
  <c r="AB381" i="11"/>
  <c r="AA381" i="11"/>
  <c r="AB380" i="11"/>
  <c r="AA380" i="11"/>
  <c r="AB379" i="11"/>
  <c r="AA379" i="11"/>
  <c r="AB378" i="11"/>
  <c r="AA378" i="11"/>
  <c r="AB377" i="11"/>
  <c r="AA377" i="11"/>
  <c r="AB376" i="11"/>
  <c r="AA376" i="11"/>
  <c r="AB375" i="11"/>
  <c r="AA375" i="11"/>
  <c r="AB374" i="11"/>
  <c r="AA374" i="11"/>
  <c r="AB373" i="11"/>
  <c r="AA373" i="11"/>
  <c r="AB372" i="11"/>
  <c r="AA372" i="11"/>
  <c r="AB371" i="11"/>
  <c r="AA371" i="11"/>
  <c r="AB370" i="11"/>
  <c r="AA370" i="11"/>
  <c r="AB369" i="11"/>
  <c r="AA369" i="11"/>
  <c r="AB368" i="11"/>
  <c r="AA368" i="11"/>
  <c r="AB367" i="11"/>
  <c r="AA367" i="11"/>
  <c r="AB366" i="11"/>
  <c r="AA366" i="11"/>
  <c r="AB365" i="11"/>
  <c r="AA365" i="11"/>
  <c r="AB364" i="11"/>
  <c r="AA364" i="11"/>
  <c r="AB363" i="11"/>
  <c r="AA363" i="11"/>
  <c r="AB362" i="11"/>
  <c r="AA362" i="11"/>
  <c r="AB361" i="11"/>
  <c r="AA361" i="11"/>
  <c r="AB360" i="11"/>
  <c r="AA360" i="11"/>
  <c r="AB359" i="11"/>
  <c r="AA359" i="11"/>
  <c r="AB358" i="11"/>
  <c r="AA358" i="11"/>
  <c r="AB357" i="11"/>
  <c r="AA357" i="11"/>
  <c r="AB356" i="11"/>
  <c r="AA356" i="11"/>
  <c r="AB355" i="11"/>
  <c r="AA355" i="11"/>
  <c r="AB354" i="11"/>
  <c r="AA354" i="11"/>
  <c r="AB353" i="11"/>
  <c r="AA353" i="11"/>
  <c r="AB352" i="11"/>
  <c r="AA352" i="11"/>
  <c r="AB351" i="11"/>
  <c r="AA351" i="11"/>
  <c r="AB350" i="11"/>
  <c r="AA350" i="11"/>
  <c r="AB349" i="11"/>
  <c r="AA349" i="11"/>
  <c r="AB348" i="11"/>
  <c r="AA348" i="11"/>
  <c r="AB347" i="11"/>
  <c r="AA347" i="11"/>
  <c r="AB346" i="11"/>
  <c r="AA346" i="11"/>
  <c r="AB345" i="11"/>
  <c r="AA345" i="11"/>
  <c r="AB344" i="11"/>
  <c r="AA344" i="11"/>
  <c r="AB343" i="11"/>
  <c r="AA343" i="11"/>
  <c r="AB342" i="11"/>
  <c r="AA342" i="11"/>
  <c r="AB341" i="11"/>
  <c r="AA341" i="11"/>
  <c r="AB340" i="11"/>
  <c r="AA340" i="11"/>
  <c r="AB339" i="11"/>
  <c r="AA339" i="11"/>
  <c r="AB338" i="11"/>
  <c r="AA338" i="11"/>
  <c r="AB337" i="11"/>
  <c r="AA337" i="11"/>
  <c r="AB336" i="11"/>
  <c r="AA336" i="11"/>
  <c r="AB335" i="11"/>
  <c r="AA335" i="11"/>
  <c r="AB334" i="11"/>
  <c r="AA334" i="11"/>
  <c r="AB333" i="11"/>
  <c r="AA333" i="11"/>
  <c r="AB332" i="11"/>
  <c r="AA332" i="11"/>
  <c r="AB331" i="11"/>
  <c r="AA331" i="11"/>
  <c r="AB330" i="11"/>
  <c r="AA330" i="11"/>
  <c r="AB329" i="11"/>
  <c r="AA329" i="11"/>
  <c r="AB328" i="11"/>
  <c r="AA328" i="11"/>
  <c r="AB327" i="11"/>
  <c r="AA327" i="11"/>
  <c r="AB326" i="11"/>
  <c r="AA326" i="11"/>
  <c r="AB325" i="11"/>
  <c r="AA325" i="11"/>
  <c r="AB324" i="11"/>
  <c r="AA324" i="11"/>
  <c r="AB323" i="11"/>
  <c r="AA323" i="11"/>
  <c r="AB322" i="11"/>
  <c r="AA322" i="11"/>
  <c r="AB321" i="11"/>
  <c r="AA321" i="11"/>
  <c r="AB320" i="11"/>
  <c r="AA320" i="11"/>
  <c r="AB319" i="11"/>
  <c r="AA319" i="11"/>
  <c r="AB318" i="11"/>
  <c r="AA318" i="11"/>
  <c r="AB317" i="11"/>
  <c r="AA317" i="11"/>
  <c r="AB316" i="11"/>
  <c r="AA316" i="11"/>
  <c r="AB315" i="11"/>
  <c r="AA315" i="11"/>
  <c r="AB314" i="11"/>
  <c r="AA314" i="11"/>
  <c r="AB313" i="11"/>
  <c r="AA313" i="11"/>
  <c r="AB312" i="11"/>
  <c r="AA312" i="11"/>
  <c r="AB311" i="11"/>
  <c r="AA311" i="11"/>
  <c r="AB310" i="11"/>
  <c r="AA310" i="11"/>
  <c r="AB309" i="11"/>
  <c r="AA309" i="11"/>
  <c r="AB308" i="11"/>
  <c r="AA308" i="11"/>
  <c r="AB307" i="11"/>
  <c r="AA307" i="11"/>
  <c r="AB306" i="11"/>
  <c r="AA306" i="11"/>
  <c r="AB305" i="11"/>
  <c r="AA305" i="11"/>
  <c r="AB304" i="11"/>
  <c r="AA304" i="11"/>
  <c r="AB303" i="11"/>
  <c r="AA303" i="11"/>
  <c r="AB302" i="11"/>
  <c r="AA302" i="11"/>
  <c r="AB301" i="11"/>
  <c r="AA301" i="11"/>
  <c r="AB300" i="11"/>
  <c r="AA300" i="11"/>
  <c r="AB299" i="11"/>
  <c r="AA299" i="11"/>
  <c r="AB298" i="11"/>
  <c r="AA298" i="11"/>
  <c r="AB297" i="11"/>
  <c r="AA297" i="11"/>
  <c r="AB296" i="11"/>
  <c r="AA296" i="11"/>
  <c r="AB295" i="11"/>
  <c r="AA295" i="11"/>
  <c r="AB294" i="11"/>
  <c r="AA294" i="11"/>
  <c r="AB293" i="11"/>
  <c r="AA293" i="11"/>
  <c r="AB292" i="11"/>
  <c r="AA292" i="11"/>
  <c r="AB291" i="11"/>
  <c r="AA291" i="11"/>
  <c r="AB290" i="11"/>
  <c r="AA290" i="11"/>
  <c r="AB289" i="11"/>
  <c r="AA289" i="11"/>
  <c r="AB288" i="11"/>
  <c r="AA288" i="11"/>
  <c r="AB287" i="11"/>
  <c r="AA287" i="11"/>
  <c r="AB286" i="11"/>
  <c r="AA286" i="11"/>
  <c r="AB285" i="11"/>
  <c r="AA285" i="11"/>
  <c r="AB284" i="11"/>
  <c r="AA284" i="11"/>
  <c r="AB283" i="11"/>
  <c r="AA283" i="11"/>
  <c r="AB282" i="11"/>
  <c r="AA282" i="11"/>
  <c r="AB281" i="11"/>
  <c r="AA281" i="11"/>
  <c r="AB280" i="11"/>
  <c r="AA280" i="11"/>
  <c r="AB279" i="11"/>
  <c r="AA279" i="11"/>
  <c r="AB278" i="11"/>
  <c r="AA278" i="11"/>
  <c r="AB277" i="11"/>
  <c r="AA277" i="11"/>
  <c r="AB276" i="11"/>
  <c r="AA276" i="11"/>
  <c r="AB275" i="11"/>
  <c r="AA275" i="11"/>
  <c r="AB274" i="11"/>
  <c r="AA274" i="11"/>
  <c r="AB273" i="11"/>
  <c r="AA273" i="11"/>
  <c r="AB272" i="11"/>
  <c r="AA272" i="11"/>
  <c r="AB271" i="11"/>
  <c r="AA271" i="11"/>
  <c r="AB270" i="11"/>
  <c r="AA270" i="11"/>
  <c r="AB269" i="11"/>
  <c r="AA269" i="11"/>
  <c r="AB268" i="11"/>
  <c r="AA268" i="11"/>
  <c r="AB267" i="11"/>
  <c r="AA267" i="11"/>
  <c r="AB266" i="11"/>
  <c r="AA266" i="11"/>
  <c r="AB265" i="11"/>
  <c r="AA265" i="11"/>
  <c r="AB264" i="11"/>
  <c r="AA264" i="11"/>
  <c r="AB263" i="11"/>
  <c r="AA263" i="11"/>
  <c r="AB262" i="11"/>
  <c r="AA262" i="11"/>
  <c r="AB261" i="11"/>
  <c r="AA261" i="11"/>
  <c r="AB260" i="11"/>
  <c r="AA260" i="11"/>
  <c r="AB259" i="11"/>
  <c r="AA259" i="11"/>
  <c r="AB258" i="11"/>
  <c r="AA258" i="11"/>
  <c r="AB257" i="11"/>
  <c r="AA257" i="11"/>
  <c r="AB256" i="11"/>
  <c r="AA256" i="11"/>
  <c r="AB255" i="11"/>
  <c r="AA255" i="11"/>
  <c r="AB254" i="11"/>
  <c r="AA254" i="11"/>
  <c r="AB253" i="11"/>
  <c r="AA253" i="11"/>
  <c r="AB252" i="11"/>
  <c r="AA252" i="11"/>
  <c r="AB251" i="11"/>
  <c r="AA251" i="11"/>
  <c r="AB250" i="11"/>
  <c r="AA250" i="11"/>
  <c r="AB249" i="11"/>
  <c r="AA249" i="11"/>
  <c r="AB248" i="11"/>
  <c r="AA248" i="11"/>
  <c r="AB247" i="11"/>
  <c r="AA247" i="11"/>
  <c r="AB246" i="11"/>
  <c r="AA246" i="11"/>
  <c r="AB245" i="11"/>
  <c r="AA245" i="11"/>
  <c r="AB244" i="11"/>
  <c r="AA244" i="11"/>
  <c r="AB243" i="11"/>
  <c r="AA243" i="11"/>
  <c r="AB242" i="11"/>
  <c r="AA242" i="11"/>
  <c r="AB241" i="11"/>
  <c r="AA241" i="11"/>
  <c r="AB240" i="11"/>
  <c r="AA240" i="11"/>
  <c r="AB239" i="11"/>
  <c r="AA239" i="11"/>
  <c r="AB238" i="11"/>
  <c r="AA238" i="11"/>
  <c r="AB237" i="11"/>
  <c r="AA237" i="11"/>
  <c r="AB236" i="11"/>
  <c r="AA236" i="11"/>
  <c r="AB235" i="11"/>
  <c r="AA235" i="11"/>
  <c r="AB234" i="11"/>
  <c r="AA234" i="11"/>
  <c r="AB233" i="11"/>
  <c r="AA233" i="11"/>
  <c r="AB232" i="11"/>
  <c r="AA232" i="11"/>
  <c r="AB231" i="11"/>
  <c r="AA231" i="11"/>
  <c r="AB230" i="11"/>
  <c r="AA230" i="11"/>
  <c r="AB229" i="11"/>
  <c r="AA229" i="11"/>
  <c r="AB228" i="11"/>
  <c r="AA228" i="11"/>
  <c r="AB227" i="11"/>
  <c r="AA227" i="11"/>
  <c r="AB226" i="11"/>
  <c r="AA226" i="11"/>
  <c r="AB225" i="11"/>
  <c r="AA225" i="11"/>
  <c r="AB224" i="11"/>
  <c r="AA224" i="11"/>
  <c r="AB223" i="11"/>
  <c r="AA223" i="11"/>
  <c r="AB222" i="11"/>
  <c r="AA222" i="11"/>
  <c r="AB221" i="11"/>
  <c r="AA221" i="11"/>
  <c r="AB220" i="11"/>
  <c r="AA220" i="11"/>
  <c r="AB219" i="11"/>
  <c r="AA219" i="11"/>
  <c r="AB218" i="11"/>
  <c r="AA218" i="11"/>
  <c r="AB217" i="11"/>
  <c r="AA217" i="11"/>
  <c r="AB216" i="11"/>
  <c r="AA216" i="11"/>
  <c r="AB215" i="11"/>
  <c r="AA215" i="11"/>
  <c r="AB214" i="11"/>
  <c r="AA214" i="11"/>
  <c r="AB213" i="11"/>
  <c r="AA213" i="11"/>
  <c r="AB212" i="11"/>
  <c r="AA212" i="11"/>
  <c r="AB211" i="11"/>
  <c r="AA211" i="11"/>
  <c r="AB210" i="11"/>
  <c r="AA210" i="11"/>
  <c r="AB209" i="11"/>
  <c r="AA209" i="11"/>
  <c r="AB208" i="11"/>
  <c r="AA208" i="11"/>
  <c r="AB207" i="11"/>
  <c r="AA207" i="11"/>
  <c r="AB206" i="11"/>
  <c r="AA206" i="11"/>
  <c r="AB205" i="11"/>
  <c r="AA205" i="11"/>
  <c r="AB204" i="11"/>
  <c r="AA204" i="11"/>
  <c r="AB203" i="11"/>
  <c r="AA203" i="11"/>
  <c r="AB202" i="11"/>
  <c r="AA202" i="11"/>
  <c r="AB201" i="11"/>
  <c r="AA201" i="11"/>
  <c r="AB200" i="11"/>
  <c r="AA200" i="11"/>
  <c r="AB199" i="11"/>
  <c r="AA199" i="11"/>
  <c r="AB198" i="11"/>
  <c r="AA198" i="11"/>
  <c r="AB197" i="11"/>
  <c r="AA197" i="11"/>
  <c r="AB196" i="11"/>
  <c r="AA196" i="11"/>
  <c r="AB195" i="11"/>
  <c r="AA195" i="11"/>
  <c r="AB194" i="11"/>
  <c r="AA194" i="11"/>
  <c r="AB193" i="11"/>
  <c r="AA193" i="11"/>
  <c r="AB192" i="11"/>
  <c r="AA192" i="11"/>
  <c r="AB191" i="11"/>
  <c r="AA191" i="11"/>
  <c r="AB190" i="11"/>
  <c r="AA190" i="11"/>
  <c r="AB189" i="11"/>
  <c r="AA189" i="11"/>
  <c r="AB188" i="11"/>
  <c r="AA188" i="11"/>
  <c r="AB187" i="11"/>
  <c r="AA187" i="11"/>
  <c r="AB186" i="11"/>
  <c r="AA186" i="11"/>
  <c r="AB185" i="11"/>
  <c r="AA185" i="11"/>
  <c r="AB184" i="11"/>
  <c r="AA184" i="11"/>
  <c r="AB183" i="11"/>
  <c r="AA183" i="11"/>
  <c r="AB182" i="11"/>
  <c r="AA182" i="11"/>
  <c r="AB181" i="11"/>
  <c r="AA181" i="11"/>
  <c r="AB180" i="11"/>
  <c r="AA180" i="11"/>
  <c r="AB179" i="11"/>
  <c r="AA179" i="11"/>
  <c r="AB178" i="11"/>
  <c r="AA178" i="11"/>
  <c r="AB177" i="11"/>
  <c r="AA177" i="11"/>
  <c r="AB176" i="11"/>
  <c r="AA176" i="11"/>
  <c r="AB175" i="11"/>
  <c r="AA175" i="11"/>
  <c r="AB174" i="11"/>
  <c r="AA174" i="11"/>
  <c r="AB173" i="11"/>
  <c r="AA173" i="11"/>
  <c r="AB172" i="11"/>
  <c r="AA172" i="11"/>
  <c r="AB171" i="11"/>
  <c r="AA171" i="11"/>
  <c r="AB170" i="11"/>
  <c r="AA170" i="11"/>
  <c r="AB169" i="11"/>
  <c r="AA169" i="11"/>
  <c r="AB168" i="11"/>
  <c r="AA168" i="11"/>
  <c r="AB167" i="11"/>
  <c r="AA167" i="11"/>
  <c r="AB166" i="11"/>
  <c r="AA166" i="11"/>
  <c r="AB165" i="11"/>
  <c r="AA165" i="11"/>
  <c r="AB164" i="11"/>
  <c r="AA164" i="11"/>
  <c r="AB163" i="11"/>
  <c r="AA163" i="11"/>
  <c r="AB162" i="11"/>
  <c r="AA162" i="11"/>
  <c r="AB161" i="11"/>
  <c r="AA161" i="11"/>
  <c r="AB160" i="11"/>
  <c r="AA160" i="11"/>
  <c r="AB159" i="11"/>
  <c r="AA159" i="11"/>
  <c r="AB158" i="11"/>
  <c r="AA158" i="11"/>
  <c r="AB157" i="11"/>
  <c r="AA157" i="11"/>
  <c r="AB156" i="11"/>
  <c r="AA156" i="11"/>
  <c r="AB155" i="11"/>
  <c r="AA155" i="11"/>
  <c r="AB154" i="11"/>
  <c r="AA154" i="11"/>
  <c r="AB153" i="11"/>
  <c r="AA153" i="11"/>
  <c r="AB152" i="11"/>
  <c r="AA152" i="11"/>
  <c r="AB151" i="11"/>
  <c r="AA151" i="11"/>
  <c r="AB150" i="11"/>
  <c r="AA150" i="11"/>
  <c r="AB149" i="11"/>
  <c r="AA149" i="11"/>
  <c r="AB148" i="11"/>
  <c r="AA148" i="11"/>
  <c r="AB147" i="11"/>
  <c r="AA147" i="11"/>
  <c r="AB146" i="11"/>
  <c r="AA146" i="11"/>
  <c r="AB145" i="11"/>
  <c r="AA145" i="11"/>
  <c r="AB144" i="11"/>
  <c r="AA144" i="11"/>
  <c r="AB143" i="11"/>
  <c r="AA143" i="11"/>
  <c r="AB142" i="11"/>
  <c r="AA142" i="11"/>
  <c r="AB141" i="11"/>
  <c r="AA141" i="11"/>
  <c r="AB140" i="11"/>
  <c r="AA140" i="11"/>
  <c r="AB139" i="11"/>
  <c r="AA139" i="11"/>
  <c r="AB138" i="11"/>
  <c r="AA138" i="11"/>
  <c r="AB137" i="11"/>
  <c r="AA137" i="11"/>
  <c r="AB136" i="11"/>
  <c r="AA136" i="11"/>
  <c r="AB135" i="11"/>
  <c r="AA135" i="11"/>
  <c r="AB134" i="11"/>
  <c r="AA134" i="11"/>
  <c r="AB133" i="11"/>
  <c r="AA133" i="11"/>
  <c r="AB132" i="11"/>
  <c r="AA132" i="11"/>
  <c r="AB131" i="11"/>
  <c r="AA131" i="11"/>
  <c r="AB130" i="11"/>
  <c r="AA130" i="11"/>
  <c r="AB129" i="11"/>
  <c r="AA129" i="11"/>
  <c r="AB128" i="11"/>
  <c r="AA128" i="11"/>
  <c r="AB127" i="11"/>
  <c r="AA127" i="11"/>
  <c r="AB126" i="11"/>
  <c r="AA126" i="11"/>
  <c r="AB125" i="11"/>
  <c r="AA125" i="11"/>
  <c r="AB124" i="11"/>
  <c r="AA124" i="11"/>
  <c r="AB123" i="11"/>
  <c r="AA123" i="11"/>
  <c r="AB122" i="11"/>
  <c r="AA122" i="11"/>
  <c r="AB121" i="11"/>
  <c r="AA121" i="11"/>
  <c r="AB120" i="11"/>
  <c r="AA120" i="11"/>
  <c r="AB119" i="11"/>
  <c r="AA119" i="11"/>
  <c r="AB118" i="11"/>
  <c r="AA118" i="11"/>
  <c r="AB117" i="11"/>
  <c r="AA117" i="11"/>
  <c r="AB116" i="11"/>
  <c r="AA116" i="11"/>
  <c r="AB115" i="11"/>
  <c r="AA115" i="11"/>
  <c r="AB114" i="11"/>
  <c r="AA114" i="11"/>
  <c r="AB113" i="11"/>
  <c r="AA113" i="11"/>
  <c r="AB112" i="11"/>
  <c r="AA112" i="11"/>
  <c r="AB111" i="11"/>
  <c r="AA111" i="11"/>
  <c r="AB110" i="11"/>
  <c r="AA110" i="11"/>
  <c r="AB109" i="11"/>
  <c r="AA109" i="11"/>
  <c r="AB108" i="11"/>
  <c r="AA108" i="11"/>
  <c r="AB107" i="11"/>
  <c r="AA107" i="11"/>
  <c r="AB106" i="11"/>
  <c r="AA106" i="11"/>
  <c r="AB105" i="11"/>
  <c r="AA105" i="11"/>
  <c r="AB104" i="11"/>
  <c r="AA104" i="11"/>
  <c r="AB103" i="11"/>
  <c r="AA103" i="11"/>
  <c r="AB102" i="11"/>
  <c r="AA102" i="11"/>
  <c r="AB101" i="11"/>
  <c r="AA101" i="11"/>
  <c r="AB100" i="11"/>
  <c r="AA100" i="11"/>
  <c r="AB99" i="11"/>
  <c r="AA99" i="11"/>
  <c r="AB98" i="11"/>
  <c r="AA98" i="11"/>
  <c r="AB97" i="11"/>
  <c r="AA97" i="11"/>
  <c r="AB96" i="11"/>
  <c r="AA96" i="11"/>
  <c r="AB95" i="11"/>
  <c r="AA95" i="11"/>
  <c r="AB94" i="11"/>
  <c r="AA94" i="11"/>
  <c r="AB93" i="11"/>
  <c r="AA93" i="11"/>
  <c r="AB92" i="11"/>
  <c r="AA92" i="11"/>
  <c r="AB91" i="11"/>
  <c r="AA91" i="11"/>
  <c r="AB90" i="11"/>
  <c r="AA90" i="11"/>
  <c r="AB89" i="11"/>
  <c r="AA89" i="11"/>
  <c r="AB88" i="11"/>
  <c r="AA88" i="11"/>
  <c r="AB87" i="11"/>
  <c r="AA87" i="11"/>
  <c r="AB86" i="11"/>
  <c r="AA86" i="11"/>
  <c r="AB85" i="11"/>
  <c r="AA85" i="11"/>
  <c r="AB84" i="11"/>
  <c r="AA84" i="11"/>
  <c r="AB83" i="11"/>
  <c r="AA83" i="11"/>
  <c r="AB82" i="11"/>
  <c r="AA82" i="11"/>
  <c r="AB81" i="11"/>
  <c r="AA81" i="11"/>
  <c r="AB80" i="11"/>
  <c r="AA80" i="11"/>
  <c r="AB79" i="11"/>
  <c r="AA79" i="11"/>
  <c r="AB78" i="11"/>
  <c r="AA78" i="11"/>
  <c r="AB77" i="11"/>
  <c r="AA77" i="11"/>
  <c r="AB76" i="11"/>
  <c r="AA76" i="11"/>
  <c r="AB75" i="11"/>
  <c r="AA75" i="11"/>
  <c r="AB74" i="11"/>
  <c r="AA74" i="11"/>
  <c r="AB73" i="11"/>
  <c r="AA73" i="11"/>
  <c r="AB72" i="11"/>
  <c r="AA72" i="11"/>
  <c r="AB71" i="11"/>
  <c r="AA71" i="11"/>
  <c r="AB70" i="11"/>
  <c r="AA70" i="11"/>
  <c r="AB69" i="11"/>
  <c r="AA69" i="11"/>
  <c r="AB68" i="11"/>
  <c r="AA68" i="11"/>
  <c r="AB67" i="11"/>
  <c r="AA67" i="11"/>
  <c r="AB66" i="11"/>
  <c r="AA66" i="11"/>
  <c r="AB65" i="11"/>
  <c r="AA65" i="11"/>
  <c r="AB64" i="11"/>
  <c r="AA64" i="11"/>
  <c r="AB63" i="11"/>
  <c r="AA63" i="11"/>
  <c r="AB62" i="11"/>
  <c r="AA62" i="11"/>
  <c r="AB61" i="11"/>
  <c r="AA61" i="11"/>
  <c r="AB60" i="11"/>
  <c r="AA60" i="11"/>
  <c r="AB59" i="11"/>
  <c r="AA59" i="11"/>
  <c r="AB58" i="11"/>
  <c r="AA58" i="11"/>
  <c r="AB57" i="11"/>
  <c r="AA57" i="11"/>
  <c r="AB56" i="11"/>
  <c r="AA56" i="11"/>
  <c r="AB55" i="11"/>
  <c r="AA55" i="11"/>
  <c r="AB54" i="11"/>
  <c r="AA54" i="11"/>
  <c r="AB53" i="11"/>
  <c r="AA53" i="11"/>
  <c r="AB52" i="11"/>
  <c r="AA52" i="11"/>
  <c r="AB51" i="11"/>
  <c r="AA51" i="11"/>
  <c r="AB50" i="11"/>
  <c r="AA50" i="11"/>
  <c r="AB49" i="11"/>
  <c r="AA49" i="11"/>
  <c r="AB48" i="11"/>
  <c r="AA48" i="11"/>
  <c r="AB47" i="11"/>
  <c r="AA47" i="11"/>
  <c r="AB46" i="11"/>
  <c r="AA46" i="11"/>
  <c r="AB45" i="11"/>
  <c r="AA45" i="11"/>
  <c r="AB44" i="11"/>
  <c r="AA44" i="11"/>
  <c r="AB43" i="11"/>
  <c r="AA43" i="11"/>
  <c r="AB42" i="11"/>
  <c r="AA42" i="11"/>
  <c r="AB41" i="11"/>
  <c r="AA41" i="11"/>
  <c r="AB40" i="11"/>
  <c r="AA40" i="11"/>
  <c r="AB39" i="11"/>
  <c r="AA39" i="11"/>
  <c r="AB38" i="11"/>
  <c r="AA38" i="11"/>
  <c r="AB37" i="11"/>
  <c r="AA37" i="11"/>
  <c r="AB36" i="11"/>
  <c r="AA36" i="11"/>
  <c r="AB35" i="11"/>
  <c r="AA35" i="11"/>
  <c r="AB34" i="11"/>
  <c r="AA34" i="11"/>
  <c r="AB33" i="11"/>
  <c r="AA33" i="11"/>
  <c r="AB32" i="11"/>
  <c r="AA32" i="11"/>
  <c r="AB31" i="11"/>
  <c r="AA31" i="11"/>
  <c r="AB30" i="11"/>
  <c r="AA30" i="11"/>
  <c r="AB29" i="11"/>
  <c r="AA29" i="11"/>
  <c r="AB28" i="11"/>
  <c r="AA28" i="11"/>
  <c r="AB27" i="11"/>
  <c r="AA27" i="11"/>
  <c r="AB26" i="11"/>
  <c r="AA26" i="11"/>
  <c r="AB25" i="11"/>
  <c r="AA25" i="11"/>
  <c r="AB24" i="11"/>
  <c r="AA24" i="11"/>
  <c r="AB23" i="11"/>
  <c r="AA23" i="11"/>
  <c r="AB22" i="11"/>
  <c r="AA22" i="11"/>
  <c r="AB21" i="11"/>
  <c r="AA21" i="11"/>
  <c r="AB20" i="11"/>
  <c r="AA20" i="11"/>
  <c r="AB19" i="11"/>
  <c r="AA19" i="11"/>
  <c r="AB18" i="11"/>
  <c r="AA18" i="11"/>
  <c r="AB17" i="11"/>
  <c r="AA17" i="11"/>
  <c r="AB16" i="11"/>
  <c r="AA16" i="11"/>
  <c r="AB15" i="11"/>
  <c r="AA15" i="11"/>
  <c r="AB14" i="11"/>
  <c r="AA14" i="11"/>
  <c r="AB13" i="11"/>
  <c r="AA13" i="11"/>
  <c r="AB12" i="11"/>
  <c r="AA12" i="11"/>
  <c r="AB11" i="11"/>
  <c r="AA11" i="11"/>
  <c r="AB10" i="11"/>
  <c r="AA10" i="11"/>
  <c r="AB9" i="11"/>
  <c r="AA9" i="11"/>
  <c r="AB8" i="11"/>
  <c r="AA8" i="11"/>
  <c r="AB7" i="11"/>
  <c r="AA7" i="11"/>
  <c r="AB6" i="11"/>
  <c r="AA6" i="11"/>
  <c r="AB5" i="11"/>
  <c r="AA5" i="11"/>
  <c r="AB4" i="11"/>
  <c r="AA4" i="11"/>
  <c r="AB3" i="11"/>
  <c r="AA3" i="11"/>
  <c r="AB2" i="11"/>
  <c r="AA2" i="11"/>
  <c r="W632" i="11"/>
  <c r="V632" i="11"/>
  <c r="W631" i="11"/>
  <c r="V631" i="11"/>
  <c r="W630" i="11"/>
  <c r="V630" i="11"/>
  <c r="W629" i="11"/>
  <c r="V629" i="11"/>
  <c r="W628" i="11"/>
  <c r="V628" i="11"/>
  <c r="W627" i="11"/>
  <c r="V627" i="11"/>
  <c r="W626" i="11"/>
  <c r="V626" i="11"/>
  <c r="W625" i="11"/>
  <c r="V625" i="11"/>
  <c r="W624" i="11"/>
  <c r="V624" i="11"/>
  <c r="W623" i="11"/>
  <c r="V623" i="11"/>
  <c r="W622" i="11"/>
  <c r="V622" i="11"/>
  <c r="W621" i="11"/>
  <c r="V621" i="11"/>
  <c r="W620" i="11"/>
  <c r="V620" i="11"/>
  <c r="W619" i="11"/>
  <c r="V619" i="11"/>
  <c r="W618" i="11"/>
  <c r="V618" i="11"/>
  <c r="W617" i="11"/>
  <c r="V617" i="11"/>
  <c r="W616" i="11"/>
  <c r="V616" i="11"/>
  <c r="W615" i="11"/>
  <c r="V615" i="11"/>
  <c r="W614" i="11"/>
  <c r="V614" i="11"/>
  <c r="W613" i="11"/>
  <c r="V613" i="11"/>
  <c r="W612" i="11"/>
  <c r="V612" i="11"/>
  <c r="W611" i="11"/>
  <c r="V611" i="11"/>
  <c r="W610" i="11"/>
  <c r="V610" i="11"/>
  <c r="W609" i="11"/>
  <c r="V609" i="11"/>
  <c r="W608" i="11"/>
  <c r="V608" i="11"/>
  <c r="W607" i="11"/>
  <c r="V607" i="11"/>
  <c r="W606" i="11"/>
  <c r="V606" i="11"/>
  <c r="W605" i="11"/>
  <c r="V605" i="11"/>
  <c r="W604" i="11"/>
  <c r="V604" i="11"/>
  <c r="W603" i="11"/>
  <c r="V603" i="11"/>
  <c r="W602" i="11"/>
  <c r="V602" i="11"/>
  <c r="W601" i="11"/>
  <c r="V601" i="11"/>
  <c r="W600" i="11"/>
  <c r="V600" i="11"/>
  <c r="W599" i="11"/>
  <c r="V599" i="11"/>
  <c r="W598" i="11"/>
  <c r="V598" i="11"/>
  <c r="W597" i="11"/>
  <c r="V597" i="11"/>
  <c r="W596" i="11"/>
  <c r="V596" i="11"/>
  <c r="W595" i="11"/>
  <c r="V595" i="11"/>
  <c r="W594" i="11"/>
  <c r="V594" i="11"/>
  <c r="W593" i="11"/>
  <c r="V593" i="11"/>
  <c r="W592" i="11"/>
  <c r="V592" i="11"/>
  <c r="W591" i="11"/>
  <c r="V591" i="11"/>
  <c r="W590" i="11"/>
  <c r="V590" i="11"/>
  <c r="W589" i="11"/>
  <c r="V589" i="11"/>
  <c r="W588" i="11"/>
  <c r="V588" i="11"/>
  <c r="W587" i="11"/>
  <c r="V587" i="11"/>
  <c r="W586" i="11"/>
  <c r="V586" i="11"/>
  <c r="W585" i="11"/>
  <c r="V585" i="11"/>
  <c r="W584" i="11"/>
  <c r="V584" i="11"/>
  <c r="W583" i="11"/>
  <c r="V583" i="11"/>
  <c r="W582" i="11"/>
  <c r="V582" i="11"/>
  <c r="W581" i="11"/>
  <c r="V581" i="11"/>
  <c r="W580" i="11"/>
  <c r="V580" i="11"/>
  <c r="W579" i="11"/>
  <c r="V579" i="11"/>
  <c r="W578" i="11"/>
  <c r="V578" i="11"/>
  <c r="W577" i="11"/>
  <c r="V577" i="11"/>
  <c r="W576" i="11"/>
  <c r="V576" i="11"/>
  <c r="W575" i="11"/>
  <c r="V575" i="11"/>
  <c r="W574" i="11"/>
  <c r="V574" i="11"/>
  <c r="W573" i="11"/>
  <c r="V573" i="11"/>
  <c r="W572" i="11"/>
  <c r="V572" i="11"/>
  <c r="W571" i="11"/>
  <c r="V571" i="11"/>
  <c r="W570" i="11"/>
  <c r="V570" i="11"/>
  <c r="W569" i="11"/>
  <c r="V569" i="11"/>
  <c r="W568" i="11"/>
  <c r="V568" i="11"/>
  <c r="W567" i="11"/>
  <c r="V567" i="11"/>
  <c r="W566" i="11"/>
  <c r="V566" i="11"/>
  <c r="W565" i="11"/>
  <c r="V565" i="11"/>
  <c r="W564" i="11"/>
  <c r="V564" i="11"/>
  <c r="W563" i="11"/>
  <c r="V563" i="11"/>
  <c r="W562" i="11"/>
  <c r="V562" i="11"/>
  <c r="W561" i="11"/>
  <c r="V561" i="11"/>
  <c r="W560" i="11"/>
  <c r="V560" i="11"/>
  <c r="W559" i="11"/>
  <c r="V559" i="11"/>
  <c r="W558" i="11"/>
  <c r="V558" i="11"/>
  <c r="W557" i="11"/>
  <c r="V557" i="11"/>
  <c r="W556" i="11"/>
  <c r="V556" i="11"/>
  <c r="W555" i="11"/>
  <c r="V555" i="11"/>
  <c r="W554" i="11"/>
  <c r="V554" i="11"/>
  <c r="W553" i="11"/>
  <c r="V553" i="11"/>
  <c r="W552" i="11"/>
  <c r="V552" i="11"/>
  <c r="W551" i="11"/>
  <c r="V551" i="11"/>
  <c r="W550" i="11"/>
  <c r="V550" i="11"/>
  <c r="W549" i="11"/>
  <c r="V549" i="11"/>
  <c r="W548" i="11"/>
  <c r="V548" i="11"/>
  <c r="W547" i="11"/>
  <c r="V547" i="11"/>
  <c r="W546" i="11"/>
  <c r="V546" i="11"/>
  <c r="W545" i="11"/>
  <c r="V545" i="11"/>
  <c r="W544" i="11"/>
  <c r="V544" i="11"/>
  <c r="W543" i="11"/>
  <c r="V543" i="11"/>
  <c r="W542" i="11"/>
  <c r="V542" i="11"/>
  <c r="W541" i="11"/>
  <c r="V541" i="11"/>
  <c r="W540" i="11"/>
  <c r="V540" i="11"/>
  <c r="W539" i="11"/>
  <c r="V539" i="11"/>
  <c r="W538" i="11"/>
  <c r="V538" i="11"/>
  <c r="W537" i="11"/>
  <c r="V537" i="11"/>
  <c r="W536" i="11"/>
  <c r="V536" i="11"/>
  <c r="W535" i="11"/>
  <c r="V535" i="11"/>
  <c r="W534" i="11"/>
  <c r="V534" i="11"/>
  <c r="W533" i="11"/>
  <c r="V533" i="11"/>
  <c r="W532" i="11"/>
  <c r="V532" i="11"/>
  <c r="W531" i="11"/>
  <c r="V531" i="11"/>
  <c r="W530" i="11"/>
  <c r="V530" i="11"/>
  <c r="W529" i="11"/>
  <c r="V529" i="11"/>
  <c r="W528" i="11"/>
  <c r="V528" i="11"/>
  <c r="W527" i="11"/>
  <c r="V527" i="11"/>
  <c r="W526" i="11"/>
  <c r="V526" i="11"/>
  <c r="W525" i="11"/>
  <c r="V525" i="11"/>
  <c r="W524" i="11"/>
  <c r="V524" i="11"/>
  <c r="W523" i="11"/>
  <c r="V523" i="11"/>
  <c r="W522" i="11"/>
  <c r="V522" i="11"/>
  <c r="W521" i="11"/>
  <c r="V521" i="11"/>
  <c r="W520" i="11"/>
  <c r="V520" i="11"/>
  <c r="W519" i="11"/>
  <c r="V519" i="11"/>
  <c r="W518" i="11"/>
  <c r="V518" i="11"/>
  <c r="W517" i="11"/>
  <c r="V517" i="11"/>
  <c r="W516" i="11"/>
  <c r="V516" i="11"/>
  <c r="W515" i="11"/>
  <c r="V515" i="11"/>
  <c r="W514" i="11"/>
  <c r="V514" i="11"/>
  <c r="W513" i="11"/>
  <c r="V513" i="11"/>
  <c r="W512" i="11"/>
  <c r="V512" i="11"/>
  <c r="W511" i="11"/>
  <c r="V511" i="11"/>
  <c r="W510" i="11"/>
  <c r="V510" i="11"/>
  <c r="W509" i="11"/>
  <c r="V509" i="11"/>
  <c r="W508" i="11"/>
  <c r="V508" i="11"/>
  <c r="W507" i="11"/>
  <c r="V507" i="11"/>
  <c r="W506" i="11"/>
  <c r="V506" i="11"/>
  <c r="W505" i="11"/>
  <c r="V505" i="11"/>
  <c r="W504" i="11"/>
  <c r="V504" i="11"/>
  <c r="W503" i="11"/>
  <c r="V503" i="11"/>
  <c r="W502" i="11"/>
  <c r="V502" i="11"/>
  <c r="W501" i="11"/>
  <c r="V501" i="11"/>
  <c r="W500" i="11"/>
  <c r="V500" i="11"/>
  <c r="W499" i="11"/>
  <c r="V499" i="11"/>
  <c r="W498" i="11"/>
  <c r="V498" i="11"/>
  <c r="W497" i="11"/>
  <c r="V497" i="11"/>
  <c r="W496" i="11"/>
  <c r="V496" i="11"/>
  <c r="W495" i="11"/>
  <c r="V495" i="11"/>
  <c r="W494" i="11"/>
  <c r="V494" i="11"/>
  <c r="W493" i="11"/>
  <c r="V493" i="11"/>
  <c r="W492" i="11"/>
  <c r="V492" i="11"/>
  <c r="W491" i="11"/>
  <c r="V491" i="11"/>
  <c r="W490" i="11"/>
  <c r="V490" i="11"/>
  <c r="W489" i="11"/>
  <c r="V489" i="11"/>
  <c r="W488" i="11"/>
  <c r="V488" i="11"/>
  <c r="W487" i="11"/>
  <c r="V487" i="11"/>
  <c r="W486" i="11"/>
  <c r="V486" i="11"/>
  <c r="W485" i="11"/>
  <c r="V485" i="11"/>
  <c r="W484" i="11"/>
  <c r="V484" i="11"/>
  <c r="W483" i="11"/>
  <c r="V483" i="11"/>
  <c r="W482" i="11"/>
  <c r="V482" i="11"/>
  <c r="W481" i="11"/>
  <c r="V481" i="11"/>
  <c r="W480" i="11"/>
  <c r="V480" i="11"/>
  <c r="W479" i="11"/>
  <c r="V479" i="11"/>
  <c r="W478" i="11"/>
  <c r="V478" i="11"/>
  <c r="W477" i="11"/>
  <c r="V477" i="11"/>
  <c r="W476" i="11"/>
  <c r="V476" i="11"/>
  <c r="W475" i="11"/>
  <c r="V475" i="11"/>
  <c r="W474" i="11"/>
  <c r="V474" i="11"/>
  <c r="W473" i="11"/>
  <c r="V473" i="11"/>
  <c r="W472" i="11"/>
  <c r="V472" i="11"/>
  <c r="W471" i="11"/>
  <c r="V471" i="11"/>
  <c r="W470" i="11"/>
  <c r="V470" i="11"/>
  <c r="W469" i="11"/>
  <c r="V469" i="11"/>
  <c r="W468" i="11"/>
  <c r="V468" i="11"/>
  <c r="W467" i="11"/>
  <c r="V467" i="11"/>
  <c r="W466" i="11"/>
  <c r="V466" i="11"/>
  <c r="W465" i="11"/>
  <c r="V465" i="11"/>
  <c r="W464" i="11"/>
  <c r="V464" i="11"/>
  <c r="W463" i="11"/>
  <c r="V463" i="11"/>
  <c r="W462" i="11"/>
  <c r="V462" i="11"/>
  <c r="W461" i="11"/>
  <c r="V461" i="11"/>
  <c r="W460" i="11"/>
  <c r="V460" i="11"/>
  <c r="W459" i="11"/>
  <c r="V459" i="11"/>
  <c r="W458" i="11"/>
  <c r="V458" i="11"/>
  <c r="W457" i="11"/>
  <c r="V457" i="11"/>
  <c r="W456" i="11"/>
  <c r="V456" i="11"/>
  <c r="W455" i="11"/>
  <c r="V455" i="11"/>
  <c r="W454" i="11"/>
  <c r="V454" i="11"/>
  <c r="W453" i="11"/>
  <c r="V453" i="11"/>
  <c r="W452" i="11"/>
  <c r="V452" i="11"/>
  <c r="W451" i="11"/>
  <c r="V451" i="11"/>
  <c r="W450" i="11"/>
  <c r="V450" i="11"/>
  <c r="W449" i="11"/>
  <c r="V449" i="11"/>
  <c r="W448" i="11"/>
  <c r="V448" i="11"/>
  <c r="W447" i="11"/>
  <c r="V447" i="11"/>
  <c r="W446" i="11"/>
  <c r="V446" i="11"/>
  <c r="W445" i="11"/>
  <c r="V445" i="11"/>
  <c r="W444" i="11"/>
  <c r="V444" i="11"/>
  <c r="W443" i="11"/>
  <c r="V443" i="11"/>
  <c r="W442" i="11"/>
  <c r="V442" i="11"/>
  <c r="W441" i="11"/>
  <c r="V441" i="11"/>
  <c r="W440" i="11"/>
  <c r="V440" i="11"/>
  <c r="W439" i="11"/>
  <c r="V439" i="11"/>
  <c r="W438" i="11"/>
  <c r="V438" i="11"/>
  <c r="W437" i="11"/>
  <c r="V437" i="11"/>
  <c r="W436" i="11"/>
  <c r="V436" i="11"/>
  <c r="W435" i="11"/>
  <c r="V435" i="11"/>
  <c r="W434" i="11"/>
  <c r="V434" i="11"/>
  <c r="W433" i="11"/>
  <c r="V433" i="11"/>
  <c r="W432" i="11"/>
  <c r="V432" i="11"/>
  <c r="W431" i="11"/>
  <c r="V431" i="11"/>
  <c r="W430" i="11"/>
  <c r="V430" i="11"/>
  <c r="W429" i="11"/>
  <c r="V429" i="11"/>
  <c r="W428" i="11"/>
  <c r="V428" i="11"/>
  <c r="W427" i="11"/>
  <c r="V427" i="11"/>
  <c r="W426" i="11"/>
  <c r="V426" i="11"/>
  <c r="W425" i="11"/>
  <c r="V425" i="11"/>
  <c r="W424" i="11"/>
  <c r="V424" i="11"/>
  <c r="W423" i="11"/>
  <c r="V423" i="11"/>
  <c r="W422" i="11"/>
  <c r="V422" i="11"/>
  <c r="W421" i="11"/>
  <c r="V421" i="11"/>
  <c r="W420" i="11"/>
  <c r="V420" i="11"/>
  <c r="W419" i="11"/>
  <c r="V419" i="11"/>
  <c r="W418" i="11"/>
  <c r="V418" i="11"/>
  <c r="W417" i="11"/>
  <c r="V417" i="11"/>
  <c r="W416" i="11"/>
  <c r="V416" i="11"/>
  <c r="W415" i="11"/>
  <c r="V415" i="11"/>
  <c r="W414" i="11"/>
  <c r="V414" i="11"/>
  <c r="W413" i="11"/>
  <c r="V413" i="11"/>
  <c r="W412" i="11"/>
  <c r="V412" i="11"/>
  <c r="W411" i="11"/>
  <c r="V411" i="11"/>
  <c r="W410" i="11"/>
  <c r="V410" i="11"/>
  <c r="W409" i="11"/>
  <c r="V409" i="11"/>
  <c r="W408" i="11"/>
  <c r="V408" i="11"/>
  <c r="W407" i="11"/>
  <c r="V407" i="11"/>
  <c r="W406" i="11"/>
  <c r="V406" i="11"/>
  <c r="W405" i="11"/>
  <c r="V405" i="11"/>
  <c r="W404" i="11"/>
  <c r="V404" i="11"/>
  <c r="W403" i="11"/>
  <c r="V403" i="11"/>
  <c r="W402" i="11"/>
  <c r="V402" i="11"/>
  <c r="W401" i="11"/>
  <c r="V401" i="11"/>
  <c r="W400" i="11"/>
  <c r="V400" i="11"/>
  <c r="W399" i="11"/>
  <c r="V399" i="11"/>
  <c r="W398" i="11"/>
  <c r="V398" i="11"/>
  <c r="W397" i="11"/>
  <c r="V397" i="11"/>
  <c r="W396" i="11"/>
  <c r="V396" i="11"/>
  <c r="W395" i="11"/>
  <c r="V395" i="11"/>
  <c r="W394" i="11"/>
  <c r="V394" i="11"/>
  <c r="W393" i="11"/>
  <c r="V393" i="11"/>
  <c r="W392" i="11"/>
  <c r="V392" i="11"/>
  <c r="W391" i="11"/>
  <c r="V391" i="11"/>
  <c r="W390" i="11"/>
  <c r="V390" i="11"/>
  <c r="W389" i="11"/>
  <c r="V389" i="11"/>
  <c r="W388" i="11"/>
  <c r="V388" i="11"/>
  <c r="W387" i="11"/>
  <c r="V387" i="11"/>
  <c r="W386" i="11"/>
  <c r="V386" i="11"/>
  <c r="W385" i="11"/>
  <c r="V385" i="11"/>
  <c r="W384" i="11"/>
  <c r="V384" i="11"/>
  <c r="W383" i="11"/>
  <c r="V383" i="11"/>
  <c r="W382" i="11"/>
  <c r="V382" i="11"/>
  <c r="W381" i="11"/>
  <c r="V381" i="11"/>
  <c r="W380" i="11"/>
  <c r="V380" i="11"/>
  <c r="W379" i="11"/>
  <c r="V379" i="11"/>
  <c r="W378" i="11"/>
  <c r="V378" i="11"/>
  <c r="W377" i="11"/>
  <c r="V377" i="11"/>
  <c r="W376" i="11"/>
  <c r="V376" i="11"/>
  <c r="W375" i="11"/>
  <c r="V375" i="11"/>
  <c r="W374" i="11"/>
  <c r="V374" i="11"/>
  <c r="W373" i="11"/>
  <c r="V373" i="11"/>
  <c r="W372" i="11"/>
  <c r="V372" i="11"/>
  <c r="W371" i="11"/>
  <c r="V371" i="11"/>
  <c r="W370" i="11"/>
  <c r="V370" i="11"/>
  <c r="W369" i="11"/>
  <c r="V369" i="11"/>
  <c r="W368" i="11"/>
  <c r="V368" i="11"/>
  <c r="W367" i="11"/>
  <c r="V367" i="11"/>
  <c r="W366" i="11"/>
  <c r="V366" i="11"/>
  <c r="W365" i="11"/>
  <c r="V365" i="11"/>
  <c r="W364" i="11"/>
  <c r="V364" i="11"/>
  <c r="W363" i="11"/>
  <c r="V363" i="11"/>
  <c r="W362" i="11"/>
  <c r="V362" i="11"/>
  <c r="W361" i="11"/>
  <c r="V361" i="11"/>
  <c r="W360" i="11"/>
  <c r="V360" i="11"/>
  <c r="W359" i="11"/>
  <c r="V359" i="11"/>
  <c r="W358" i="11"/>
  <c r="V358" i="11"/>
  <c r="W357" i="11"/>
  <c r="V357" i="11"/>
  <c r="W356" i="11"/>
  <c r="V356" i="11"/>
  <c r="W355" i="11"/>
  <c r="V355" i="11"/>
  <c r="W354" i="11"/>
  <c r="V354" i="11"/>
  <c r="W353" i="11"/>
  <c r="V353" i="11"/>
  <c r="W352" i="11"/>
  <c r="V352" i="11"/>
  <c r="W351" i="11"/>
  <c r="V351" i="11"/>
  <c r="W350" i="11"/>
  <c r="V350" i="11"/>
  <c r="W349" i="11"/>
  <c r="V349" i="11"/>
  <c r="W348" i="11"/>
  <c r="V348" i="11"/>
  <c r="W347" i="11"/>
  <c r="V347" i="11"/>
  <c r="W346" i="11"/>
  <c r="V346" i="11"/>
  <c r="W345" i="11"/>
  <c r="V345" i="11"/>
  <c r="W344" i="11"/>
  <c r="V344" i="11"/>
  <c r="W343" i="11"/>
  <c r="V343" i="11"/>
  <c r="W342" i="11"/>
  <c r="V342" i="11"/>
  <c r="W341" i="11"/>
  <c r="V341" i="11"/>
  <c r="W340" i="11"/>
  <c r="V340" i="11"/>
  <c r="W339" i="11"/>
  <c r="V339" i="11"/>
  <c r="W338" i="11"/>
  <c r="V338" i="11"/>
  <c r="W337" i="11"/>
  <c r="V337" i="11"/>
  <c r="W336" i="11"/>
  <c r="V336" i="11"/>
  <c r="W335" i="11"/>
  <c r="V335" i="11"/>
  <c r="W334" i="11"/>
  <c r="V334" i="11"/>
  <c r="W333" i="11"/>
  <c r="V333" i="11"/>
  <c r="W332" i="11"/>
  <c r="V332" i="11"/>
  <c r="W331" i="11"/>
  <c r="V331" i="11"/>
  <c r="W330" i="11"/>
  <c r="V330" i="11"/>
  <c r="W329" i="11"/>
  <c r="V329" i="11"/>
  <c r="W328" i="11"/>
  <c r="V328" i="11"/>
  <c r="W327" i="11"/>
  <c r="V327" i="11"/>
  <c r="W326" i="11"/>
  <c r="V326" i="11"/>
  <c r="W325" i="11"/>
  <c r="V325" i="11"/>
  <c r="W324" i="11"/>
  <c r="V324" i="11"/>
  <c r="W323" i="11"/>
  <c r="V323" i="11"/>
  <c r="W322" i="11"/>
  <c r="V322" i="11"/>
  <c r="W321" i="11"/>
  <c r="V321" i="11"/>
  <c r="W320" i="11"/>
  <c r="V320" i="11"/>
  <c r="W319" i="11"/>
  <c r="V319" i="11"/>
  <c r="W318" i="11"/>
  <c r="V318" i="11"/>
  <c r="W317" i="11"/>
  <c r="V317" i="11"/>
  <c r="W316" i="11"/>
  <c r="V316" i="11"/>
  <c r="W315" i="11"/>
  <c r="V315" i="11"/>
  <c r="W314" i="11"/>
  <c r="V314" i="11"/>
  <c r="W313" i="11"/>
  <c r="V313" i="11"/>
  <c r="W312" i="11"/>
  <c r="V312" i="11"/>
  <c r="W311" i="11"/>
  <c r="V311" i="11"/>
  <c r="W310" i="11"/>
  <c r="V310" i="11"/>
  <c r="W309" i="11"/>
  <c r="V309" i="11"/>
  <c r="W308" i="11"/>
  <c r="V308" i="11"/>
  <c r="W307" i="11"/>
  <c r="V307" i="11"/>
  <c r="W306" i="11"/>
  <c r="V306" i="11"/>
  <c r="W305" i="11"/>
  <c r="V305" i="11"/>
  <c r="W304" i="11"/>
  <c r="V304" i="11"/>
  <c r="W303" i="11"/>
  <c r="V303" i="11"/>
  <c r="W302" i="11"/>
  <c r="V302" i="11"/>
  <c r="W301" i="11"/>
  <c r="V301" i="11"/>
  <c r="W300" i="11"/>
  <c r="V300" i="11"/>
  <c r="W299" i="11"/>
  <c r="V299" i="11"/>
  <c r="W298" i="11"/>
  <c r="V298" i="11"/>
  <c r="W297" i="11"/>
  <c r="V297" i="11"/>
  <c r="W296" i="11"/>
  <c r="V296" i="11"/>
  <c r="W295" i="11"/>
  <c r="V295" i="11"/>
  <c r="W294" i="11"/>
  <c r="V294" i="11"/>
  <c r="W293" i="11"/>
  <c r="V293" i="11"/>
  <c r="W292" i="11"/>
  <c r="V292" i="11"/>
  <c r="W291" i="11"/>
  <c r="V291" i="11"/>
  <c r="W290" i="11"/>
  <c r="V290" i="11"/>
  <c r="W289" i="11"/>
  <c r="V289" i="11"/>
  <c r="W288" i="11"/>
  <c r="V288" i="11"/>
  <c r="W287" i="11"/>
  <c r="V287" i="11"/>
  <c r="W286" i="11"/>
  <c r="V286" i="11"/>
  <c r="W285" i="11"/>
  <c r="V285" i="11"/>
  <c r="W284" i="11"/>
  <c r="V284" i="11"/>
  <c r="W283" i="11"/>
  <c r="V283" i="11"/>
  <c r="W282" i="11"/>
  <c r="V282" i="11"/>
  <c r="W281" i="11"/>
  <c r="V281" i="11"/>
  <c r="W280" i="11"/>
  <c r="V280" i="11"/>
  <c r="W279" i="11"/>
  <c r="V279" i="11"/>
  <c r="W278" i="11"/>
  <c r="V278" i="11"/>
  <c r="W277" i="11"/>
  <c r="V277" i="11"/>
  <c r="W276" i="11"/>
  <c r="V276" i="11"/>
  <c r="W275" i="11"/>
  <c r="V275" i="11"/>
  <c r="W274" i="11"/>
  <c r="V274" i="11"/>
  <c r="W273" i="11"/>
  <c r="V273" i="11"/>
  <c r="W272" i="11"/>
  <c r="V272" i="11"/>
  <c r="W271" i="11"/>
  <c r="V271" i="11"/>
  <c r="W270" i="11"/>
  <c r="V270" i="11"/>
  <c r="W269" i="11"/>
  <c r="V269" i="11"/>
  <c r="W268" i="11"/>
  <c r="V268" i="11"/>
  <c r="W267" i="11"/>
  <c r="V267" i="11"/>
  <c r="W266" i="11"/>
  <c r="V266" i="11"/>
  <c r="W265" i="11"/>
  <c r="V265" i="11"/>
  <c r="W264" i="11"/>
  <c r="V264" i="11"/>
  <c r="W263" i="11"/>
  <c r="V263" i="11"/>
  <c r="W262" i="11"/>
  <c r="V262" i="11"/>
  <c r="W261" i="11"/>
  <c r="V261" i="11"/>
  <c r="W260" i="11"/>
  <c r="V260" i="11"/>
  <c r="W259" i="11"/>
  <c r="V259" i="11"/>
  <c r="W258" i="11"/>
  <c r="V258" i="11"/>
  <c r="W257" i="11"/>
  <c r="V257" i="11"/>
  <c r="W256" i="11"/>
  <c r="V256" i="11"/>
  <c r="W255" i="11"/>
  <c r="V255" i="11"/>
  <c r="W254" i="11"/>
  <c r="V254" i="11"/>
  <c r="W253" i="11"/>
  <c r="V253" i="11"/>
  <c r="W252" i="11"/>
  <c r="V252" i="11"/>
  <c r="W251" i="11"/>
  <c r="V251" i="11"/>
  <c r="W250" i="11"/>
  <c r="V250" i="11"/>
  <c r="W249" i="11"/>
  <c r="V249" i="11"/>
  <c r="W248" i="11"/>
  <c r="V248" i="11"/>
  <c r="W247" i="11"/>
  <c r="V247" i="11"/>
  <c r="W246" i="11"/>
  <c r="V246" i="11"/>
  <c r="W245" i="11"/>
  <c r="V245" i="11"/>
  <c r="W244" i="11"/>
  <c r="V244" i="11"/>
  <c r="W243" i="11"/>
  <c r="V243" i="11"/>
  <c r="W242" i="11"/>
  <c r="V242" i="11"/>
  <c r="W241" i="11"/>
  <c r="V241" i="11"/>
  <c r="W240" i="11"/>
  <c r="V240" i="11"/>
  <c r="W239" i="11"/>
  <c r="V239" i="11"/>
  <c r="W238" i="11"/>
  <c r="V238" i="11"/>
  <c r="W237" i="11"/>
  <c r="V237" i="11"/>
  <c r="W236" i="11"/>
  <c r="V236" i="11"/>
  <c r="W235" i="11"/>
  <c r="V235" i="11"/>
  <c r="W234" i="11"/>
  <c r="V234" i="11"/>
  <c r="W233" i="11"/>
  <c r="V233" i="11"/>
  <c r="W232" i="11"/>
  <c r="V232" i="11"/>
  <c r="W231" i="11"/>
  <c r="V231" i="11"/>
  <c r="W230" i="11"/>
  <c r="V230" i="11"/>
  <c r="W229" i="11"/>
  <c r="V229" i="11"/>
  <c r="W228" i="11"/>
  <c r="V228" i="11"/>
  <c r="W227" i="11"/>
  <c r="V227" i="11"/>
  <c r="W226" i="11"/>
  <c r="V226" i="11"/>
  <c r="W225" i="11"/>
  <c r="V225" i="11"/>
  <c r="W224" i="11"/>
  <c r="V224" i="11"/>
  <c r="W223" i="11"/>
  <c r="V223" i="11"/>
  <c r="W222" i="11"/>
  <c r="V222" i="11"/>
  <c r="W221" i="11"/>
  <c r="V221" i="11"/>
  <c r="W220" i="11"/>
  <c r="V220" i="11"/>
  <c r="W219" i="11"/>
  <c r="V219" i="11"/>
  <c r="W218" i="11"/>
  <c r="V218" i="11"/>
  <c r="W217" i="11"/>
  <c r="V217" i="11"/>
  <c r="W216" i="11"/>
  <c r="V216" i="11"/>
  <c r="W215" i="11"/>
  <c r="V215" i="11"/>
  <c r="W214" i="11"/>
  <c r="V214" i="11"/>
  <c r="W213" i="11"/>
  <c r="V213" i="11"/>
  <c r="W212" i="11"/>
  <c r="V212" i="11"/>
  <c r="W211" i="11"/>
  <c r="V211" i="11"/>
  <c r="W210" i="11"/>
  <c r="V210" i="11"/>
  <c r="W209" i="11"/>
  <c r="V209" i="11"/>
  <c r="W208" i="11"/>
  <c r="V208" i="11"/>
  <c r="W207" i="11"/>
  <c r="V207" i="11"/>
  <c r="W206" i="11"/>
  <c r="V206" i="11"/>
  <c r="W205" i="11"/>
  <c r="V205" i="11"/>
  <c r="W204" i="11"/>
  <c r="V204" i="11"/>
  <c r="W203" i="11"/>
  <c r="V203" i="11"/>
  <c r="W202" i="11"/>
  <c r="V202" i="11"/>
  <c r="W201" i="11"/>
  <c r="V201" i="11"/>
  <c r="W200" i="11"/>
  <c r="V200" i="11"/>
  <c r="W199" i="11"/>
  <c r="V199" i="11"/>
  <c r="W198" i="11"/>
  <c r="V198" i="11"/>
  <c r="W197" i="11"/>
  <c r="V197" i="11"/>
  <c r="W196" i="11"/>
  <c r="V196" i="11"/>
  <c r="W195" i="11"/>
  <c r="V195" i="11"/>
  <c r="W194" i="11"/>
  <c r="V194" i="11"/>
  <c r="W193" i="11"/>
  <c r="V193" i="11"/>
  <c r="W192" i="11"/>
  <c r="V192" i="11"/>
  <c r="W191" i="11"/>
  <c r="V191" i="11"/>
  <c r="W190" i="11"/>
  <c r="V190" i="11"/>
  <c r="W189" i="11"/>
  <c r="V189" i="11"/>
  <c r="W188" i="11"/>
  <c r="V188" i="11"/>
  <c r="W187" i="11"/>
  <c r="V187" i="11"/>
  <c r="W186" i="11"/>
  <c r="V186" i="11"/>
  <c r="W185" i="11"/>
  <c r="V185" i="11"/>
  <c r="W184" i="11"/>
  <c r="V184" i="11"/>
  <c r="W183" i="11"/>
  <c r="V183" i="11"/>
  <c r="W182" i="11"/>
  <c r="V182" i="11"/>
  <c r="W181" i="11"/>
  <c r="V181" i="11"/>
  <c r="W180" i="11"/>
  <c r="V180" i="11"/>
  <c r="W179" i="11"/>
  <c r="V179" i="11"/>
  <c r="W178" i="11"/>
  <c r="V178" i="11"/>
  <c r="W177" i="11"/>
  <c r="V177" i="11"/>
  <c r="W176" i="11"/>
  <c r="V176" i="11"/>
  <c r="W175" i="11"/>
  <c r="V175" i="11"/>
  <c r="W174" i="11"/>
  <c r="V174" i="11"/>
  <c r="W173" i="11"/>
  <c r="V173" i="11"/>
  <c r="W172" i="11"/>
  <c r="V172" i="11"/>
  <c r="W171" i="11"/>
  <c r="V171" i="11"/>
  <c r="W170" i="11"/>
  <c r="V170" i="11"/>
  <c r="W169" i="11"/>
  <c r="V169" i="11"/>
  <c r="W168" i="11"/>
  <c r="V168" i="11"/>
  <c r="W167" i="11"/>
  <c r="V167" i="11"/>
  <c r="W166" i="11"/>
  <c r="V166" i="11"/>
  <c r="W165" i="11"/>
  <c r="V165" i="11"/>
  <c r="W164" i="11"/>
  <c r="V164" i="11"/>
  <c r="W163" i="11"/>
  <c r="V163" i="11"/>
  <c r="W162" i="11"/>
  <c r="V162" i="11"/>
  <c r="W161" i="11"/>
  <c r="V161" i="11"/>
  <c r="W160" i="11"/>
  <c r="V160" i="11"/>
  <c r="W159" i="11"/>
  <c r="V159" i="11"/>
  <c r="W158" i="11"/>
  <c r="V158" i="11"/>
  <c r="W157" i="11"/>
  <c r="V157" i="11"/>
  <c r="W156" i="11"/>
  <c r="V156" i="11"/>
  <c r="W155" i="11"/>
  <c r="V155" i="11"/>
  <c r="W154" i="11"/>
  <c r="V154" i="11"/>
  <c r="W153" i="11"/>
  <c r="V153" i="11"/>
  <c r="W152" i="11"/>
  <c r="V152" i="11"/>
  <c r="W151" i="11"/>
  <c r="V151" i="11"/>
  <c r="W150" i="11"/>
  <c r="V150" i="11"/>
  <c r="W149" i="11"/>
  <c r="V149" i="11"/>
  <c r="W148" i="11"/>
  <c r="V148" i="11"/>
  <c r="W147" i="11"/>
  <c r="V147" i="11"/>
  <c r="W146" i="11"/>
  <c r="V146" i="11"/>
  <c r="W145" i="11"/>
  <c r="V145" i="11"/>
  <c r="W144" i="11"/>
  <c r="V144" i="11"/>
  <c r="W143" i="11"/>
  <c r="V143" i="11"/>
  <c r="W142" i="11"/>
  <c r="V142" i="11"/>
  <c r="W141" i="11"/>
  <c r="V141" i="11"/>
  <c r="W140" i="11"/>
  <c r="V140" i="11"/>
  <c r="W139" i="11"/>
  <c r="V139" i="11"/>
  <c r="W138" i="11"/>
  <c r="V138" i="11"/>
  <c r="W137" i="11"/>
  <c r="V137" i="11"/>
  <c r="W136" i="11"/>
  <c r="V136" i="11"/>
  <c r="W135" i="11"/>
  <c r="V135" i="11"/>
  <c r="W134" i="11"/>
  <c r="V134" i="11"/>
  <c r="W133" i="11"/>
  <c r="V133" i="11"/>
  <c r="W132" i="11"/>
  <c r="V132" i="11"/>
  <c r="W131" i="11"/>
  <c r="V131" i="11"/>
  <c r="W130" i="11"/>
  <c r="V130" i="11"/>
  <c r="W129" i="11"/>
  <c r="V129" i="11"/>
  <c r="W128" i="11"/>
  <c r="V128" i="11"/>
  <c r="W127" i="11"/>
  <c r="V127" i="11"/>
  <c r="W126" i="11"/>
  <c r="V126" i="11"/>
  <c r="W125" i="11"/>
  <c r="V125" i="11"/>
  <c r="W124" i="11"/>
  <c r="V124" i="11"/>
  <c r="W123" i="11"/>
  <c r="V123" i="11"/>
  <c r="W122" i="11"/>
  <c r="V122" i="11"/>
  <c r="W121" i="11"/>
  <c r="V121" i="11"/>
  <c r="W120" i="11"/>
  <c r="V120" i="11"/>
  <c r="W119" i="11"/>
  <c r="V119" i="11"/>
  <c r="W118" i="11"/>
  <c r="V118" i="11"/>
  <c r="W117" i="11"/>
  <c r="V117" i="11"/>
  <c r="W116" i="11"/>
  <c r="V116" i="11"/>
  <c r="W115" i="11"/>
  <c r="V115" i="11"/>
  <c r="W114" i="11"/>
  <c r="V114" i="11"/>
  <c r="W113" i="11"/>
  <c r="V113" i="11"/>
  <c r="W112" i="11"/>
  <c r="V112" i="11"/>
  <c r="W111" i="11"/>
  <c r="V111" i="11"/>
  <c r="W110" i="11"/>
  <c r="V110" i="11"/>
  <c r="W109" i="11"/>
  <c r="V109" i="11"/>
  <c r="W108" i="11"/>
  <c r="V108" i="11"/>
  <c r="W107" i="11"/>
  <c r="V107" i="11"/>
  <c r="W106" i="11"/>
  <c r="V106" i="11"/>
  <c r="W105" i="11"/>
  <c r="V105" i="11"/>
  <c r="W104" i="11"/>
  <c r="V104" i="11"/>
  <c r="W103" i="11"/>
  <c r="V103" i="11"/>
  <c r="W102" i="11"/>
  <c r="V102" i="11"/>
  <c r="W101" i="11"/>
  <c r="V101" i="11"/>
  <c r="W100" i="11"/>
  <c r="V100" i="11"/>
  <c r="W99" i="11"/>
  <c r="V99" i="11"/>
  <c r="W98" i="11"/>
  <c r="V98" i="11"/>
  <c r="W97" i="11"/>
  <c r="V97" i="11"/>
  <c r="W96" i="11"/>
  <c r="V96" i="11"/>
  <c r="W95" i="11"/>
  <c r="V95" i="11"/>
  <c r="W94" i="11"/>
  <c r="V94" i="11"/>
  <c r="W93" i="11"/>
  <c r="V93" i="11"/>
  <c r="W92" i="11"/>
  <c r="V92" i="11"/>
  <c r="W91" i="11"/>
  <c r="V91" i="11"/>
  <c r="W90" i="11"/>
  <c r="V90" i="11"/>
  <c r="W89" i="11"/>
  <c r="V89" i="11"/>
  <c r="W88" i="11"/>
  <c r="V88" i="11"/>
  <c r="W87" i="11"/>
  <c r="V87" i="11"/>
  <c r="W86" i="11"/>
  <c r="V86" i="11"/>
  <c r="W85" i="11"/>
  <c r="V85" i="11"/>
  <c r="W84" i="11"/>
  <c r="V84" i="11"/>
  <c r="W83" i="11"/>
  <c r="V83" i="11"/>
  <c r="W82" i="11"/>
  <c r="V82" i="11"/>
  <c r="W81" i="11"/>
  <c r="V81" i="11"/>
  <c r="W80" i="11"/>
  <c r="V80" i="11"/>
  <c r="W79" i="11"/>
  <c r="V79" i="11"/>
  <c r="W78" i="11"/>
  <c r="V78" i="11"/>
  <c r="W77" i="11"/>
  <c r="V77" i="11"/>
  <c r="W76" i="11"/>
  <c r="V76" i="11"/>
  <c r="W75" i="11"/>
  <c r="V75" i="11"/>
  <c r="W74" i="11"/>
  <c r="V74" i="11"/>
  <c r="W73" i="11"/>
  <c r="V73" i="11"/>
  <c r="W72" i="11"/>
  <c r="V72" i="11"/>
  <c r="W71" i="11"/>
  <c r="V71" i="11"/>
  <c r="W70" i="11"/>
  <c r="V70" i="11"/>
  <c r="W69" i="11"/>
  <c r="V69" i="11"/>
  <c r="W68" i="11"/>
  <c r="V68" i="11"/>
  <c r="W67" i="11"/>
  <c r="V67" i="11"/>
  <c r="W66" i="11"/>
  <c r="V66" i="11"/>
  <c r="W65" i="11"/>
  <c r="V65" i="11"/>
  <c r="W64" i="11"/>
  <c r="V64" i="11"/>
  <c r="W63" i="11"/>
  <c r="V63" i="11"/>
  <c r="W62" i="11"/>
  <c r="V62" i="11"/>
  <c r="W61" i="11"/>
  <c r="V61" i="11"/>
  <c r="W60" i="11"/>
  <c r="V60" i="11"/>
  <c r="W59" i="11"/>
  <c r="V59" i="11"/>
  <c r="W58" i="11"/>
  <c r="V58" i="11"/>
  <c r="W57" i="11"/>
  <c r="V57" i="11"/>
  <c r="W56" i="11"/>
  <c r="V56" i="11"/>
  <c r="W55" i="11"/>
  <c r="V55" i="11"/>
  <c r="W54" i="11"/>
  <c r="V54" i="11"/>
  <c r="W53" i="11"/>
  <c r="V53" i="11"/>
  <c r="W52" i="11"/>
  <c r="V52" i="11"/>
  <c r="W51" i="11"/>
  <c r="V51" i="11"/>
  <c r="W50" i="11"/>
  <c r="V50" i="11"/>
  <c r="W49" i="11"/>
  <c r="V49" i="11"/>
  <c r="W48" i="11"/>
  <c r="V48" i="11"/>
  <c r="W47" i="11"/>
  <c r="V47" i="11"/>
  <c r="W46" i="11"/>
  <c r="V46" i="11"/>
  <c r="W45" i="11"/>
  <c r="V45" i="11"/>
  <c r="W44" i="11"/>
  <c r="V44" i="11"/>
  <c r="W43" i="11"/>
  <c r="V43" i="11"/>
  <c r="W42" i="11"/>
  <c r="V42" i="11"/>
  <c r="W41" i="11"/>
  <c r="V41" i="11"/>
  <c r="W40" i="11"/>
  <c r="V40" i="11"/>
  <c r="W39" i="11"/>
  <c r="V39" i="11"/>
  <c r="W38" i="11"/>
  <c r="V38" i="11"/>
  <c r="W37" i="11"/>
  <c r="V37" i="11"/>
  <c r="W36" i="11"/>
  <c r="V36" i="11"/>
  <c r="W35" i="11"/>
  <c r="V35" i="11"/>
  <c r="W34" i="11"/>
  <c r="V34" i="11"/>
  <c r="W33" i="11"/>
  <c r="V33" i="11"/>
  <c r="W32" i="11"/>
  <c r="V32" i="11"/>
  <c r="W31" i="11"/>
  <c r="V31" i="11"/>
  <c r="W30" i="11"/>
  <c r="V30" i="11"/>
  <c r="W29" i="11"/>
  <c r="V29" i="11"/>
  <c r="W28" i="11"/>
  <c r="V28" i="11"/>
  <c r="W27" i="11"/>
  <c r="V27" i="11"/>
  <c r="W26" i="11"/>
  <c r="V26" i="11"/>
  <c r="W25" i="11"/>
  <c r="V25" i="11"/>
  <c r="W24" i="11"/>
  <c r="V24" i="11"/>
  <c r="W23" i="11"/>
  <c r="V23" i="11"/>
  <c r="W22" i="11"/>
  <c r="V22" i="11"/>
  <c r="W21" i="11"/>
  <c r="V21" i="11"/>
  <c r="W20" i="11"/>
  <c r="V20" i="11"/>
  <c r="W19" i="11"/>
  <c r="V19" i="11"/>
  <c r="W18" i="11"/>
  <c r="V18" i="11"/>
  <c r="W17" i="11"/>
  <c r="V17" i="11"/>
  <c r="W16" i="11"/>
  <c r="V16" i="11"/>
  <c r="W15" i="11"/>
  <c r="V15" i="11"/>
  <c r="W14" i="11"/>
  <c r="V14" i="11"/>
  <c r="W13" i="11"/>
  <c r="V13" i="11"/>
  <c r="W12" i="11"/>
  <c r="V12" i="11"/>
  <c r="W11" i="11"/>
  <c r="V11" i="11"/>
  <c r="W10" i="11"/>
  <c r="V10" i="11"/>
  <c r="W9" i="11"/>
  <c r="V9" i="11"/>
  <c r="W8" i="11"/>
  <c r="V8" i="11"/>
  <c r="W7" i="11"/>
  <c r="V7" i="11"/>
  <c r="W6" i="11"/>
  <c r="V6" i="11"/>
  <c r="W5" i="11"/>
  <c r="V5" i="11"/>
  <c r="W4" i="11"/>
  <c r="V4" i="11"/>
  <c r="W3" i="11"/>
  <c r="V3" i="11"/>
  <c r="W2" i="11"/>
  <c r="V2" i="11"/>
  <c r="Q603" i="11"/>
  <c r="R603" i="11"/>
  <c r="Q604" i="11"/>
  <c r="R604" i="11"/>
  <c r="Q605" i="11"/>
  <c r="R605" i="11"/>
  <c r="Q606" i="11"/>
  <c r="R606" i="11"/>
  <c r="Q607" i="11"/>
  <c r="R607" i="11"/>
  <c r="Q608" i="11"/>
  <c r="R608" i="11"/>
  <c r="Q609" i="11"/>
  <c r="R609" i="11"/>
  <c r="Q610" i="11"/>
  <c r="R610" i="11"/>
  <c r="Q611" i="11"/>
  <c r="R611" i="11"/>
  <c r="Q612" i="11"/>
  <c r="R612" i="11"/>
  <c r="Q613" i="11"/>
  <c r="R613" i="11"/>
  <c r="Q614" i="11"/>
  <c r="R614" i="11"/>
  <c r="Q615" i="11"/>
  <c r="R615" i="11"/>
  <c r="Q616" i="11"/>
  <c r="R616" i="11"/>
  <c r="Q617" i="11"/>
  <c r="R617" i="11"/>
  <c r="Q618" i="11"/>
  <c r="R618" i="11"/>
  <c r="Q619" i="11"/>
  <c r="R619" i="11"/>
  <c r="Q620" i="11"/>
  <c r="R620" i="11"/>
  <c r="Q621" i="11"/>
  <c r="R621" i="11"/>
  <c r="Q622" i="11"/>
  <c r="R622" i="11"/>
  <c r="Q623" i="11"/>
  <c r="R623" i="11"/>
  <c r="Q624" i="11"/>
  <c r="R624" i="11"/>
  <c r="Q625" i="11"/>
  <c r="R625" i="11"/>
  <c r="Q626" i="11"/>
  <c r="R626" i="11"/>
  <c r="Q627" i="11"/>
  <c r="R627" i="11"/>
  <c r="Q628" i="11"/>
  <c r="R628" i="11"/>
  <c r="Q629" i="11"/>
  <c r="R629" i="11"/>
  <c r="Q630" i="11"/>
  <c r="R630" i="11"/>
  <c r="Q631" i="11"/>
  <c r="R631" i="11"/>
  <c r="Q632" i="11"/>
  <c r="R632" i="11"/>
  <c r="R602" i="11"/>
  <c r="Q602" i="11"/>
  <c r="R601" i="11"/>
  <c r="Q601" i="11"/>
  <c r="R600" i="11"/>
  <c r="Q600" i="11"/>
  <c r="R599" i="11"/>
  <c r="Q599" i="11"/>
  <c r="R598" i="11"/>
  <c r="Q598" i="11"/>
  <c r="R597" i="11"/>
  <c r="Q597" i="11"/>
  <c r="R596" i="11"/>
  <c r="Q596" i="11"/>
  <c r="R595" i="11"/>
  <c r="Q595" i="11"/>
  <c r="R594" i="11"/>
  <c r="Q594" i="11"/>
  <c r="R593" i="11"/>
  <c r="Q593" i="11"/>
  <c r="R592" i="11"/>
  <c r="Q592" i="11"/>
  <c r="R591" i="11"/>
  <c r="Q591" i="11"/>
  <c r="R590" i="11"/>
  <c r="Q590" i="11"/>
  <c r="R589" i="11"/>
  <c r="Q589" i="11"/>
  <c r="R588" i="11"/>
  <c r="Q588" i="11"/>
  <c r="R587" i="11"/>
  <c r="Q587" i="11"/>
  <c r="R586" i="11"/>
  <c r="Q586" i="11"/>
  <c r="R585" i="11"/>
  <c r="Q585" i="11"/>
  <c r="R584" i="11"/>
  <c r="Q584" i="11"/>
  <c r="R583" i="11"/>
  <c r="Q583" i="11"/>
  <c r="R582" i="11"/>
  <c r="Q582" i="11"/>
  <c r="R581" i="11"/>
  <c r="Q581" i="11"/>
  <c r="R580" i="11"/>
  <c r="Q580" i="11"/>
  <c r="R579" i="11"/>
  <c r="Q579" i="11"/>
  <c r="R578" i="11"/>
  <c r="Q578" i="11"/>
  <c r="R577" i="11"/>
  <c r="Q577" i="11"/>
  <c r="R576" i="11"/>
  <c r="Q576" i="11"/>
  <c r="R575" i="11"/>
  <c r="Q575" i="11"/>
  <c r="R574" i="11"/>
  <c r="Q574" i="11"/>
  <c r="R573" i="11"/>
  <c r="Q573" i="11"/>
  <c r="R572" i="11"/>
  <c r="Q572" i="11"/>
  <c r="R571" i="11"/>
  <c r="Q571" i="11"/>
  <c r="R570" i="11"/>
  <c r="Q570" i="11"/>
  <c r="R569" i="11"/>
  <c r="Q569" i="11"/>
  <c r="R568" i="11"/>
  <c r="Q568" i="11"/>
  <c r="R567" i="11"/>
  <c r="Q567" i="11"/>
  <c r="R566" i="11"/>
  <c r="Q566" i="11"/>
  <c r="R565" i="11"/>
  <c r="Q565" i="11"/>
  <c r="R564" i="11"/>
  <c r="Q564" i="11"/>
  <c r="R563" i="11"/>
  <c r="Q563" i="11"/>
  <c r="R562" i="11"/>
  <c r="Q562" i="11"/>
  <c r="R561" i="11"/>
  <c r="Q561" i="11"/>
  <c r="R560" i="11"/>
  <c r="Q560" i="11"/>
  <c r="R559" i="11"/>
  <c r="Q559" i="11"/>
  <c r="R558" i="11"/>
  <c r="Q558" i="11"/>
  <c r="R557" i="11"/>
  <c r="Q557" i="11"/>
  <c r="R556" i="11"/>
  <c r="Q556" i="11"/>
  <c r="R555" i="11"/>
  <c r="Q555" i="11"/>
  <c r="R554" i="11"/>
  <c r="Q554" i="11"/>
  <c r="R553" i="11"/>
  <c r="Q553" i="11"/>
  <c r="R552" i="11"/>
  <c r="Q552" i="11"/>
  <c r="R551" i="11"/>
  <c r="Q551" i="11"/>
  <c r="R550" i="11"/>
  <c r="Q550" i="11"/>
  <c r="R549" i="11"/>
  <c r="Q549" i="11"/>
  <c r="R548" i="11"/>
  <c r="Q548" i="11"/>
  <c r="R547" i="11"/>
  <c r="Q547" i="11"/>
  <c r="R546" i="11"/>
  <c r="Q546" i="11"/>
  <c r="R545" i="11"/>
  <c r="Q545" i="11"/>
  <c r="R544" i="11"/>
  <c r="Q544" i="11"/>
  <c r="R543" i="11"/>
  <c r="Q543" i="11"/>
  <c r="R542" i="11"/>
  <c r="Q542" i="11"/>
  <c r="R541" i="11"/>
  <c r="Q541" i="11"/>
  <c r="R540" i="11"/>
  <c r="Q540" i="11"/>
  <c r="R539" i="11"/>
  <c r="Q539" i="11"/>
  <c r="R538" i="11"/>
  <c r="Q538" i="11"/>
  <c r="R537" i="11"/>
  <c r="Q537" i="11"/>
  <c r="R536" i="11"/>
  <c r="Q536" i="11"/>
  <c r="R535" i="11"/>
  <c r="Q535" i="11"/>
  <c r="R534" i="11"/>
  <c r="Q534" i="11"/>
  <c r="R533" i="11"/>
  <c r="Q533" i="11"/>
  <c r="R532" i="11"/>
  <c r="Q532" i="11"/>
  <c r="R531" i="11"/>
  <c r="Q531" i="11"/>
  <c r="R530" i="11"/>
  <c r="Q530" i="11"/>
  <c r="R529" i="11"/>
  <c r="Q529" i="11"/>
  <c r="R528" i="11"/>
  <c r="Q528" i="11"/>
  <c r="R527" i="11"/>
  <c r="Q527" i="11"/>
  <c r="R526" i="11"/>
  <c r="Q526" i="11"/>
  <c r="R525" i="11"/>
  <c r="Q525" i="11"/>
  <c r="R524" i="11"/>
  <c r="Q524" i="11"/>
  <c r="R523" i="11"/>
  <c r="Q523" i="11"/>
  <c r="R522" i="11"/>
  <c r="Q522" i="11"/>
  <c r="R521" i="11"/>
  <c r="Q521" i="11"/>
  <c r="R520" i="11"/>
  <c r="Q520" i="11"/>
  <c r="R519" i="11"/>
  <c r="Q519" i="11"/>
  <c r="R518" i="11"/>
  <c r="Q518" i="11"/>
  <c r="R517" i="11"/>
  <c r="Q517" i="11"/>
  <c r="R516" i="11"/>
  <c r="Q516" i="11"/>
  <c r="R515" i="11"/>
  <c r="Q515" i="11"/>
  <c r="R514" i="11"/>
  <c r="Q514" i="11"/>
  <c r="R513" i="11"/>
  <c r="Q513" i="11"/>
  <c r="R512" i="11"/>
  <c r="Q512" i="11"/>
  <c r="R511" i="11"/>
  <c r="Q511" i="11"/>
  <c r="R510" i="11"/>
  <c r="Q510" i="11"/>
  <c r="R509" i="11"/>
  <c r="Q509" i="11"/>
  <c r="R508" i="11"/>
  <c r="Q508" i="11"/>
  <c r="R507" i="11"/>
  <c r="Q507" i="11"/>
  <c r="R506" i="11"/>
  <c r="Q506" i="11"/>
  <c r="R505" i="11"/>
  <c r="Q505" i="11"/>
  <c r="R504" i="11"/>
  <c r="Q504" i="11"/>
  <c r="R503" i="11"/>
  <c r="Q503" i="11"/>
  <c r="R502" i="11"/>
  <c r="Q502" i="11"/>
  <c r="R501" i="11"/>
  <c r="Q501" i="11"/>
  <c r="R500" i="11"/>
  <c r="Q500" i="11"/>
  <c r="R499" i="11"/>
  <c r="Q499" i="11"/>
  <c r="R498" i="11"/>
  <c r="Q498" i="11"/>
  <c r="R497" i="11"/>
  <c r="Q497" i="11"/>
  <c r="R496" i="11"/>
  <c r="Q496" i="11"/>
  <c r="R495" i="11"/>
  <c r="Q495" i="11"/>
  <c r="R494" i="11"/>
  <c r="Q494" i="11"/>
  <c r="R493" i="11"/>
  <c r="Q493" i="11"/>
  <c r="R492" i="11"/>
  <c r="Q492" i="11"/>
  <c r="R491" i="11"/>
  <c r="Q491" i="11"/>
  <c r="R490" i="11"/>
  <c r="Q490" i="11"/>
  <c r="R489" i="11"/>
  <c r="Q489" i="11"/>
  <c r="R488" i="11"/>
  <c r="Q488" i="11"/>
  <c r="R487" i="11"/>
  <c r="Q487" i="11"/>
  <c r="R486" i="11"/>
  <c r="Q486" i="11"/>
  <c r="R485" i="11"/>
  <c r="Q485" i="11"/>
  <c r="R484" i="11"/>
  <c r="Q484" i="11"/>
  <c r="R483" i="11"/>
  <c r="Q483" i="11"/>
  <c r="R482" i="11"/>
  <c r="Q482" i="11"/>
  <c r="R481" i="11"/>
  <c r="Q481" i="11"/>
  <c r="R480" i="11"/>
  <c r="Q480" i="11"/>
  <c r="R479" i="11"/>
  <c r="Q479" i="11"/>
  <c r="R478" i="11"/>
  <c r="Q478" i="11"/>
  <c r="R477" i="11"/>
  <c r="Q477" i="11"/>
  <c r="R476" i="11"/>
  <c r="Q476" i="11"/>
  <c r="R475" i="11"/>
  <c r="Q475" i="11"/>
  <c r="R474" i="11"/>
  <c r="Q474" i="11"/>
  <c r="R473" i="11"/>
  <c r="Q473" i="11"/>
  <c r="R472" i="11"/>
  <c r="Q472" i="11"/>
  <c r="R471" i="11"/>
  <c r="Q471" i="11"/>
  <c r="R470" i="11"/>
  <c r="Q470" i="11"/>
  <c r="R469" i="11"/>
  <c r="Q469" i="11"/>
  <c r="R468" i="11"/>
  <c r="Q468" i="11"/>
  <c r="R467" i="11"/>
  <c r="Q467" i="11"/>
  <c r="R466" i="11"/>
  <c r="Q466" i="11"/>
  <c r="R465" i="11"/>
  <c r="Q465" i="11"/>
  <c r="R464" i="11"/>
  <c r="Q464" i="11"/>
  <c r="R463" i="11"/>
  <c r="Q463" i="11"/>
  <c r="R462" i="11"/>
  <c r="Q462" i="11"/>
  <c r="R461" i="11"/>
  <c r="Q461" i="11"/>
  <c r="R460" i="11"/>
  <c r="Q460" i="11"/>
  <c r="R459" i="11"/>
  <c r="Q459" i="11"/>
  <c r="R458" i="11"/>
  <c r="Q458" i="11"/>
  <c r="R457" i="11"/>
  <c r="Q457" i="11"/>
  <c r="R456" i="11"/>
  <c r="Q456" i="11"/>
  <c r="R455" i="11"/>
  <c r="Q455" i="11"/>
  <c r="R454" i="11"/>
  <c r="Q454" i="11"/>
  <c r="R453" i="11"/>
  <c r="Q453" i="11"/>
  <c r="R452" i="11"/>
  <c r="Q452" i="11"/>
  <c r="R451" i="11"/>
  <c r="Q451" i="11"/>
  <c r="R450" i="11"/>
  <c r="Q450" i="11"/>
  <c r="R449" i="11"/>
  <c r="Q449" i="11"/>
  <c r="R448" i="11"/>
  <c r="Q448" i="11"/>
  <c r="R447" i="11"/>
  <c r="Q447" i="11"/>
  <c r="R446" i="11"/>
  <c r="Q446" i="11"/>
  <c r="R445" i="11"/>
  <c r="Q445" i="11"/>
  <c r="R444" i="11"/>
  <c r="Q444" i="11"/>
  <c r="R443" i="11"/>
  <c r="Q443" i="11"/>
  <c r="R442" i="11"/>
  <c r="Q442" i="11"/>
  <c r="R441" i="11"/>
  <c r="Q441" i="11"/>
  <c r="R440" i="11"/>
  <c r="Q440" i="11"/>
  <c r="R439" i="11"/>
  <c r="Q439" i="11"/>
  <c r="R438" i="11"/>
  <c r="Q438" i="11"/>
  <c r="R437" i="11"/>
  <c r="Q437" i="11"/>
  <c r="R436" i="11"/>
  <c r="Q436" i="11"/>
  <c r="R435" i="11"/>
  <c r="Q435" i="11"/>
  <c r="R434" i="11"/>
  <c r="Q434" i="11"/>
  <c r="R433" i="11"/>
  <c r="Q433" i="11"/>
  <c r="R432" i="11"/>
  <c r="Q432" i="11"/>
  <c r="R431" i="11"/>
  <c r="Q431" i="11"/>
  <c r="R430" i="11"/>
  <c r="Q430" i="11"/>
  <c r="R429" i="11"/>
  <c r="Q429" i="11"/>
  <c r="R428" i="11"/>
  <c r="Q428" i="11"/>
  <c r="R427" i="11"/>
  <c r="Q427" i="11"/>
  <c r="R426" i="11"/>
  <c r="Q426" i="11"/>
  <c r="R425" i="11"/>
  <c r="Q425" i="11"/>
  <c r="R424" i="11"/>
  <c r="Q424" i="11"/>
  <c r="R423" i="11"/>
  <c r="Q423" i="11"/>
  <c r="R422" i="11"/>
  <c r="Q422" i="11"/>
  <c r="R421" i="11"/>
  <c r="Q421" i="11"/>
  <c r="R420" i="11"/>
  <c r="Q420" i="11"/>
  <c r="R419" i="11"/>
  <c r="Q419" i="11"/>
  <c r="R418" i="11"/>
  <c r="Q418" i="11"/>
  <c r="R417" i="11"/>
  <c r="Q417" i="11"/>
  <c r="R416" i="11"/>
  <c r="Q416" i="11"/>
  <c r="R415" i="11"/>
  <c r="Q415" i="11"/>
  <c r="R414" i="11"/>
  <c r="Q414" i="11"/>
  <c r="R413" i="11"/>
  <c r="Q413" i="11"/>
  <c r="R412" i="11"/>
  <c r="Q412" i="11"/>
  <c r="R411" i="11"/>
  <c r="Q411" i="11"/>
  <c r="R410" i="11"/>
  <c r="Q410" i="11"/>
  <c r="R409" i="11"/>
  <c r="Q409" i="11"/>
  <c r="R408" i="11"/>
  <c r="Q408" i="11"/>
  <c r="R407" i="11"/>
  <c r="Q407" i="11"/>
  <c r="R406" i="11"/>
  <c r="Q406" i="11"/>
  <c r="R405" i="11"/>
  <c r="Q405" i="11"/>
  <c r="R404" i="11"/>
  <c r="Q404" i="11"/>
  <c r="R403" i="11"/>
  <c r="Q403" i="11"/>
  <c r="R402" i="11"/>
  <c r="Q402" i="11"/>
  <c r="R401" i="11"/>
  <c r="Q401" i="11"/>
  <c r="R400" i="11"/>
  <c r="Q400" i="11"/>
  <c r="R399" i="11"/>
  <c r="Q399" i="11"/>
  <c r="R398" i="11"/>
  <c r="Q398" i="11"/>
  <c r="R397" i="11"/>
  <c r="Q397" i="11"/>
  <c r="R396" i="11"/>
  <c r="Q396" i="11"/>
  <c r="R395" i="11"/>
  <c r="Q395" i="11"/>
  <c r="R394" i="11"/>
  <c r="Q394" i="11"/>
  <c r="R393" i="11"/>
  <c r="Q393" i="11"/>
  <c r="R392" i="11"/>
  <c r="Q392" i="11"/>
  <c r="R391" i="11"/>
  <c r="Q391" i="11"/>
  <c r="R390" i="11"/>
  <c r="Q390" i="11"/>
  <c r="R389" i="11"/>
  <c r="Q389" i="11"/>
  <c r="R388" i="11"/>
  <c r="Q388" i="11"/>
  <c r="R387" i="11"/>
  <c r="Q387" i="11"/>
  <c r="R386" i="11"/>
  <c r="Q386" i="11"/>
  <c r="R385" i="11"/>
  <c r="Q385" i="11"/>
  <c r="R384" i="11"/>
  <c r="Q384" i="11"/>
  <c r="R383" i="11"/>
  <c r="Q383" i="11"/>
  <c r="R382" i="11"/>
  <c r="Q382" i="11"/>
  <c r="R381" i="11"/>
  <c r="Q381" i="11"/>
  <c r="R380" i="11"/>
  <c r="Q380" i="11"/>
  <c r="R379" i="11"/>
  <c r="Q379" i="11"/>
  <c r="R378" i="11"/>
  <c r="Q378" i="11"/>
  <c r="R377" i="11"/>
  <c r="Q377" i="11"/>
  <c r="R376" i="11"/>
  <c r="Q376" i="11"/>
  <c r="R375" i="11"/>
  <c r="Q375" i="11"/>
  <c r="R374" i="11"/>
  <c r="Q374" i="11"/>
  <c r="R373" i="11"/>
  <c r="Q373" i="11"/>
  <c r="R372" i="11"/>
  <c r="Q372" i="11"/>
  <c r="R371" i="11"/>
  <c r="Q371" i="11"/>
  <c r="R370" i="11"/>
  <c r="Q370" i="11"/>
  <c r="R369" i="11"/>
  <c r="Q369" i="11"/>
  <c r="R368" i="11"/>
  <c r="Q368" i="11"/>
  <c r="R367" i="11"/>
  <c r="Q367" i="11"/>
  <c r="R366" i="11"/>
  <c r="Q366" i="11"/>
  <c r="R365" i="11"/>
  <c r="Q365" i="11"/>
  <c r="R364" i="11"/>
  <c r="Q364" i="11"/>
  <c r="R363" i="11"/>
  <c r="Q363" i="11"/>
  <c r="R362" i="11"/>
  <c r="Q362" i="11"/>
  <c r="R361" i="11"/>
  <c r="Q361" i="11"/>
  <c r="R360" i="11"/>
  <c r="Q360" i="11"/>
  <c r="R359" i="11"/>
  <c r="Q359" i="11"/>
  <c r="R358" i="11"/>
  <c r="Q358" i="11"/>
  <c r="R357" i="11"/>
  <c r="Q357" i="11"/>
  <c r="R356" i="11"/>
  <c r="Q356" i="11"/>
  <c r="R355" i="11"/>
  <c r="Q355" i="11"/>
  <c r="R354" i="11"/>
  <c r="Q354" i="11"/>
  <c r="R353" i="11"/>
  <c r="Q353" i="11"/>
  <c r="R352" i="11"/>
  <c r="Q352" i="11"/>
  <c r="R351" i="11"/>
  <c r="Q351" i="11"/>
  <c r="R350" i="11"/>
  <c r="Q350" i="11"/>
  <c r="R349" i="11"/>
  <c r="Q349" i="11"/>
  <c r="R348" i="11"/>
  <c r="Q348" i="11"/>
  <c r="R347" i="11"/>
  <c r="Q347" i="11"/>
  <c r="R346" i="11"/>
  <c r="Q346" i="11"/>
  <c r="R345" i="11"/>
  <c r="Q345" i="11"/>
  <c r="R344" i="11"/>
  <c r="Q344" i="11"/>
  <c r="R343" i="11"/>
  <c r="Q343" i="11"/>
  <c r="R342" i="11"/>
  <c r="Q342" i="11"/>
  <c r="R341" i="11"/>
  <c r="Q341" i="11"/>
  <c r="R340" i="11"/>
  <c r="Q340" i="11"/>
  <c r="R339" i="11"/>
  <c r="Q339" i="11"/>
  <c r="R338" i="11"/>
  <c r="Q338" i="11"/>
  <c r="R337" i="11"/>
  <c r="Q337" i="11"/>
  <c r="R336" i="11"/>
  <c r="Q336" i="11"/>
  <c r="R335" i="11"/>
  <c r="Q335" i="11"/>
  <c r="R334" i="11"/>
  <c r="Q334" i="11"/>
  <c r="R333" i="11"/>
  <c r="Q333" i="11"/>
  <c r="R332" i="11"/>
  <c r="Q332" i="11"/>
  <c r="R331" i="11"/>
  <c r="Q331" i="11"/>
  <c r="R330" i="11"/>
  <c r="Q330" i="11"/>
  <c r="R329" i="11"/>
  <c r="Q329" i="11"/>
  <c r="R328" i="11"/>
  <c r="Q328" i="11"/>
  <c r="R327" i="11"/>
  <c r="Q327" i="11"/>
  <c r="R326" i="11"/>
  <c r="Q326" i="11"/>
  <c r="R325" i="11"/>
  <c r="Q325" i="11"/>
  <c r="R324" i="11"/>
  <c r="Q324" i="11"/>
  <c r="R323" i="11"/>
  <c r="Q323" i="11"/>
  <c r="R322" i="11"/>
  <c r="Q322" i="11"/>
  <c r="R321" i="11"/>
  <c r="Q321" i="11"/>
  <c r="R320" i="11"/>
  <c r="Q320" i="11"/>
  <c r="R319" i="11"/>
  <c r="Q319" i="11"/>
  <c r="R318" i="11"/>
  <c r="Q318" i="11"/>
  <c r="R317" i="11"/>
  <c r="Q317" i="11"/>
  <c r="R316" i="11"/>
  <c r="Q316" i="11"/>
  <c r="R315" i="11"/>
  <c r="Q315" i="11"/>
  <c r="R314" i="11"/>
  <c r="Q314" i="11"/>
  <c r="R313" i="11"/>
  <c r="Q313" i="11"/>
  <c r="R312" i="11"/>
  <c r="Q312" i="11"/>
  <c r="R311" i="11"/>
  <c r="Q311" i="11"/>
  <c r="R310" i="11"/>
  <c r="Q310" i="11"/>
  <c r="R309" i="11"/>
  <c r="Q309" i="11"/>
  <c r="R308" i="11"/>
  <c r="Q308" i="11"/>
  <c r="R307" i="11"/>
  <c r="Q307" i="11"/>
  <c r="R306" i="11"/>
  <c r="Q306" i="11"/>
  <c r="R305" i="11"/>
  <c r="Q305" i="11"/>
  <c r="R304" i="11"/>
  <c r="Q304" i="11"/>
  <c r="R303" i="11"/>
  <c r="Q303" i="11"/>
  <c r="R302" i="11"/>
  <c r="Q302" i="11"/>
  <c r="R301" i="11"/>
  <c r="Q301" i="11"/>
  <c r="R300" i="11"/>
  <c r="Q300" i="11"/>
  <c r="R299" i="11"/>
  <c r="Q299" i="11"/>
  <c r="R298" i="11"/>
  <c r="Q298" i="11"/>
  <c r="R297" i="11"/>
  <c r="Q297" i="11"/>
  <c r="R296" i="11"/>
  <c r="Q296" i="11"/>
  <c r="R295" i="11"/>
  <c r="Q295" i="11"/>
  <c r="R294" i="11"/>
  <c r="Q294" i="11"/>
  <c r="R293" i="11"/>
  <c r="Q293" i="11"/>
  <c r="R292" i="11"/>
  <c r="Q292" i="11"/>
  <c r="R291" i="11"/>
  <c r="Q291" i="11"/>
  <c r="R290" i="11"/>
  <c r="Q290" i="11"/>
  <c r="R289" i="11"/>
  <c r="Q289" i="11"/>
  <c r="R288" i="11"/>
  <c r="Q288" i="11"/>
  <c r="R287" i="11"/>
  <c r="Q287" i="11"/>
  <c r="R286" i="11"/>
  <c r="Q286" i="11"/>
  <c r="R285" i="11"/>
  <c r="Q285" i="11"/>
  <c r="R284" i="11"/>
  <c r="Q284" i="11"/>
  <c r="R283" i="11"/>
  <c r="Q283" i="11"/>
  <c r="R282" i="11"/>
  <c r="Q282" i="11"/>
  <c r="R281" i="11"/>
  <c r="Q281" i="11"/>
  <c r="R280" i="11"/>
  <c r="Q280" i="11"/>
  <c r="R279" i="11"/>
  <c r="Q279" i="11"/>
  <c r="R278" i="11"/>
  <c r="Q278" i="11"/>
  <c r="R277" i="11"/>
  <c r="Q277" i="11"/>
  <c r="R276" i="11"/>
  <c r="Q276" i="11"/>
  <c r="R275" i="11"/>
  <c r="Q275" i="11"/>
  <c r="R274" i="11"/>
  <c r="Q274" i="11"/>
  <c r="R273" i="11"/>
  <c r="Q273" i="11"/>
  <c r="R272" i="11"/>
  <c r="Q272" i="11"/>
  <c r="R271" i="11"/>
  <c r="Q271" i="11"/>
  <c r="R270" i="11"/>
  <c r="Q270" i="11"/>
  <c r="R269" i="11"/>
  <c r="Q269" i="11"/>
  <c r="R268" i="11"/>
  <c r="Q268" i="11"/>
  <c r="R267" i="11"/>
  <c r="Q267" i="11"/>
  <c r="R266" i="11"/>
  <c r="Q266" i="11"/>
  <c r="R265" i="11"/>
  <c r="Q265" i="11"/>
  <c r="R264" i="11"/>
  <c r="Q264" i="11"/>
  <c r="R263" i="11"/>
  <c r="Q263" i="11"/>
  <c r="R262" i="11"/>
  <c r="Q262" i="11"/>
  <c r="R261" i="11"/>
  <c r="Q261" i="11"/>
  <c r="R260" i="11"/>
  <c r="Q260" i="11"/>
  <c r="R259" i="11"/>
  <c r="Q259" i="11"/>
  <c r="R258" i="11"/>
  <c r="Q258" i="11"/>
  <c r="R257" i="11"/>
  <c r="Q257" i="11"/>
  <c r="R256" i="11"/>
  <c r="Q256" i="11"/>
  <c r="R255" i="11"/>
  <c r="Q255" i="11"/>
  <c r="R254" i="11"/>
  <c r="Q254" i="11"/>
  <c r="R253" i="11"/>
  <c r="Q253" i="11"/>
  <c r="R252" i="11"/>
  <c r="Q252" i="11"/>
  <c r="R251" i="11"/>
  <c r="Q251" i="11"/>
  <c r="R250" i="11"/>
  <c r="Q250" i="11"/>
  <c r="R249" i="11"/>
  <c r="Q249" i="11"/>
  <c r="R248" i="11"/>
  <c r="Q248" i="11"/>
  <c r="R247" i="11"/>
  <c r="Q247" i="11"/>
  <c r="R246" i="11"/>
  <c r="Q246" i="11"/>
  <c r="R245" i="11"/>
  <c r="Q245" i="11"/>
  <c r="R244" i="11"/>
  <c r="Q244" i="11"/>
  <c r="R243" i="11"/>
  <c r="Q243" i="11"/>
  <c r="R242" i="11"/>
  <c r="Q242" i="11"/>
  <c r="R241" i="11"/>
  <c r="Q241" i="11"/>
  <c r="R240" i="11"/>
  <c r="Q240" i="11"/>
  <c r="R239" i="11"/>
  <c r="Q239" i="11"/>
  <c r="R238" i="11"/>
  <c r="Q238" i="11"/>
  <c r="R237" i="11"/>
  <c r="Q237" i="11"/>
  <c r="R236" i="11"/>
  <c r="Q236" i="11"/>
  <c r="R235" i="11"/>
  <c r="Q235" i="11"/>
  <c r="R234" i="11"/>
  <c r="Q234" i="11"/>
  <c r="R233" i="11"/>
  <c r="Q233" i="11"/>
  <c r="R232" i="11"/>
  <c r="Q232" i="11"/>
  <c r="R231" i="11"/>
  <c r="Q231" i="11"/>
  <c r="R230" i="11"/>
  <c r="Q230" i="11"/>
  <c r="R229" i="11"/>
  <c r="Q229" i="11"/>
  <c r="R228" i="11"/>
  <c r="Q228" i="11"/>
  <c r="R227" i="11"/>
  <c r="Q227" i="11"/>
  <c r="R226" i="11"/>
  <c r="Q226" i="11"/>
  <c r="R225" i="11"/>
  <c r="Q225" i="11"/>
  <c r="R224" i="11"/>
  <c r="Q224" i="11"/>
  <c r="R223" i="11"/>
  <c r="Q223" i="11"/>
  <c r="R222" i="11"/>
  <c r="Q222" i="11"/>
  <c r="R221" i="11"/>
  <c r="Q221" i="11"/>
  <c r="R220" i="11"/>
  <c r="Q220" i="11"/>
  <c r="R219" i="11"/>
  <c r="Q219" i="11"/>
  <c r="R218" i="11"/>
  <c r="Q218" i="11"/>
  <c r="R217" i="11"/>
  <c r="Q217" i="11"/>
  <c r="R216" i="11"/>
  <c r="Q216" i="11"/>
  <c r="R215" i="11"/>
  <c r="Q215" i="11"/>
  <c r="R214" i="11"/>
  <c r="Q214" i="11"/>
  <c r="R213" i="11"/>
  <c r="Q213" i="11"/>
  <c r="R212" i="11"/>
  <c r="Q212" i="11"/>
  <c r="R211" i="11"/>
  <c r="Q211" i="11"/>
  <c r="R210" i="11"/>
  <c r="Q210" i="11"/>
  <c r="R209" i="11"/>
  <c r="Q209" i="11"/>
  <c r="R208" i="11"/>
  <c r="Q208" i="11"/>
  <c r="R207" i="11"/>
  <c r="Q207" i="11"/>
  <c r="R206" i="11"/>
  <c r="Q206" i="11"/>
  <c r="R205" i="11"/>
  <c r="Q205" i="11"/>
  <c r="R204" i="11"/>
  <c r="Q204" i="11"/>
  <c r="R203" i="11"/>
  <c r="Q203" i="11"/>
  <c r="R202" i="11"/>
  <c r="Q202" i="11"/>
  <c r="R201" i="11"/>
  <c r="Q201" i="11"/>
  <c r="R200" i="11"/>
  <c r="Q200" i="11"/>
  <c r="R199" i="11"/>
  <c r="Q199" i="11"/>
  <c r="R198" i="11"/>
  <c r="Q198" i="11"/>
  <c r="R197" i="11"/>
  <c r="Q197" i="11"/>
  <c r="R196" i="11"/>
  <c r="Q196" i="11"/>
  <c r="R195" i="11"/>
  <c r="Q195" i="11"/>
  <c r="R194" i="11"/>
  <c r="Q194" i="11"/>
  <c r="R193" i="11"/>
  <c r="Q193" i="11"/>
  <c r="R192" i="11"/>
  <c r="Q192" i="11"/>
  <c r="R191" i="11"/>
  <c r="Q191" i="11"/>
  <c r="R190" i="11"/>
  <c r="Q190" i="11"/>
  <c r="R189" i="11"/>
  <c r="Q189" i="11"/>
  <c r="R188" i="11"/>
  <c r="Q188" i="11"/>
  <c r="R187" i="11"/>
  <c r="Q187" i="11"/>
  <c r="R186" i="11"/>
  <c r="Q186" i="11"/>
  <c r="R185" i="11"/>
  <c r="Q185" i="11"/>
  <c r="R184" i="11"/>
  <c r="Q184" i="11"/>
  <c r="R183" i="11"/>
  <c r="Q183" i="11"/>
  <c r="R182" i="11"/>
  <c r="Q182" i="11"/>
  <c r="R181" i="11"/>
  <c r="Q181" i="11"/>
  <c r="R180" i="11"/>
  <c r="Q180" i="11"/>
  <c r="R179" i="11"/>
  <c r="Q179" i="11"/>
  <c r="R178" i="11"/>
  <c r="Q178" i="11"/>
  <c r="R177" i="11"/>
  <c r="Q177" i="11"/>
  <c r="R176" i="11"/>
  <c r="Q176" i="11"/>
  <c r="R175" i="11"/>
  <c r="Q175" i="11"/>
  <c r="R174" i="11"/>
  <c r="Q174" i="11"/>
  <c r="R173" i="11"/>
  <c r="Q173" i="11"/>
  <c r="R172" i="11"/>
  <c r="Q172" i="11"/>
  <c r="R171" i="11"/>
  <c r="Q171" i="11"/>
  <c r="R170" i="11"/>
  <c r="Q170" i="11"/>
  <c r="R169" i="11"/>
  <c r="Q169" i="11"/>
  <c r="R168" i="11"/>
  <c r="Q168" i="11"/>
  <c r="R167" i="11"/>
  <c r="Q167" i="11"/>
  <c r="R166" i="11"/>
  <c r="Q166" i="11"/>
  <c r="R165" i="11"/>
  <c r="Q165" i="11"/>
  <c r="R164" i="11"/>
  <c r="Q164" i="11"/>
  <c r="R163" i="11"/>
  <c r="Q163" i="11"/>
  <c r="R162" i="11"/>
  <c r="Q162" i="11"/>
  <c r="R161" i="11"/>
  <c r="Q161" i="11"/>
  <c r="R160" i="11"/>
  <c r="Q160" i="11"/>
  <c r="R159" i="11"/>
  <c r="Q159" i="11"/>
  <c r="R158" i="11"/>
  <c r="Q158" i="11"/>
  <c r="R157" i="11"/>
  <c r="Q157" i="11"/>
  <c r="R156" i="11"/>
  <c r="Q156" i="11"/>
  <c r="R155" i="11"/>
  <c r="Q155" i="11"/>
  <c r="R154" i="11"/>
  <c r="Q154" i="11"/>
  <c r="R153" i="11"/>
  <c r="Q153" i="11"/>
  <c r="R152" i="11"/>
  <c r="Q152" i="11"/>
  <c r="R151" i="11"/>
  <c r="Q151" i="11"/>
  <c r="R150" i="11"/>
  <c r="Q150" i="11"/>
  <c r="R149" i="11"/>
  <c r="Q149" i="11"/>
  <c r="R148" i="11"/>
  <c r="Q148" i="11"/>
  <c r="R147" i="11"/>
  <c r="Q147" i="11"/>
  <c r="R146" i="11"/>
  <c r="Q146" i="11"/>
  <c r="R145" i="11"/>
  <c r="Q145" i="11"/>
  <c r="R144" i="11"/>
  <c r="Q144" i="11"/>
  <c r="R143" i="11"/>
  <c r="Q143" i="11"/>
  <c r="R142" i="11"/>
  <c r="Q142" i="11"/>
  <c r="R141" i="11"/>
  <c r="Q141" i="11"/>
  <c r="R140" i="11"/>
  <c r="Q140" i="11"/>
  <c r="R139" i="11"/>
  <c r="Q139" i="11"/>
  <c r="R138" i="11"/>
  <c r="Q138" i="11"/>
  <c r="R137" i="11"/>
  <c r="Q137" i="11"/>
  <c r="R136" i="11"/>
  <c r="Q136" i="11"/>
  <c r="R135" i="11"/>
  <c r="Q135" i="11"/>
  <c r="R134" i="11"/>
  <c r="Q134" i="11"/>
  <c r="R133" i="11"/>
  <c r="Q133" i="11"/>
  <c r="R132" i="11"/>
  <c r="Q132" i="11"/>
  <c r="R131" i="11"/>
  <c r="Q131" i="11"/>
  <c r="R130" i="11"/>
  <c r="Q130" i="11"/>
  <c r="R129" i="11"/>
  <c r="Q129" i="11"/>
  <c r="R128" i="11"/>
  <c r="Q128" i="11"/>
  <c r="R127" i="11"/>
  <c r="Q127" i="11"/>
  <c r="R126" i="11"/>
  <c r="Q126" i="11"/>
  <c r="R125" i="11"/>
  <c r="Q125" i="11"/>
  <c r="R124" i="11"/>
  <c r="Q124" i="11"/>
  <c r="R123" i="11"/>
  <c r="Q123" i="11"/>
  <c r="R122" i="11"/>
  <c r="Q122" i="11"/>
  <c r="R121" i="11"/>
  <c r="Q121" i="11"/>
  <c r="R120" i="11"/>
  <c r="Q120" i="11"/>
  <c r="R119" i="11"/>
  <c r="Q119" i="11"/>
  <c r="R118" i="11"/>
  <c r="Q118" i="11"/>
  <c r="R117" i="11"/>
  <c r="Q117" i="11"/>
  <c r="R116" i="11"/>
  <c r="Q116" i="11"/>
  <c r="R115" i="11"/>
  <c r="Q115" i="11"/>
  <c r="R114" i="11"/>
  <c r="Q114" i="11"/>
  <c r="R113" i="11"/>
  <c r="Q113" i="11"/>
  <c r="R112" i="11"/>
  <c r="Q112" i="11"/>
  <c r="R111" i="11"/>
  <c r="Q111" i="11"/>
  <c r="R110" i="11"/>
  <c r="Q110" i="11"/>
  <c r="R109" i="11"/>
  <c r="Q109" i="11"/>
  <c r="R108" i="11"/>
  <c r="Q108" i="11"/>
  <c r="R107" i="11"/>
  <c r="Q107" i="11"/>
  <c r="R106" i="11"/>
  <c r="Q106" i="11"/>
  <c r="R105" i="11"/>
  <c r="Q105" i="11"/>
  <c r="R104" i="11"/>
  <c r="Q104" i="11"/>
  <c r="R103" i="11"/>
  <c r="Q103" i="11"/>
  <c r="R102" i="11"/>
  <c r="Q102" i="11"/>
  <c r="R101" i="11"/>
  <c r="Q101" i="11"/>
  <c r="R100" i="11"/>
  <c r="Q100" i="11"/>
  <c r="R99" i="11"/>
  <c r="Q99" i="11"/>
  <c r="R98" i="11"/>
  <c r="Q98" i="11"/>
  <c r="R97" i="11"/>
  <c r="Q97" i="11"/>
  <c r="R96" i="11"/>
  <c r="Q96" i="11"/>
  <c r="R95" i="11"/>
  <c r="Q95" i="11"/>
  <c r="R94" i="11"/>
  <c r="Q94" i="11"/>
  <c r="R93" i="11"/>
  <c r="Q93" i="11"/>
  <c r="R92" i="11"/>
  <c r="Q92" i="11"/>
  <c r="R91" i="11"/>
  <c r="Q91" i="11"/>
  <c r="R90" i="11"/>
  <c r="Q90" i="11"/>
  <c r="R89" i="11"/>
  <c r="Q89" i="11"/>
  <c r="R88" i="11"/>
  <c r="Q88" i="11"/>
  <c r="R87" i="11"/>
  <c r="Q87" i="11"/>
  <c r="R86" i="11"/>
  <c r="Q86" i="11"/>
  <c r="R85" i="11"/>
  <c r="Q85" i="11"/>
  <c r="R84" i="11"/>
  <c r="Q84" i="11"/>
  <c r="R83" i="11"/>
  <c r="Q83" i="11"/>
  <c r="R82" i="11"/>
  <c r="Q82" i="11"/>
  <c r="R81" i="11"/>
  <c r="Q81" i="11"/>
  <c r="R80" i="11"/>
  <c r="Q80" i="11"/>
  <c r="R79" i="11"/>
  <c r="Q79" i="11"/>
  <c r="R78" i="11"/>
  <c r="Q78" i="11"/>
  <c r="R77" i="11"/>
  <c r="Q77" i="11"/>
  <c r="R76" i="11"/>
  <c r="Q76" i="11"/>
  <c r="R75" i="11"/>
  <c r="Q75" i="11"/>
  <c r="R74" i="11"/>
  <c r="Q74" i="11"/>
  <c r="R73" i="11"/>
  <c r="Q73" i="11"/>
  <c r="R72" i="11"/>
  <c r="Q72" i="11"/>
  <c r="R71" i="11"/>
  <c r="Q71" i="11"/>
  <c r="R70" i="11"/>
  <c r="Q70" i="11"/>
  <c r="R69" i="11"/>
  <c r="Q69" i="11"/>
  <c r="R68" i="11"/>
  <c r="Q68" i="11"/>
  <c r="R67" i="11"/>
  <c r="Q67" i="11"/>
  <c r="R66" i="11"/>
  <c r="Q66" i="11"/>
  <c r="R65" i="11"/>
  <c r="Q65" i="11"/>
  <c r="R64" i="11"/>
  <c r="Q64" i="11"/>
  <c r="R63" i="11"/>
  <c r="Q63" i="11"/>
  <c r="R62" i="11"/>
  <c r="Q62" i="11"/>
  <c r="R61" i="11"/>
  <c r="Q61" i="11"/>
  <c r="R60" i="11"/>
  <c r="Q60" i="11"/>
  <c r="R59" i="11"/>
  <c r="Q59" i="11"/>
  <c r="R58" i="11"/>
  <c r="Q58" i="11"/>
  <c r="R57" i="11"/>
  <c r="Q57" i="11"/>
  <c r="R56" i="11"/>
  <c r="Q56" i="11"/>
  <c r="R55" i="11"/>
  <c r="Q55" i="11"/>
  <c r="R54" i="11"/>
  <c r="Q54" i="11"/>
  <c r="R53" i="11"/>
  <c r="Q53" i="11"/>
  <c r="R52" i="11"/>
  <c r="Q52" i="11"/>
  <c r="R51" i="11"/>
  <c r="Q51" i="11"/>
  <c r="R50" i="11"/>
  <c r="Q50" i="11"/>
  <c r="R49" i="11"/>
  <c r="Q49" i="11"/>
  <c r="R48" i="11"/>
  <c r="Q48" i="11"/>
  <c r="R47" i="11"/>
  <c r="Q47" i="11"/>
  <c r="R46" i="11"/>
  <c r="Q46" i="11"/>
  <c r="R45" i="11"/>
  <c r="Q45" i="11"/>
  <c r="R44" i="11"/>
  <c r="Q44" i="11"/>
  <c r="R43" i="11"/>
  <c r="Q43" i="11"/>
  <c r="R42" i="11"/>
  <c r="Q42" i="11"/>
  <c r="R41" i="11"/>
  <c r="Q41" i="11"/>
  <c r="R40" i="11"/>
  <c r="Q40" i="11"/>
  <c r="R39" i="11"/>
  <c r="Q39" i="11"/>
  <c r="R38" i="11"/>
  <c r="Q38" i="11"/>
  <c r="R37" i="11"/>
  <c r="Q37" i="11"/>
  <c r="R36" i="11"/>
  <c r="Q36" i="11"/>
  <c r="R35" i="11"/>
  <c r="Q35" i="11"/>
  <c r="R34" i="11"/>
  <c r="Q34" i="11"/>
  <c r="R33" i="11"/>
  <c r="Q33" i="11"/>
  <c r="R32" i="11"/>
  <c r="Q32" i="11"/>
  <c r="R31" i="11"/>
  <c r="Q31" i="11"/>
  <c r="R30" i="11"/>
  <c r="Q30" i="11"/>
  <c r="R29" i="11"/>
  <c r="Q29" i="11"/>
  <c r="R28" i="11"/>
  <c r="Q28" i="11"/>
  <c r="R27" i="11"/>
  <c r="Q27" i="11"/>
  <c r="R26" i="11"/>
  <c r="Q26" i="11"/>
  <c r="R25" i="11"/>
  <c r="Q25" i="11"/>
  <c r="R24" i="11"/>
  <c r="Q24" i="11"/>
  <c r="R23" i="11"/>
  <c r="Q23" i="11"/>
  <c r="R22" i="11"/>
  <c r="Q22" i="11"/>
  <c r="R21" i="11"/>
  <c r="Q21" i="11"/>
  <c r="R20" i="11"/>
  <c r="Q20" i="11"/>
  <c r="R19" i="11"/>
  <c r="Q19" i="11"/>
  <c r="R18" i="11"/>
  <c r="Q18" i="11"/>
  <c r="R17" i="11"/>
  <c r="Q17" i="11"/>
  <c r="R16" i="11"/>
  <c r="Q16" i="11"/>
  <c r="R15" i="11"/>
  <c r="Q15" i="11"/>
  <c r="R14" i="11"/>
  <c r="Q14" i="11"/>
  <c r="R13" i="11"/>
  <c r="Q13" i="11"/>
  <c r="R12" i="11"/>
  <c r="Q12" i="11"/>
  <c r="R11" i="11"/>
  <c r="Q11" i="11"/>
  <c r="R10" i="11"/>
  <c r="Q10" i="11"/>
  <c r="R9" i="11"/>
  <c r="Q9" i="11"/>
  <c r="R8" i="11"/>
  <c r="Q8" i="11"/>
  <c r="R7" i="11"/>
  <c r="Q7" i="11"/>
  <c r="R6" i="11"/>
  <c r="Q6" i="11"/>
  <c r="R5" i="11"/>
  <c r="Q5" i="11"/>
  <c r="R4" i="11"/>
  <c r="Q4" i="11"/>
  <c r="R3" i="11"/>
  <c r="Q3" i="11"/>
  <c r="R2" i="11"/>
  <c r="Q2" i="11"/>
  <c r="L3" i="11"/>
  <c r="M602" i="11"/>
  <c r="L602" i="11"/>
  <c r="M601" i="11"/>
  <c r="L601" i="11"/>
  <c r="M600" i="11"/>
  <c r="L600" i="11"/>
  <c r="M599" i="11"/>
  <c r="L599" i="11"/>
  <c r="M598" i="11"/>
  <c r="L598" i="11"/>
  <c r="M597" i="11"/>
  <c r="L597" i="11"/>
  <c r="M596" i="11"/>
  <c r="L596" i="11"/>
  <c r="M595" i="11"/>
  <c r="L595" i="11"/>
  <c r="M594" i="11"/>
  <c r="L594" i="11"/>
  <c r="M593" i="11"/>
  <c r="L593" i="11"/>
  <c r="M592" i="11"/>
  <c r="L592" i="11"/>
  <c r="M591" i="11"/>
  <c r="L591" i="11"/>
  <c r="M590" i="11"/>
  <c r="L590" i="11"/>
  <c r="M589" i="11"/>
  <c r="L589" i="11"/>
  <c r="M588" i="11"/>
  <c r="L588" i="11"/>
  <c r="M587" i="11"/>
  <c r="L587" i="11"/>
  <c r="M586" i="11"/>
  <c r="L586" i="11"/>
  <c r="M585" i="11"/>
  <c r="L585" i="11"/>
  <c r="M584" i="11"/>
  <c r="L584" i="11"/>
  <c r="M583" i="11"/>
  <c r="L583" i="11"/>
  <c r="M582" i="11"/>
  <c r="L582" i="11"/>
  <c r="M581" i="11"/>
  <c r="L581" i="11"/>
  <c r="M580" i="11"/>
  <c r="L580" i="11"/>
  <c r="M579" i="11"/>
  <c r="L579" i="11"/>
  <c r="M578" i="11"/>
  <c r="L578" i="11"/>
  <c r="M577" i="11"/>
  <c r="L577" i="11"/>
  <c r="M576" i="11"/>
  <c r="L576" i="11"/>
  <c r="M575" i="11"/>
  <c r="L575" i="11"/>
  <c r="M574" i="11"/>
  <c r="L574" i="11"/>
  <c r="M573" i="11"/>
  <c r="L573" i="11"/>
  <c r="M572" i="11"/>
  <c r="L572" i="11"/>
  <c r="M571" i="11"/>
  <c r="L571" i="11"/>
  <c r="M570" i="11"/>
  <c r="L570" i="11"/>
  <c r="M569" i="11"/>
  <c r="L569" i="11"/>
  <c r="M568" i="11"/>
  <c r="L568" i="11"/>
  <c r="M567" i="11"/>
  <c r="L567" i="11"/>
  <c r="M566" i="11"/>
  <c r="L566" i="11"/>
  <c r="M565" i="11"/>
  <c r="L565" i="11"/>
  <c r="M564" i="11"/>
  <c r="L564" i="11"/>
  <c r="M563" i="11"/>
  <c r="L563" i="11"/>
  <c r="M562" i="11"/>
  <c r="L562" i="11"/>
  <c r="M561" i="11"/>
  <c r="L561" i="11"/>
  <c r="M560" i="11"/>
  <c r="L560" i="11"/>
  <c r="M559" i="11"/>
  <c r="L559" i="11"/>
  <c r="M558" i="11"/>
  <c r="L558" i="11"/>
  <c r="M557" i="11"/>
  <c r="L557" i="11"/>
  <c r="M556" i="11"/>
  <c r="L556" i="11"/>
  <c r="M555" i="11"/>
  <c r="L555" i="11"/>
  <c r="M554" i="11"/>
  <c r="L554" i="11"/>
  <c r="M553" i="11"/>
  <c r="L553" i="11"/>
  <c r="M552" i="11"/>
  <c r="L552" i="11"/>
  <c r="M551" i="11"/>
  <c r="L551" i="11"/>
  <c r="M550" i="11"/>
  <c r="L550" i="11"/>
  <c r="M549" i="11"/>
  <c r="L549" i="11"/>
  <c r="M548" i="11"/>
  <c r="L548" i="11"/>
  <c r="M547" i="11"/>
  <c r="L547" i="11"/>
  <c r="M546" i="11"/>
  <c r="L546" i="11"/>
  <c r="M545" i="11"/>
  <c r="L545" i="11"/>
  <c r="M544" i="11"/>
  <c r="L544" i="11"/>
  <c r="M543" i="11"/>
  <c r="L543" i="11"/>
  <c r="M542" i="11"/>
  <c r="L542" i="11"/>
  <c r="M541" i="11"/>
  <c r="L541" i="11"/>
  <c r="M540" i="11"/>
  <c r="L540" i="11"/>
  <c r="M539" i="11"/>
  <c r="L539" i="11"/>
  <c r="M538" i="11"/>
  <c r="L538" i="11"/>
  <c r="M537" i="11"/>
  <c r="L537" i="11"/>
  <c r="M536" i="11"/>
  <c r="L536" i="11"/>
  <c r="M535" i="11"/>
  <c r="L535" i="11"/>
  <c r="M534" i="11"/>
  <c r="L534" i="11"/>
  <c r="M533" i="11"/>
  <c r="L533" i="11"/>
  <c r="M532" i="11"/>
  <c r="L532" i="11"/>
  <c r="M531" i="11"/>
  <c r="L531" i="11"/>
  <c r="M530" i="11"/>
  <c r="L530" i="11"/>
  <c r="M529" i="11"/>
  <c r="L529" i="11"/>
  <c r="M528" i="11"/>
  <c r="L528" i="11"/>
  <c r="M527" i="11"/>
  <c r="L527" i="11"/>
  <c r="M526" i="11"/>
  <c r="L526" i="11"/>
  <c r="M525" i="11"/>
  <c r="L525" i="11"/>
  <c r="M524" i="11"/>
  <c r="L524" i="11"/>
  <c r="M523" i="11"/>
  <c r="L523" i="11"/>
  <c r="M522" i="11"/>
  <c r="L522" i="11"/>
  <c r="M521" i="11"/>
  <c r="L521" i="11"/>
  <c r="M520" i="11"/>
  <c r="L520" i="11"/>
  <c r="M519" i="11"/>
  <c r="L519" i="11"/>
  <c r="M518" i="11"/>
  <c r="L518" i="11"/>
  <c r="M517" i="11"/>
  <c r="L517" i="11"/>
  <c r="M516" i="11"/>
  <c r="L516" i="11"/>
  <c r="M515" i="11"/>
  <c r="L515" i="11"/>
  <c r="M514" i="11"/>
  <c r="L514" i="11"/>
  <c r="M513" i="11"/>
  <c r="L513" i="11"/>
  <c r="M512" i="11"/>
  <c r="L512" i="11"/>
  <c r="M511" i="11"/>
  <c r="L511" i="11"/>
  <c r="M510" i="11"/>
  <c r="L510" i="11"/>
  <c r="M509" i="11"/>
  <c r="L509" i="11"/>
  <c r="M508" i="11"/>
  <c r="L508" i="11"/>
  <c r="M507" i="11"/>
  <c r="L507" i="11"/>
  <c r="M506" i="11"/>
  <c r="L506" i="11"/>
  <c r="M505" i="11"/>
  <c r="L505" i="11"/>
  <c r="M504" i="11"/>
  <c r="L504" i="11"/>
  <c r="M503" i="11"/>
  <c r="L503" i="11"/>
  <c r="M502" i="11"/>
  <c r="L502" i="11"/>
  <c r="M501" i="11"/>
  <c r="L501" i="11"/>
  <c r="M500" i="11"/>
  <c r="L500" i="11"/>
  <c r="M499" i="11"/>
  <c r="L499" i="11"/>
  <c r="M498" i="11"/>
  <c r="L498" i="11"/>
  <c r="M497" i="11"/>
  <c r="L497" i="11"/>
  <c r="M496" i="11"/>
  <c r="L496" i="11"/>
  <c r="M495" i="11"/>
  <c r="L495" i="11"/>
  <c r="M494" i="11"/>
  <c r="L494" i="11"/>
  <c r="M493" i="11"/>
  <c r="L493" i="11"/>
  <c r="M492" i="11"/>
  <c r="L492" i="11"/>
  <c r="M491" i="11"/>
  <c r="L491" i="11"/>
  <c r="M490" i="11"/>
  <c r="L490" i="11"/>
  <c r="M489" i="11"/>
  <c r="L489" i="11"/>
  <c r="M488" i="11"/>
  <c r="L488" i="11"/>
  <c r="M487" i="11"/>
  <c r="L487" i="11"/>
  <c r="M486" i="11"/>
  <c r="L486" i="11"/>
  <c r="M485" i="11"/>
  <c r="L485" i="11"/>
  <c r="M484" i="11"/>
  <c r="L484" i="11"/>
  <c r="M483" i="11"/>
  <c r="L483" i="11"/>
  <c r="M482" i="11"/>
  <c r="L482" i="11"/>
  <c r="M481" i="11"/>
  <c r="L481" i="11"/>
  <c r="M480" i="11"/>
  <c r="L480" i="11"/>
  <c r="M479" i="11"/>
  <c r="L479" i="11"/>
  <c r="M478" i="11"/>
  <c r="L478" i="11"/>
  <c r="M477" i="11"/>
  <c r="L477" i="11"/>
  <c r="M476" i="11"/>
  <c r="L476" i="11"/>
  <c r="M475" i="11"/>
  <c r="L475" i="11"/>
  <c r="M474" i="11"/>
  <c r="L474" i="11"/>
  <c r="M473" i="11"/>
  <c r="L473" i="11"/>
  <c r="M472" i="11"/>
  <c r="L472" i="11"/>
  <c r="M471" i="11"/>
  <c r="L471" i="11"/>
  <c r="M470" i="11"/>
  <c r="L470" i="11"/>
  <c r="M469" i="11"/>
  <c r="L469" i="11"/>
  <c r="M468" i="11"/>
  <c r="L468" i="11"/>
  <c r="M467" i="11"/>
  <c r="L467" i="11"/>
  <c r="M466" i="11"/>
  <c r="L466" i="11"/>
  <c r="M465" i="11"/>
  <c r="L465" i="11"/>
  <c r="M464" i="11"/>
  <c r="L464" i="11"/>
  <c r="M463" i="11"/>
  <c r="L463" i="11"/>
  <c r="M462" i="11"/>
  <c r="L462" i="11"/>
  <c r="M461" i="11"/>
  <c r="L461" i="11"/>
  <c r="M460" i="11"/>
  <c r="L460" i="11"/>
  <c r="M459" i="11"/>
  <c r="L459" i="11"/>
  <c r="M458" i="11"/>
  <c r="L458" i="11"/>
  <c r="M457" i="11"/>
  <c r="L457" i="11"/>
  <c r="M456" i="11"/>
  <c r="L456" i="11"/>
  <c r="M455" i="11"/>
  <c r="L455" i="11"/>
  <c r="M454" i="11"/>
  <c r="L454" i="11"/>
  <c r="M453" i="11"/>
  <c r="L453" i="11"/>
  <c r="M452" i="11"/>
  <c r="L452" i="11"/>
  <c r="M451" i="11"/>
  <c r="L451" i="11"/>
  <c r="M450" i="11"/>
  <c r="L450" i="11"/>
  <c r="M449" i="11"/>
  <c r="L449" i="11"/>
  <c r="M448" i="11"/>
  <c r="L448" i="11"/>
  <c r="M447" i="11"/>
  <c r="L447" i="11"/>
  <c r="M446" i="11"/>
  <c r="L446" i="11"/>
  <c r="M445" i="11"/>
  <c r="L445" i="11"/>
  <c r="M444" i="11"/>
  <c r="L444" i="11"/>
  <c r="M443" i="11"/>
  <c r="L443" i="11"/>
  <c r="M442" i="11"/>
  <c r="L442" i="11"/>
  <c r="M441" i="11"/>
  <c r="L441" i="11"/>
  <c r="M440" i="11"/>
  <c r="L440" i="11"/>
  <c r="M439" i="11"/>
  <c r="L439" i="11"/>
  <c r="M438" i="11"/>
  <c r="L438" i="11"/>
  <c r="M437" i="11"/>
  <c r="L437" i="11"/>
  <c r="M436" i="11"/>
  <c r="L436" i="11"/>
  <c r="M435" i="11"/>
  <c r="L435" i="11"/>
  <c r="M434" i="11"/>
  <c r="L434" i="11"/>
  <c r="M433" i="11"/>
  <c r="L433" i="11"/>
  <c r="M432" i="11"/>
  <c r="L432" i="11"/>
  <c r="M431" i="11"/>
  <c r="L431" i="11"/>
  <c r="M430" i="11"/>
  <c r="L430" i="11"/>
  <c r="M429" i="11"/>
  <c r="L429" i="11"/>
  <c r="M428" i="11"/>
  <c r="L428" i="11"/>
  <c r="M427" i="11"/>
  <c r="L427" i="11"/>
  <c r="M426" i="11"/>
  <c r="L426" i="11"/>
  <c r="M425" i="11"/>
  <c r="L425" i="11"/>
  <c r="M424" i="11"/>
  <c r="L424" i="11"/>
  <c r="M423" i="11"/>
  <c r="L423" i="11"/>
  <c r="M422" i="11"/>
  <c r="L422" i="11"/>
  <c r="M421" i="11"/>
  <c r="L421" i="11"/>
  <c r="M420" i="11"/>
  <c r="L420" i="11"/>
  <c r="M419" i="11"/>
  <c r="L419" i="11"/>
  <c r="M418" i="11"/>
  <c r="L418" i="11"/>
  <c r="M417" i="11"/>
  <c r="L417" i="11"/>
  <c r="M416" i="11"/>
  <c r="L416" i="11"/>
  <c r="M415" i="11"/>
  <c r="L415" i="11"/>
  <c r="M414" i="11"/>
  <c r="L414" i="11"/>
  <c r="M413" i="11"/>
  <c r="L413" i="11"/>
  <c r="M412" i="11"/>
  <c r="L412" i="11"/>
  <c r="M411" i="11"/>
  <c r="L411" i="11"/>
  <c r="M410" i="11"/>
  <c r="L410" i="11"/>
  <c r="M409" i="11"/>
  <c r="L409" i="11"/>
  <c r="M408" i="11"/>
  <c r="L408" i="11"/>
  <c r="M407" i="11"/>
  <c r="L407" i="11"/>
  <c r="M406" i="11"/>
  <c r="L406" i="11"/>
  <c r="M405" i="11"/>
  <c r="L405" i="11"/>
  <c r="M404" i="11"/>
  <c r="L404" i="11"/>
  <c r="M403" i="11"/>
  <c r="L403" i="11"/>
  <c r="M402" i="11"/>
  <c r="L402" i="11"/>
  <c r="M401" i="11"/>
  <c r="L401" i="11"/>
  <c r="M400" i="11"/>
  <c r="L400" i="11"/>
  <c r="M399" i="11"/>
  <c r="L399" i="11"/>
  <c r="M398" i="11"/>
  <c r="L398" i="11"/>
  <c r="M397" i="11"/>
  <c r="L397" i="11"/>
  <c r="M396" i="11"/>
  <c r="L396" i="11"/>
  <c r="M395" i="11"/>
  <c r="L395" i="11"/>
  <c r="M394" i="11"/>
  <c r="L394" i="11"/>
  <c r="M393" i="11"/>
  <c r="L393" i="11"/>
  <c r="M392" i="11"/>
  <c r="L392" i="11"/>
  <c r="M391" i="11"/>
  <c r="L391" i="11"/>
  <c r="M390" i="11"/>
  <c r="L390" i="11"/>
  <c r="M389" i="11"/>
  <c r="L389" i="11"/>
  <c r="M388" i="11"/>
  <c r="L388" i="11"/>
  <c r="M387" i="11"/>
  <c r="L387" i="11"/>
  <c r="M386" i="11"/>
  <c r="L386" i="11"/>
  <c r="M385" i="11"/>
  <c r="L385" i="11"/>
  <c r="M384" i="11"/>
  <c r="L384" i="11"/>
  <c r="M383" i="11"/>
  <c r="L383" i="11"/>
  <c r="M382" i="11"/>
  <c r="L382" i="11"/>
  <c r="M381" i="11"/>
  <c r="L381" i="11"/>
  <c r="M380" i="11"/>
  <c r="L380" i="11"/>
  <c r="M379" i="11"/>
  <c r="L379" i="11"/>
  <c r="M378" i="11"/>
  <c r="L378" i="11"/>
  <c r="M377" i="11"/>
  <c r="L377" i="11"/>
  <c r="M376" i="11"/>
  <c r="L376" i="11"/>
  <c r="M375" i="11"/>
  <c r="L375" i="11"/>
  <c r="M374" i="11"/>
  <c r="L374" i="11"/>
  <c r="M373" i="11"/>
  <c r="L373" i="11"/>
  <c r="M372" i="11"/>
  <c r="L372" i="11"/>
  <c r="M371" i="11"/>
  <c r="L371" i="11"/>
  <c r="M370" i="11"/>
  <c r="L370" i="11"/>
  <c r="M369" i="11"/>
  <c r="L369" i="11"/>
  <c r="M368" i="11"/>
  <c r="L368" i="11"/>
  <c r="M367" i="11"/>
  <c r="L367" i="11"/>
  <c r="M366" i="11"/>
  <c r="L366" i="11"/>
  <c r="M365" i="11"/>
  <c r="L365" i="11"/>
  <c r="M364" i="11"/>
  <c r="L364" i="11"/>
  <c r="M363" i="11"/>
  <c r="L363" i="11"/>
  <c r="M362" i="11"/>
  <c r="L362" i="11"/>
  <c r="M361" i="11"/>
  <c r="L361" i="11"/>
  <c r="M360" i="11"/>
  <c r="L360" i="11"/>
  <c r="M359" i="11"/>
  <c r="L359" i="11"/>
  <c r="M358" i="11"/>
  <c r="L358" i="11"/>
  <c r="M357" i="11"/>
  <c r="L357" i="11"/>
  <c r="M356" i="11"/>
  <c r="L356" i="11"/>
  <c r="M355" i="11"/>
  <c r="L355" i="11"/>
  <c r="M354" i="11"/>
  <c r="L354" i="11"/>
  <c r="M353" i="11"/>
  <c r="L353" i="11"/>
  <c r="M352" i="11"/>
  <c r="L352" i="11"/>
  <c r="M351" i="11"/>
  <c r="L351" i="11"/>
  <c r="M350" i="11"/>
  <c r="L350" i="11"/>
  <c r="M349" i="11"/>
  <c r="L349" i="11"/>
  <c r="M348" i="11"/>
  <c r="L348" i="11"/>
  <c r="M347" i="11"/>
  <c r="L347" i="11"/>
  <c r="M346" i="11"/>
  <c r="L346" i="11"/>
  <c r="M345" i="11"/>
  <c r="L345" i="11"/>
  <c r="M344" i="11"/>
  <c r="L344" i="11"/>
  <c r="M343" i="11"/>
  <c r="L343" i="11"/>
  <c r="M342" i="11"/>
  <c r="L342" i="11"/>
  <c r="M341" i="11"/>
  <c r="L341" i="11"/>
  <c r="M340" i="11"/>
  <c r="L340" i="11"/>
  <c r="M339" i="11"/>
  <c r="L339" i="11"/>
  <c r="M338" i="11"/>
  <c r="L338" i="11"/>
  <c r="M337" i="11"/>
  <c r="L337" i="11"/>
  <c r="M336" i="11"/>
  <c r="L336" i="11"/>
  <c r="M335" i="11"/>
  <c r="L335" i="11"/>
  <c r="M334" i="11"/>
  <c r="L334" i="11"/>
  <c r="M333" i="11"/>
  <c r="L333" i="11"/>
  <c r="M332" i="11"/>
  <c r="L332" i="11"/>
  <c r="M331" i="11"/>
  <c r="L331" i="11"/>
  <c r="M330" i="11"/>
  <c r="L330" i="11"/>
  <c r="M329" i="11"/>
  <c r="L329" i="11"/>
  <c r="M328" i="11"/>
  <c r="L328" i="11"/>
  <c r="M327" i="11"/>
  <c r="L327" i="11"/>
  <c r="M326" i="11"/>
  <c r="L326" i="11"/>
  <c r="M325" i="11"/>
  <c r="L325" i="11"/>
  <c r="M324" i="11"/>
  <c r="L324" i="11"/>
  <c r="M323" i="11"/>
  <c r="L323" i="11"/>
  <c r="M322" i="11"/>
  <c r="L322" i="11"/>
  <c r="M321" i="11"/>
  <c r="L321" i="11"/>
  <c r="M320" i="11"/>
  <c r="L320" i="11"/>
  <c r="M319" i="11"/>
  <c r="L319" i="11"/>
  <c r="M318" i="11"/>
  <c r="L318" i="11"/>
  <c r="M317" i="11"/>
  <c r="L317" i="11"/>
  <c r="M316" i="11"/>
  <c r="L316" i="11"/>
  <c r="M315" i="11"/>
  <c r="L315" i="11"/>
  <c r="M314" i="11"/>
  <c r="L314" i="11"/>
  <c r="M313" i="11"/>
  <c r="L313" i="11"/>
  <c r="M312" i="11"/>
  <c r="L312" i="11"/>
  <c r="M311" i="11"/>
  <c r="L311" i="11"/>
  <c r="M310" i="11"/>
  <c r="L310" i="11"/>
  <c r="M309" i="11"/>
  <c r="L309" i="11"/>
  <c r="M308" i="11"/>
  <c r="L308" i="11"/>
  <c r="M307" i="11"/>
  <c r="L307" i="11"/>
  <c r="M306" i="11"/>
  <c r="L306" i="11"/>
  <c r="M305" i="11"/>
  <c r="L305" i="11"/>
  <c r="M304" i="11"/>
  <c r="L304" i="11"/>
  <c r="M303" i="11"/>
  <c r="L303" i="11"/>
  <c r="M302" i="11"/>
  <c r="L302" i="11"/>
  <c r="M301" i="11"/>
  <c r="L301" i="11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4" i="11"/>
  <c r="L4" i="11"/>
  <c r="M3" i="11"/>
  <c r="M2" i="11"/>
  <c r="L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H461" i="11"/>
  <c r="H462" i="11"/>
  <c r="H463" i="11"/>
  <c r="H464" i="11"/>
  <c r="H465" i="11"/>
  <c r="H466" i="11"/>
  <c r="H467" i="11"/>
  <c r="H468" i="11"/>
  <c r="H469" i="11"/>
  <c r="H470" i="11"/>
  <c r="H471" i="11"/>
  <c r="H472" i="11"/>
  <c r="H473" i="11"/>
  <c r="H474" i="11"/>
  <c r="H475" i="11"/>
  <c r="H476" i="11"/>
  <c r="H477" i="11"/>
  <c r="H478" i="11"/>
  <c r="H479" i="11"/>
  <c r="H480" i="11"/>
  <c r="H481" i="11"/>
  <c r="H482" i="11"/>
  <c r="H483" i="11"/>
  <c r="H484" i="11"/>
  <c r="H485" i="11"/>
  <c r="H486" i="11"/>
  <c r="H487" i="11"/>
  <c r="H488" i="11"/>
  <c r="H489" i="11"/>
  <c r="H490" i="11"/>
  <c r="H491" i="11"/>
  <c r="H492" i="11"/>
  <c r="H493" i="11"/>
  <c r="H494" i="11"/>
  <c r="H495" i="11"/>
  <c r="H496" i="11"/>
  <c r="H497" i="11"/>
  <c r="H498" i="11"/>
  <c r="H499" i="11"/>
  <c r="H500" i="11"/>
  <c r="H501" i="11"/>
  <c r="H502" i="11"/>
  <c r="H503" i="11"/>
  <c r="H504" i="11"/>
  <c r="H505" i="11"/>
  <c r="H506" i="11"/>
  <c r="H507" i="11"/>
  <c r="H508" i="11"/>
  <c r="H509" i="11"/>
  <c r="H510" i="11"/>
  <c r="H511" i="11"/>
  <c r="H512" i="11"/>
  <c r="H513" i="11"/>
  <c r="H514" i="11"/>
  <c r="H515" i="11"/>
  <c r="H516" i="11"/>
  <c r="H517" i="11"/>
  <c r="H518" i="11"/>
  <c r="H519" i="11"/>
  <c r="H520" i="11"/>
  <c r="H521" i="11"/>
  <c r="H522" i="11"/>
  <c r="H523" i="11"/>
  <c r="H524" i="11"/>
  <c r="H525" i="11"/>
  <c r="H526" i="11"/>
  <c r="H527" i="11"/>
  <c r="H528" i="11"/>
  <c r="H529" i="11"/>
  <c r="H530" i="11"/>
  <c r="H531" i="11"/>
  <c r="H532" i="11"/>
  <c r="H533" i="11"/>
  <c r="H534" i="11"/>
  <c r="H535" i="11"/>
  <c r="H536" i="11"/>
  <c r="H537" i="11"/>
  <c r="H538" i="11"/>
  <c r="H539" i="11"/>
  <c r="H540" i="11"/>
  <c r="H541" i="11"/>
  <c r="H542" i="11"/>
  <c r="H543" i="11"/>
  <c r="H544" i="11"/>
  <c r="H545" i="11"/>
  <c r="H546" i="11"/>
  <c r="H547" i="11"/>
  <c r="H548" i="11"/>
  <c r="H549" i="11"/>
  <c r="H550" i="11"/>
  <c r="H551" i="11"/>
  <c r="H552" i="11"/>
  <c r="H553" i="11"/>
  <c r="H554" i="11"/>
  <c r="H555" i="11"/>
  <c r="H556" i="11"/>
  <c r="H557" i="11"/>
  <c r="H558" i="11"/>
  <c r="H559" i="11"/>
  <c r="H560" i="11"/>
  <c r="H561" i="11"/>
  <c r="H562" i="11"/>
  <c r="H563" i="11"/>
  <c r="H564" i="11"/>
  <c r="H565" i="11"/>
  <c r="H566" i="11"/>
  <c r="H567" i="11"/>
  <c r="H568" i="11"/>
  <c r="H569" i="11"/>
  <c r="H570" i="11"/>
  <c r="H571" i="11"/>
  <c r="H572" i="11"/>
  <c r="H573" i="11"/>
  <c r="H574" i="11"/>
  <c r="H575" i="11"/>
  <c r="H576" i="11"/>
  <c r="H577" i="11"/>
  <c r="H578" i="11"/>
  <c r="H579" i="11"/>
  <c r="H580" i="11"/>
  <c r="H581" i="11"/>
  <c r="H582" i="11"/>
  <c r="H583" i="11"/>
  <c r="H584" i="11"/>
  <c r="H585" i="11"/>
  <c r="H586" i="11"/>
  <c r="H587" i="11"/>
  <c r="H588" i="11"/>
  <c r="H589" i="11"/>
  <c r="H590" i="11"/>
  <c r="H591" i="11"/>
  <c r="H592" i="11"/>
  <c r="H593" i="11"/>
  <c r="H594" i="11"/>
  <c r="H595" i="11"/>
  <c r="H596" i="11"/>
  <c r="H597" i="11"/>
  <c r="H598" i="11"/>
  <c r="H599" i="11"/>
  <c r="H600" i="11"/>
  <c r="H601" i="11"/>
  <c r="H602" i="11"/>
  <c r="H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564" i="11"/>
  <c r="G565" i="11"/>
  <c r="G566" i="11"/>
  <c r="G567" i="11"/>
  <c r="G568" i="11"/>
  <c r="G569" i="11"/>
  <c r="G570" i="11"/>
  <c r="G571" i="11"/>
  <c r="G572" i="11"/>
  <c r="G573" i="11"/>
  <c r="G574" i="11"/>
  <c r="G575" i="11"/>
  <c r="G576" i="11"/>
  <c r="G577" i="11"/>
  <c r="G578" i="11"/>
  <c r="G579" i="11"/>
  <c r="G580" i="11"/>
  <c r="G581" i="11"/>
  <c r="G582" i="11"/>
  <c r="G583" i="11"/>
  <c r="G584" i="11"/>
  <c r="G585" i="11"/>
  <c r="G586" i="11"/>
  <c r="G587" i="11"/>
  <c r="G588" i="11"/>
  <c r="G589" i="11"/>
  <c r="G590" i="11"/>
  <c r="G591" i="11"/>
  <c r="G592" i="11"/>
  <c r="G593" i="11"/>
  <c r="G594" i="11"/>
  <c r="G595" i="11"/>
  <c r="G596" i="11"/>
  <c r="G597" i="11"/>
  <c r="G598" i="11"/>
  <c r="G599" i="11"/>
  <c r="G600" i="11"/>
  <c r="G601" i="11"/>
  <c r="G602" i="11"/>
  <c r="G2" i="11"/>
  <c r="AE188" i="2" l="1"/>
  <c r="AB189" i="2"/>
  <c r="AE181" i="2"/>
  <c r="AB180" i="2"/>
  <c r="AA163" i="1"/>
  <c r="AC163" i="1"/>
  <c r="AC154" i="1"/>
  <c r="AA154" i="1"/>
  <c r="AH5" i="1"/>
  <c r="AH4" i="1"/>
  <c r="BE39" i="5" l="1"/>
  <c r="BE38" i="5"/>
  <c r="BE28" i="5"/>
  <c r="BE27" i="5"/>
  <c r="BE17" i="5"/>
  <c r="BE16" i="5"/>
  <c r="BE6" i="5"/>
  <c r="BE5" i="5"/>
  <c r="AX38" i="5"/>
  <c r="AX28" i="5"/>
  <c r="AX27" i="5"/>
  <c r="AX17" i="5"/>
  <c r="AX16" i="5"/>
  <c r="AX5" i="5"/>
  <c r="AX6" i="5"/>
  <c r="AO16" i="3"/>
  <c r="AO15" i="3"/>
  <c r="AO5" i="3"/>
  <c r="AO4" i="3"/>
  <c r="AG16" i="3"/>
  <c r="AG15" i="3"/>
  <c r="AN15" i="2"/>
  <c r="AN16" i="2"/>
  <c r="AX39" i="5"/>
  <c r="AG5" i="3"/>
  <c r="AG4" i="3"/>
  <c r="AN5" i="2"/>
  <c r="AN4" i="2"/>
  <c r="AG16" i="2"/>
  <c r="AG15" i="2"/>
  <c r="AG5" i="2"/>
  <c r="AG4" i="2"/>
  <c r="AX29" i="5" l="1"/>
  <c r="AX30" i="5" s="1"/>
  <c r="AX18" i="5"/>
  <c r="AX20" i="5" s="1"/>
  <c r="AX7" i="5"/>
  <c r="AG17" i="2"/>
  <c r="AG19" i="2" s="1"/>
  <c r="BE40" i="5"/>
  <c r="BE42" i="5" s="1"/>
  <c r="BE18" i="5"/>
  <c r="BE20" i="5" s="1"/>
  <c r="AX40" i="5"/>
  <c r="AX42" i="5" s="1"/>
  <c r="AO6" i="3"/>
  <c r="AO8" i="3" s="1"/>
  <c r="AO17" i="3"/>
  <c r="AO19" i="3" s="1"/>
  <c r="AG17" i="3"/>
  <c r="AG18" i="3" s="1"/>
  <c r="AX9" i="5"/>
  <c r="AG6" i="3"/>
  <c r="AG8" i="3" s="1"/>
  <c r="AN17" i="2"/>
  <c r="AG6" i="2"/>
  <c r="AG8" i="2" s="1"/>
  <c r="BE29" i="5"/>
  <c r="BE31" i="5" s="1"/>
  <c r="BE7" i="5"/>
  <c r="BE8" i="5" s="1"/>
  <c r="AP17" i="1"/>
  <c r="AP16" i="1"/>
  <c r="AP5" i="1"/>
  <c r="AP4" i="1"/>
  <c r="AH17" i="1"/>
  <c r="AH16" i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F2" i="3"/>
  <c r="D2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D171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2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48" i="2"/>
  <c r="C149" i="2"/>
  <c r="C150" i="2"/>
  <c r="C151" i="2"/>
  <c r="C152" i="2"/>
  <c r="C153" i="2"/>
  <c r="C154" i="2"/>
  <c r="C155" i="2"/>
  <c r="C156" i="2"/>
  <c r="C15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2" i="2"/>
  <c r="AX19" i="5" l="1"/>
  <c r="AG7" i="3"/>
  <c r="AX31" i="5"/>
  <c r="AX8" i="5"/>
  <c r="AO18" i="3"/>
  <c r="AO7" i="3"/>
  <c r="AG19" i="3"/>
  <c r="AG7" i="2"/>
  <c r="AP6" i="1"/>
  <c r="BE41" i="5"/>
  <c r="BE19" i="5"/>
  <c r="BE9" i="5"/>
  <c r="BE30" i="5"/>
  <c r="AX41" i="5"/>
  <c r="AG18" i="2"/>
  <c r="AH18" i="1"/>
  <c r="AH19" i="1" s="1"/>
  <c r="AH6" i="1"/>
  <c r="AH8" i="1" s="1"/>
  <c r="AH7" i="1" l="1"/>
  <c r="AN19" i="2"/>
  <c r="AH20" i="1"/>
  <c r="AP18" i="1" s="1"/>
  <c r="AP7" i="1"/>
  <c r="AN18" i="2" l="1"/>
  <c r="AN6" i="2"/>
  <c r="AN7" i="2" s="1"/>
  <c r="AP20" i="1"/>
  <c r="AP19" i="1"/>
  <c r="AP8" i="1"/>
  <c r="AN8" i="2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F2" i="1"/>
  <c r="E2" i="1"/>
  <c r="D2" i="1"/>
  <c r="C2" i="1"/>
</calcChain>
</file>

<file path=xl/sharedStrings.xml><?xml version="1.0" encoding="utf-8"?>
<sst xmlns="http://schemas.openxmlformats.org/spreadsheetml/2006/main" count="7957" uniqueCount="915">
  <si>
    <t>Cidades</t>
  </si>
  <si>
    <t>Altitude</t>
  </si>
  <si>
    <t>Aguaí</t>
  </si>
  <si>
    <t>Águas da Prata</t>
  </si>
  <si>
    <t>Águas de Santa Barbara</t>
  </si>
  <si>
    <t>Águas de São Pedro</t>
  </si>
  <si>
    <t>Agudos</t>
  </si>
  <si>
    <t>Americana</t>
  </si>
  <si>
    <t>Américo Brasiliense</t>
  </si>
  <si>
    <t>Amparo</t>
  </si>
  <si>
    <t>Angatuba</t>
  </si>
  <si>
    <t>Anhembi</t>
  </si>
  <si>
    <t>Apiaí</t>
  </si>
  <si>
    <t>Araçatuba</t>
  </si>
  <si>
    <t>Araraquara</t>
  </si>
  <si>
    <t>Araras</t>
  </si>
  <si>
    <t>Artur Nogueira</t>
  </si>
  <si>
    <t>Assis</t>
  </si>
  <si>
    <t>Atibaia</t>
  </si>
  <si>
    <t>Avaré</t>
  </si>
  <si>
    <t>Barra do Chapéu</t>
  </si>
  <si>
    <t>Batatais</t>
  </si>
  <si>
    <t>Bauru</t>
  </si>
  <si>
    <t>Biritiba-Mirim</t>
  </si>
  <si>
    <t>Boa Esperança do Sul</t>
  </si>
  <si>
    <t>Bom Sucesso de Itararé</t>
  </si>
  <si>
    <t>Boracéia</t>
  </si>
  <si>
    <t>Botucatu</t>
  </si>
  <si>
    <t>Bragança Paulista</t>
  </si>
  <si>
    <t>Brotas</t>
  </si>
  <si>
    <t>Buri</t>
  </si>
  <si>
    <t>Buritama</t>
  </si>
  <si>
    <t>Cabreúva</t>
  </si>
  <si>
    <t>Cafelândia</t>
  </si>
  <si>
    <t>Campinas</t>
  </si>
  <si>
    <t>Capão Bonito</t>
  </si>
  <si>
    <t>Castilho</t>
  </si>
  <si>
    <t>Cerquilho</t>
  </si>
  <si>
    <t>Charqueada</t>
  </si>
  <si>
    <t>Conchal</t>
  </si>
  <si>
    <t>Cosmópolis</t>
  </si>
  <si>
    <t>Cotia</t>
  </si>
  <si>
    <t>Cunha</t>
  </si>
  <si>
    <t>Divinolândia</t>
  </si>
  <si>
    <t>Dourado</t>
  </si>
  <si>
    <t>Embu-Guaçu</t>
  </si>
  <si>
    <t>Euclides da Cunha Paulista</t>
  </si>
  <si>
    <t>Franca</t>
  </si>
  <si>
    <t>Gália</t>
  </si>
  <si>
    <t>Garça</t>
  </si>
  <si>
    <t>Guapiara</t>
  </si>
  <si>
    <t>Guararapes</t>
  </si>
  <si>
    <t>Guarulhos</t>
  </si>
  <si>
    <t>Hortolândia</t>
  </si>
  <si>
    <t>Iacri</t>
  </si>
  <si>
    <t>Ibiúna</t>
  </si>
  <si>
    <t>Igaratá</t>
  </si>
  <si>
    <t>Indaiatuba</t>
  </si>
  <si>
    <t>Iperó</t>
  </si>
  <si>
    <t>Itapetininga</t>
  </si>
  <si>
    <t>Itapeva</t>
  </si>
  <si>
    <t>Itapevi</t>
  </si>
  <si>
    <t>Itapira</t>
  </si>
  <si>
    <t>Itaquaquecetuba</t>
  </si>
  <si>
    <t>Itararé</t>
  </si>
  <si>
    <t>Itatiba</t>
  </si>
  <si>
    <t>Itirapina</t>
  </si>
  <si>
    <t>Itupeva</t>
  </si>
  <si>
    <t>Jaguariúna</t>
  </si>
  <si>
    <t>Jaú</t>
  </si>
  <si>
    <t>José Bonifácio</t>
  </si>
  <si>
    <t>Jundiaí</t>
  </si>
  <si>
    <t>Juquitiba</t>
  </si>
  <si>
    <t>Lençóis Paulista</t>
  </si>
  <si>
    <t>Luís Antônio</t>
  </si>
  <si>
    <t>Macatuba</t>
  </si>
  <si>
    <t>Mairiporã</t>
  </si>
  <si>
    <t>Mineiros do Tietê</t>
  </si>
  <si>
    <t>Mirandópolis</t>
  </si>
  <si>
    <t>Mirassol</t>
  </si>
  <si>
    <t>Mococa</t>
  </si>
  <si>
    <t>Mogi das Cruzes</t>
  </si>
  <si>
    <t>Mogi Guaçu</t>
  </si>
  <si>
    <t>Mogi Mirim</t>
  </si>
  <si>
    <t>Monte Alegre do Sul</t>
  </si>
  <si>
    <t>Monte Mor</t>
  </si>
  <si>
    <t>Morro Agudo</t>
  </si>
  <si>
    <t>Narandiba</t>
  </si>
  <si>
    <t>Nova Campina</t>
  </si>
  <si>
    <t>Nova Odessa</t>
  </si>
  <si>
    <t>Óleo</t>
  </si>
  <si>
    <t>Paranapanema</t>
  </si>
  <si>
    <t>Patrocínio Paulista</t>
  </si>
  <si>
    <t>Paulínia</t>
  </si>
  <si>
    <t>Pedreira</t>
  </si>
  <si>
    <t>Penápolis</t>
  </si>
  <si>
    <t>Pereira Barreto</t>
  </si>
  <si>
    <t>Piacatu</t>
  </si>
  <si>
    <t>Piedade</t>
  </si>
  <si>
    <t>Pindamonhangaba</t>
  </si>
  <si>
    <t>Piquete</t>
  </si>
  <si>
    <t>Piracicaba</t>
  </si>
  <si>
    <t>Piraju</t>
  </si>
  <si>
    <t>Pirassununga</t>
  </si>
  <si>
    <t>Pitangueiras</t>
  </si>
  <si>
    <t>Porto Ferreira</t>
  </si>
  <si>
    <t>Presidente Epitácio</t>
  </si>
  <si>
    <t>Promissão</t>
  </si>
  <si>
    <t>Ribeirão Bonito</t>
  </si>
  <si>
    <t>Ribeirão Branco</t>
  </si>
  <si>
    <t>Ribeirão Grande</t>
  </si>
  <si>
    <t>Rincão</t>
  </si>
  <si>
    <t>Rio Claro</t>
  </si>
  <si>
    <t>Rio Grande da Serra</t>
  </si>
  <si>
    <t>Salesópolis</t>
  </si>
  <si>
    <t>Santa Maria da Serra</t>
  </si>
  <si>
    <t>Santo André</t>
  </si>
  <si>
    <t>Santo Antônio de Posse</t>
  </si>
  <si>
    <t>Santo Antônio do Aracanguá</t>
  </si>
  <si>
    <t>São Bernardo do Campo</t>
  </si>
  <si>
    <t>São Caetano do Sul</t>
  </si>
  <si>
    <t>São Carlos</t>
  </si>
  <si>
    <t>São José do Barreiro</t>
  </si>
  <si>
    <t>São José do Rio Pardo</t>
  </si>
  <si>
    <t>São José do Rio Preto</t>
  </si>
  <si>
    <t>São José dos Campos</t>
  </si>
  <si>
    <t>São Luiz do Paraitinga</t>
  </si>
  <si>
    <t>São Manuel</t>
  </si>
  <si>
    <t>São Miguel Arcanjo</t>
  </si>
  <si>
    <t>São Paulo</t>
  </si>
  <si>
    <t>São Pedro</t>
  </si>
  <si>
    <t>São Sebastião da Grama</t>
  </si>
  <si>
    <t>São Simão</t>
  </si>
  <si>
    <t>Sarapuí</t>
  </si>
  <si>
    <t>Socorro</t>
  </si>
  <si>
    <t>Sorocaba</t>
  </si>
  <si>
    <t>Sumaré</t>
  </si>
  <si>
    <t>Tapiraí</t>
  </si>
  <si>
    <t>Tapiratiba</t>
  </si>
  <si>
    <t>Taubaté</t>
  </si>
  <si>
    <t>Teodoro Sampaio</t>
  </si>
  <si>
    <t>Torrinha</t>
  </si>
  <si>
    <t>Ubirajara</t>
  </si>
  <si>
    <t>Valinhos</t>
  </si>
  <si>
    <t>Valparaíso</t>
  </si>
  <si>
    <t>Vargem</t>
  </si>
  <si>
    <t>Vera Cruz</t>
  </si>
  <si>
    <t>Vinhedo</t>
  </si>
  <si>
    <t>Área</t>
  </si>
  <si>
    <t>Barra do Turvo</t>
  </si>
  <si>
    <t>Bertioga</t>
  </si>
  <si>
    <t>Cajati</t>
  </si>
  <si>
    <t>Campos do Jordão</t>
  </si>
  <si>
    <t>Cananéia</t>
  </si>
  <si>
    <t>Caraguatatuba</t>
  </si>
  <si>
    <t>Cubatão</t>
  </si>
  <si>
    <t>Eldorado</t>
  </si>
  <si>
    <t>Guarujá</t>
  </si>
  <si>
    <t>Iguape</t>
  </si>
  <si>
    <t>Ilha Comprida</t>
  </si>
  <si>
    <t>Ilhabela</t>
  </si>
  <si>
    <t>Iporanga</t>
  </si>
  <si>
    <t>Itanhaém</t>
  </si>
  <si>
    <t>Jacupiranga</t>
  </si>
  <si>
    <t>Juquiá</t>
  </si>
  <si>
    <t>Miracatu</t>
  </si>
  <si>
    <t>Mongaguá</t>
  </si>
  <si>
    <t>Pariquera-Açú</t>
  </si>
  <si>
    <t>Peruíbe</t>
  </si>
  <si>
    <t>Praia Grande</t>
  </si>
  <si>
    <t>Registro</t>
  </si>
  <si>
    <t>Santos</t>
  </si>
  <si>
    <t>São Sebastião</t>
  </si>
  <si>
    <t>São Vicente</t>
  </si>
  <si>
    <t>Sete Barras</t>
  </si>
  <si>
    <t>Ubatuba</t>
  </si>
  <si>
    <t>População</t>
  </si>
  <si>
    <t>Cidade</t>
  </si>
  <si>
    <t>Latitude</t>
  </si>
  <si>
    <t>Longitude</t>
  </si>
  <si>
    <t>Wikiaves (Espécies)</t>
  </si>
  <si>
    <t>SpeciesLink (Espécies)</t>
  </si>
  <si>
    <t>Wikiaves (Registros)</t>
  </si>
  <si>
    <t>SpeciesLink (Registros)</t>
  </si>
  <si>
    <t>Regress.</t>
  </si>
  <si>
    <t>Residual</t>
  </si>
  <si>
    <t>Latitude - Wikiaves</t>
  </si>
  <si>
    <t>Latitude - SpeciesLink</t>
  </si>
  <si>
    <t>Longitude - Wikiaves</t>
  </si>
  <si>
    <t>Longitude - SpeciesLink</t>
  </si>
  <si>
    <t>População - Wikiaves</t>
  </si>
  <si>
    <t>População SpeciesLink</t>
  </si>
  <si>
    <t>Registros</t>
  </si>
  <si>
    <t>Espécies</t>
  </si>
  <si>
    <t>Altitude - Wikiaves</t>
  </si>
  <si>
    <t>Altitude - SpeciesLink</t>
  </si>
  <si>
    <t xml:space="preserve">Registros </t>
  </si>
  <si>
    <t>Área - Wikiaves</t>
  </si>
  <si>
    <t>Área - SpeciesLink</t>
  </si>
  <si>
    <t>Quartil 1:</t>
  </si>
  <si>
    <t>Quartil 3:</t>
  </si>
  <si>
    <t>IRQ:</t>
  </si>
  <si>
    <t>Outliers +:</t>
  </si>
  <si>
    <t>Outliers -:</t>
  </si>
  <si>
    <t>Outliers Bivariados</t>
  </si>
  <si>
    <t>Altitude2</t>
  </si>
  <si>
    <t>Regress.3</t>
  </si>
  <si>
    <t>Residual4</t>
  </si>
  <si>
    <t>Altitude5</t>
  </si>
  <si>
    <t>Regress.6</t>
  </si>
  <si>
    <t>Residual7</t>
  </si>
  <si>
    <t>Altitude8</t>
  </si>
  <si>
    <t>Regress.9</t>
  </si>
  <si>
    <t>Residual10</t>
  </si>
  <si>
    <t>Área2</t>
  </si>
  <si>
    <t>Área5</t>
  </si>
  <si>
    <t>Área8</t>
  </si>
  <si>
    <t>População2</t>
  </si>
  <si>
    <t>População5</t>
  </si>
  <si>
    <t>População8</t>
  </si>
  <si>
    <t>Latitude2</t>
  </si>
  <si>
    <t>Latitude5</t>
  </si>
  <si>
    <t>Latitude8</t>
  </si>
  <si>
    <t>Wikiaves (Espécies)11</t>
  </si>
  <si>
    <t>Regress.12</t>
  </si>
  <si>
    <t>Longitude14</t>
  </si>
  <si>
    <t>SpeciesLink (Espécies)15</t>
  </si>
  <si>
    <t>Regress.16</t>
  </si>
  <si>
    <t>Longitude18</t>
  </si>
  <si>
    <t>Wikiaves (Registros)19</t>
  </si>
  <si>
    <t>Regress.20</t>
  </si>
  <si>
    <t>Longitude22</t>
  </si>
  <si>
    <t>SpeciesLink (Registros)23</t>
  </si>
  <si>
    <t>Regress.24</t>
  </si>
  <si>
    <t>N/A</t>
  </si>
  <si>
    <t>Residuos sem outliers</t>
  </si>
  <si>
    <t>SPL</t>
  </si>
  <si>
    <t>WAV</t>
  </si>
  <si>
    <t>RLAWAVE</t>
  </si>
  <si>
    <t>RLASPLE</t>
  </si>
  <si>
    <t>RLAWAVR</t>
  </si>
  <si>
    <t>RLASPLR</t>
  </si>
  <si>
    <t>RLOWAVE</t>
  </si>
  <si>
    <t>RLOSPLE</t>
  </si>
  <si>
    <t>RLOWAVR</t>
  </si>
  <si>
    <t>RLOSPLR</t>
  </si>
  <si>
    <t>RPWAVE</t>
  </si>
  <si>
    <t>RPSPLE</t>
  </si>
  <si>
    <t>RPWAVR</t>
  </si>
  <si>
    <t>RPSPLR</t>
  </si>
  <si>
    <t>RARWAVE</t>
  </si>
  <si>
    <t>RARSPLE</t>
  </si>
  <si>
    <t>RARWAVR</t>
  </si>
  <si>
    <t>RARSPLR</t>
  </si>
  <si>
    <t>Latitude WAV</t>
  </si>
  <si>
    <t>Latitude SPL</t>
  </si>
  <si>
    <t>Longitude WAV</t>
  </si>
  <si>
    <t>Longitude SPL</t>
  </si>
  <si>
    <t>Registros WAV</t>
  </si>
  <si>
    <t>Registros SPL</t>
  </si>
  <si>
    <t>Espécies WAV</t>
  </si>
  <si>
    <t>Espécies SPL</t>
  </si>
  <si>
    <t>Altitude - Registros</t>
  </si>
  <si>
    <t>Wikiaves</t>
  </si>
  <si>
    <t>SpeciesLink</t>
  </si>
  <si>
    <t>Altitude - Espécies</t>
  </si>
  <si>
    <t>Área - Registros</t>
  </si>
  <si>
    <t>Area - Espécies</t>
  </si>
  <si>
    <t>População - Registros</t>
  </si>
  <si>
    <t>População - Espécies</t>
  </si>
  <si>
    <t>Latitude Registros</t>
  </si>
  <si>
    <t>Latitude - Espécies</t>
  </si>
  <si>
    <t>Longitude - Registros</t>
  </si>
  <si>
    <t>Longitude - Espécies</t>
  </si>
  <si>
    <t>Ordinary Least Squares Regression: Altitude-Wikiaves</t>
  </si>
  <si>
    <t>Slope a:</t>
  </si>
  <si>
    <t>Std. error a:</t>
  </si>
  <si>
    <t>t:</t>
  </si>
  <si>
    <t>p (slope):</t>
  </si>
  <si>
    <t>Intercept b:</t>
  </si>
  <si>
    <t>Std. error b:</t>
  </si>
  <si>
    <t>95% bootstrapped confidence intervals (N=1999):</t>
  </si>
  <si>
    <t>Correlation:</t>
  </si>
  <si>
    <t>r:</t>
  </si>
  <si>
    <t>r2:</t>
  </si>
  <si>
    <t>p (uncorr.):</t>
  </si>
  <si>
    <t>Permutation p:</t>
  </si>
  <si>
    <t>Ordinary Least Squares Regression: Altitude-SpeciesLink</t>
  </si>
  <si>
    <t>(0,00038662, 0,00093131)</t>
  </si>
  <si>
    <t>(1,656, 2,0431)</t>
  </si>
  <si>
    <t>(-3,8802E-05, 0,0014626)</t>
  </si>
  <si>
    <t>(-0,14054, 0,8137)</t>
  </si>
  <si>
    <t>Ordinary Least Squares Regression: Área- Wikiaves</t>
  </si>
  <si>
    <t>(0,0072286, 0,55637)</t>
  </si>
  <si>
    <t>(1,5334, 2,9962)</t>
  </si>
  <si>
    <t>Ordinary Least Squares Regression: Área-SpeciesLink</t>
  </si>
  <si>
    <t>(0,24276, 1,0791)</t>
  </si>
  <si>
    <t>(-1,6377, 0,50689)</t>
  </si>
  <si>
    <t xml:space="preserve">Ordinary Least Squares Regression: Área-Wikiaves </t>
  </si>
  <si>
    <t>(0,072447, 0,2417)</t>
  </si>
  <si>
    <t>(1,6662, 2,124)</t>
  </si>
  <si>
    <t>Ordinary Least Squares Regression: Área-Espécies SPL</t>
  </si>
  <si>
    <t>(0,19751, 0,79253)</t>
  </si>
  <si>
    <t>(-1,1784, 0,36093)</t>
  </si>
  <si>
    <t>Ordinary Least Squares Regression: População-Wikiaves</t>
  </si>
  <si>
    <t>(0,44039, 0,73601)</t>
  </si>
  <si>
    <t>(-0,50313, 0,94328)</t>
  </si>
  <si>
    <t>Ordinary Least Squares Regression: População-SpeciesLink</t>
  </si>
  <si>
    <t>(-0,0072741, 0,44637)</t>
  </si>
  <si>
    <t>(-0,93113, 1,2151)</t>
  </si>
  <si>
    <t>(0,10588, 0,20887)</t>
  </si>
  <si>
    <t>(1,3141, 1,8246)</t>
  </si>
  <si>
    <t>(-0,034024, 0,34392)</t>
  </si>
  <si>
    <t>(-0,69813, 1,0387)</t>
  </si>
  <si>
    <t>Ordinary Least Squares Regression: Latitude-Wikiaves</t>
  </si>
  <si>
    <t>(-0,25788, -0,070394)</t>
  </si>
  <si>
    <t>(-2,8774, 1,3868)</t>
  </si>
  <si>
    <t>Ordinary Least Squares Regression: Latitude-SpeciesLink</t>
  </si>
  <si>
    <t>(-0,5814, -0,3284)</t>
  </si>
  <si>
    <t>(-12,064, -6,3607)</t>
  </si>
  <si>
    <t>Ordinary Least Squares Regression: Longitude-Wikiaves</t>
  </si>
  <si>
    <t>(0,18575, 0,31037)</t>
  </si>
  <si>
    <t>(11,891, 17,831)</t>
  </si>
  <si>
    <t>(-0,10869, -0,043886)</t>
  </si>
  <si>
    <t>(-0,19094, 1,3041)</t>
  </si>
  <si>
    <t>(-0,36093, -0,18507)</t>
  </si>
  <si>
    <t>(-7,3355, -3,3515)</t>
  </si>
  <si>
    <t>Ordinary Least Squares Regression: Longitude-SpeciesLink</t>
  </si>
  <si>
    <t>(0,11969, 0,28439)</t>
  </si>
  <si>
    <t>(6,8972, 14,755)</t>
  </si>
  <si>
    <t>(0,062962, 0,11589)</t>
  </si>
  <si>
    <t>(5,3036, 7,7985)</t>
  </si>
  <si>
    <t>(0,08193, 0,20701)</t>
  </si>
  <si>
    <t>(4,8216, 10,826)</t>
  </si>
  <si>
    <t>Altitude (m)</t>
  </si>
  <si>
    <t>Registros Wikiaves (Log10)</t>
  </si>
  <si>
    <t>Registros SpeciesLink (Log10)</t>
  </si>
  <si>
    <t>Quantidade de Municípios</t>
  </si>
  <si>
    <t>r^2</t>
  </si>
  <si>
    <t>p</t>
  </si>
  <si>
    <t>Correlação</t>
  </si>
  <si>
    <t>Área (Log10(km^2))</t>
  </si>
  <si>
    <t>População (Log10)</t>
  </si>
  <si>
    <t>Latitude (°)</t>
  </si>
  <si>
    <t>Longitude (°)</t>
  </si>
  <si>
    <t>Espécies Wikiaves (Log10)</t>
  </si>
  <si>
    <t>Espécies SpeciesLink (Log10)</t>
  </si>
  <si>
    <t>Ordinary Least Squares Regression: A-Wikiaves</t>
  </si>
  <si>
    <t>(0,00066428, 0,0022803)</t>
  </si>
  <si>
    <t>(1,4627, 2,5343)</t>
  </si>
  <si>
    <t>Ordinary Least Squares Regression: C-SpeciesLink</t>
  </si>
  <si>
    <t>(-3,33E-05, 0,0018511)</t>
  </si>
  <si>
    <t>(-0,26774, 0,93294)</t>
  </si>
  <si>
    <t>Adamantina</t>
  </si>
  <si>
    <t>Adolfo</t>
  </si>
  <si>
    <t>Águas de Lindóia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</si>
  <si>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</si>
  <si>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</si>
  <si>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</si>
  <si>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</si>
  <si>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</si>
  <si>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</si>
  <si>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</si>
  <si>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</si>
  <si>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</si>
  <si>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Américo de Campos</t>
  </si>
  <si>
    <t>Analândia</t>
  </si>
  <si>
    <t>Andradina</t>
  </si>
  <si>
    <t>Anhumas</t>
  </si>
  <si>
    <t>Aparecida</t>
  </si>
  <si>
    <t>Aparecida d'Oeste</t>
  </si>
  <si>
    <t>Araçariguama</t>
  </si>
  <si>
    <t>Araçoiaba da Serra</t>
  </si>
  <si>
    <t>Aramina</t>
  </si>
  <si>
    <t>Arandu</t>
  </si>
  <si>
    <t>Arapeí</t>
  </si>
  <si>
    <t>Arco-Íris</t>
  </si>
  <si>
    <t>Arealva</t>
  </si>
  <si>
    <t>Areias</t>
  </si>
  <si>
    <t>Areiópolis</t>
  </si>
  <si>
    <t>Ariranha</t>
  </si>
  <si>
    <t>Arujá</t>
  </si>
  <si>
    <t>Aspásia</t>
  </si>
  <si>
    <t>Auriflama</t>
  </si>
  <si>
    <t>Avaí</t>
  </si>
  <si>
    <t>Avanhandava</t>
  </si>
  <si>
    <t>Bady Bassitt**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</si>
  <si>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</si>
  <si>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</si>
  <si>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</si>
  <si>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</si>
  <si>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</si>
  <si>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</si>
  <si>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</si>
  <si>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Barretos</t>
  </si>
  <si>
    <t>Barrinha</t>
  </si>
  <si>
    <t>Barueri</t>
  </si>
  <si>
    <t>Bastos</t>
  </si>
  <si>
    <t>Bebedouro</t>
  </si>
  <si>
    <t>Bento de Abreu</t>
  </si>
  <si>
    <t>Bernardino de Campos</t>
  </si>
  <si>
    <t>Bilac</t>
  </si>
  <si>
    <t>Birigui</t>
  </si>
  <si>
    <t>Bocaina</t>
  </si>
  <si>
    <t>Bofete</t>
  </si>
  <si>
    <t>Boituva</t>
  </si>
  <si>
    <t>Bom Jesus dos Perdões</t>
  </si>
  <si>
    <t>Borá</t>
  </si>
  <si>
    <t>Borborema</t>
  </si>
  <si>
    <t>Borebi</t>
  </si>
  <si>
    <t>Braúna</t>
  </si>
  <si>
    <t>Brejo Alegre</t>
  </si>
  <si>
    <t>Brodowski</t>
  </si>
  <si>
    <t>Buritizal</t>
  </si>
  <si>
    <t>Cabrália Paulista</t>
  </si>
  <si>
    <t>Caçapava</t>
  </si>
  <si>
    <t>Cachoeira Paulista</t>
  </si>
  <si>
    <t>Caconde</t>
  </si>
  <si>
    <t>Caieiras</t>
  </si>
  <si>
    <t>Caiuá</t>
  </si>
  <si>
    <t>Cajamar</t>
  </si>
  <si>
    <t>Cajobi</t>
  </si>
  <si>
    <t>Cajuru</t>
  </si>
  <si>
    <t>Campina do Monte Alegre</t>
  </si>
  <si>
    <t>Campo Limpo Paulista</t>
  </si>
  <si>
    <t>Campos Novos Paulista</t>
  </si>
  <si>
    <t>Canas</t>
  </si>
  <si>
    <t>Cândido Mota</t>
  </si>
  <si>
    <t>Cândido Rodrigues</t>
  </si>
  <si>
    <t>Canitar</t>
  </si>
  <si>
    <t>Capela do Alto</t>
  </si>
  <si>
    <t>Capivari</t>
  </si>
  <si>
    <t>Carapicuíba</t>
  </si>
  <si>
    <t>Cardoso</t>
  </si>
  <si>
    <t>Casa Branca</t>
  </si>
  <si>
    <t>Cássia dos Coqueiros</t>
  </si>
  <si>
    <t>Catanduva</t>
  </si>
  <si>
    <t>Catiguá</t>
  </si>
  <si>
    <t>Cedral</t>
  </si>
  <si>
    <t>Cerqueira César</t>
  </si>
  <si>
    <t>Cesário Lange</t>
  </si>
  <si>
    <t>Chavantes</t>
  </si>
  <si>
    <t>Clementina</t>
  </si>
  <si>
    <t>Colina</t>
  </si>
  <si>
    <t>Colômbia</t>
  </si>
  <si>
    <t>Conchas</t>
  </si>
  <si>
    <t>Cordeirópolis</t>
  </si>
  <si>
    <t>Coroados</t>
  </si>
  <si>
    <t>Coronel Macedo</t>
  </si>
  <si>
    <t>Corumbataí</t>
  </si>
  <si>
    <t>Cosmorama</t>
  </si>
  <si>
    <t>Cravinhos</t>
  </si>
  <si>
    <t>Cristais Paulista</t>
  </si>
  <si>
    <t>Cruzália</t>
  </si>
  <si>
    <t>Cruzeiro</t>
  </si>
  <si>
    <t>Descalvado</t>
  </si>
  <si>
    <t>Diadema</t>
  </si>
  <si>
    <t>Dirce Reis</t>
  </si>
  <si>
    <t>Dobrada</t>
  </si>
  <si>
    <t>Dois Córregos</t>
  </si>
  <si>
    <t>Dolcinópolis</t>
  </si>
  <si>
    <t>Dracena</t>
  </si>
  <si>
    <t>Duartina</t>
  </si>
  <si>
    <t>Dumont</t>
  </si>
  <si>
    <t>Echaporã</t>
  </si>
  <si>
    <t>Elias Fausto</t>
  </si>
  <si>
    <t>Elisiário</t>
  </si>
  <si>
    <t>Embaúba</t>
  </si>
  <si>
    <t>Embu das Artes</t>
  </si>
  <si>
    <t>Emilianópolis</t>
  </si>
  <si>
    <t>Engenheiro Coelho</t>
  </si>
  <si>
    <t>Espírito Santo do Pinhal</t>
  </si>
  <si>
    <t>Espírito Santo do Turvo</t>
  </si>
  <si>
    <t>Estiva Gerbi</t>
  </si>
  <si>
    <t>Estrela do Norte</t>
  </si>
  <si>
    <t>Estrela d'Oeste</t>
  </si>
  <si>
    <t>Fartura</t>
  </si>
  <si>
    <t>Fernando Prestes</t>
  </si>
  <si>
    <t>Fernandópolis</t>
  </si>
  <si>
    <t>Fernão</t>
  </si>
  <si>
    <t>Ferraz de Vasconcelos</t>
  </si>
  <si>
    <t>Flora Rica</t>
  </si>
  <si>
    <t>Floreal</t>
  </si>
  <si>
    <t>Flórida Paulista</t>
  </si>
  <si>
    <t>Florínia</t>
  </si>
  <si>
    <t>Francisco Morato</t>
  </si>
  <si>
    <t>Franco da Rocha</t>
  </si>
  <si>
    <t>Gabriel Monteiro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</si>
  <si>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</si>
  <si>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</si>
  <si>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</si>
  <si>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</si>
  <si>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</si>
  <si>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</si>
  <si>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</si>
  <si>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</si>
  <si>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</si>
  <si>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Guará</t>
  </si>
  <si>
    <t>Guaraçaí</t>
  </si>
  <si>
    <t>Guaraci</t>
  </si>
  <si>
    <t>Guarantã</t>
  </si>
  <si>
    <t>Guararema</t>
  </si>
  <si>
    <t>Guaratinguetá</t>
  </si>
  <si>
    <t>Guareí</t>
  </si>
  <si>
    <t>Guariba</t>
  </si>
  <si>
    <t>Guatapará</t>
  </si>
  <si>
    <t>Guzolândia</t>
  </si>
  <si>
    <t>Herculândia</t>
  </si>
  <si>
    <t>Holambra</t>
  </si>
  <si>
    <t>Iacanga</t>
  </si>
  <si>
    <t>Iaras</t>
  </si>
  <si>
    <t>Ibaté</t>
  </si>
  <si>
    <t>Ibirá</t>
  </si>
  <si>
    <t>Ibirarema</t>
  </si>
  <si>
    <t>Ibitinga</t>
  </si>
  <si>
    <t>Icém</t>
  </si>
  <si>
    <t>Iepê</t>
  </si>
  <si>
    <t>Igaraçu do Tietê</t>
  </si>
  <si>
    <t>Igarapava</t>
  </si>
  <si>
    <t>Ilha Solteira</t>
  </si>
  <si>
    <t>Ilhabela*</t>
  </si>
  <si>
    <t>Indiaporã</t>
  </si>
  <si>
    <t>Inúbia Paulista</t>
  </si>
  <si>
    <t>Ipaussu</t>
  </si>
  <si>
    <t>Ipeúna</t>
  </si>
  <si>
    <t>Ipiguá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</si>
  <si>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</si>
  <si>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</si>
  <si>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</si>
  <si>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</si>
  <si>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</si>
  <si>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</si>
  <si>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</si>
  <si>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</si>
  <si>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Itaóca</t>
  </si>
  <si>
    <t>Itapecerica da Serra</t>
  </si>
  <si>
    <t>Itapirapuã Paulista</t>
  </si>
  <si>
    <t>Itápolis</t>
  </si>
  <si>
    <t>Itaporanga</t>
  </si>
  <si>
    <t>Itapuí</t>
  </si>
  <si>
    <t>Itapura</t>
  </si>
  <si>
    <t>Itariri</t>
  </si>
  <si>
    <t>Itatinga</t>
  </si>
  <si>
    <t>Itirapuã</t>
  </si>
  <si>
    <t>Itobi</t>
  </si>
  <si>
    <t>Itu</t>
  </si>
  <si>
    <t>Ituverava</t>
  </si>
  <si>
    <t>Jaborandi</t>
  </si>
  <si>
    <t>Jaboticabal</t>
  </si>
  <si>
    <t>Jacareí</t>
  </si>
  <si>
    <t>Jaci</t>
  </si>
  <si>
    <t>Jales</t>
  </si>
  <si>
    <t>Jambeiro</t>
  </si>
  <si>
    <t>Jandira</t>
  </si>
  <si>
    <t>Jardinópolis</t>
  </si>
  <si>
    <t>Jarinu</t>
  </si>
  <si>
    <t>Jeriquara</t>
  </si>
  <si>
    <t>Joanópolis</t>
  </si>
  <si>
    <t>João Ramalho</t>
  </si>
  <si>
    <t>Júlio Mesquita</t>
  </si>
  <si>
    <t>Jumirim</t>
  </si>
  <si>
    <t>Junqueirópolis</t>
  </si>
  <si>
    <t>Lagoinha</t>
  </si>
  <si>
    <t>Laranjal Paulista</t>
  </si>
  <si>
    <t>Lavínia</t>
  </si>
  <si>
    <t>Lavrinhas</t>
  </si>
  <si>
    <t>Leme</t>
  </si>
  <si>
    <t>Limeira</t>
  </si>
  <si>
    <t>Lindóia</t>
  </si>
  <si>
    <t>Lins</t>
  </si>
  <si>
    <t>Lorena</t>
  </si>
  <si>
    <t>Louveira</t>
  </si>
  <si>
    <t>Lucélia</t>
  </si>
  <si>
    <t>Lucianópolis</t>
  </si>
  <si>
    <t>Lupércio</t>
  </si>
  <si>
    <t>Lutécia</t>
  </si>
  <si>
    <t>Macaubal</t>
  </si>
  <si>
    <t>Macedônia</t>
  </si>
  <si>
    <t>Magda</t>
  </si>
  <si>
    <t>Mairinque</t>
  </si>
  <si>
    <t>Manduri</t>
  </si>
  <si>
    <t>Marabá Paulista</t>
  </si>
  <si>
    <t>Maracaí</t>
  </si>
  <si>
    <t>Marapoama</t>
  </si>
  <si>
    <t>Mariápolis</t>
  </si>
  <si>
    <t>Marília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</si>
  <si>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</si>
  <si>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</si>
  <si>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</si>
  <si>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</si>
  <si>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</si>
  <si>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</si>
  <si>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</si>
  <si>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Mira Estrela</t>
  </si>
  <si>
    <t>Mirante do Paranapanema</t>
  </si>
  <si>
    <t>Mirassolândia</t>
  </si>
  <si>
    <t>Mombuca</t>
  </si>
  <si>
    <t>Monções</t>
  </si>
  <si>
    <t>Monte Alto</t>
  </si>
  <si>
    <t>Monte Aprazível</t>
  </si>
  <si>
    <t>Monte Azul Paulista</t>
  </si>
  <si>
    <t>Monte Castelo</t>
  </si>
  <si>
    <t>Monteiro Lobato</t>
  </si>
  <si>
    <t>Morungaba</t>
  </si>
  <si>
    <t>Motuca</t>
  </si>
  <si>
    <t>Murutinga do Sul</t>
  </si>
  <si>
    <t>Nantes</t>
  </si>
  <si>
    <t>Natividade da Serra</t>
  </si>
  <si>
    <t>Nazaré Paulista</t>
  </si>
  <si>
    <t>Neves Paulista</t>
  </si>
  <si>
    <t>Nhandeara</t>
  </si>
  <si>
    <t>Nipoã</t>
  </si>
  <si>
    <t>Nova Aliança</t>
  </si>
  <si>
    <t>Nova Canaã Paulista</t>
  </si>
  <si>
    <t>Nova Europa</t>
  </si>
  <si>
    <t>Nova Granada</t>
  </si>
  <si>
    <t>Nova Independência</t>
  </si>
  <si>
    <t>Novais</t>
  </si>
  <si>
    <t>Novo Horizonte</t>
  </si>
  <si>
    <t>Nuporanga</t>
  </si>
  <si>
    <t>Ocauçu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</si>
  <si>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</si>
  <si>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</si>
  <si>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</si>
  <si>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</si>
  <si>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</si>
  <si>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</si>
  <si>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</si>
  <si>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</si>
  <si>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</si>
  <si>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 Verde</t>
  </si>
  <si>
    <t>Ouroeste</t>
  </si>
  <si>
    <t>Pacaembu</t>
  </si>
  <si>
    <t>Palestina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</si>
  <si>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</si>
  <si>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</si>
  <si>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</si>
  <si>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</si>
  <si>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</si>
  <si>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</si>
  <si>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</si>
  <si>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Paranapuã</t>
  </si>
  <si>
    <t>Parapuã</t>
  </si>
  <si>
    <t>Pardinho</t>
  </si>
  <si>
    <t>Parisi</t>
  </si>
  <si>
    <t>Paulicéia</t>
  </si>
  <si>
    <t>Paulistânia</t>
  </si>
  <si>
    <t>Paulo de Faria</t>
  </si>
  <si>
    <t>Pederneiras</t>
  </si>
  <si>
    <t>Pedra Bela</t>
  </si>
  <si>
    <t>Pedranópolis</t>
  </si>
  <si>
    <t>Pedregulho</t>
  </si>
  <si>
    <t>Pedrinhas Paulista</t>
  </si>
  <si>
    <t>Pedro de Toledo</t>
  </si>
  <si>
    <t>Pereiras</t>
  </si>
  <si>
    <t>Pilar do Sul</t>
  </si>
  <si>
    <t>Pindorama</t>
  </si>
  <si>
    <t>Pinhalzinho</t>
  </si>
  <si>
    <t>Piquerobi</t>
  </si>
  <si>
    <t>Piracaia</t>
  </si>
  <si>
    <t>Pirajuí</t>
  </si>
  <si>
    <t>Pirangi</t>
  </si>
  <si>
    <t>Pirapora do Bom Jesus</t>
  </si>
  <si>
    <t>Pirapozinho</t>
  </si>
  <si>
    <t>Piratininga</t>
  </si>
  <si>
    <t>Planalto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</si>
  <si>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</si>
  <si>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</si>
  <si>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</si>
  <si>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</si>
  <si>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</si>
  <si>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</si>
  <si>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</si>
  <si>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</si>
  <si>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</si>
  <si>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</si>
  <si>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</si>
  <si>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Potim</t>
  </si>
  <si>
    <t>Potirendaba</t>
  </si>
  <si>
    <t>Pracinha</t>
  </si>
  <si>
    <t>Pradópolis</t>
  </si>
  <si>
    <t>Pratânia</t>
  </si>
  <si>
    <t>Presidente Alves</t>
  </si>
  <si>
    <t>Presidente Bernardes</t>
  </si>
  <si>
    <t>Presidente Prudente</t>
  </si>
  <si>
    <t>Presidente Venceslau</t>
  </si>
  <si>
    <t>Quadra</t>
  </si>
  <si>
    <t>Quatá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</si>
  <si>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</si>
  <si>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</si>
  <si>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</si>
  <si>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</si>
  <si>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</si>
  <si>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</si>
  <si>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</si>
  <si>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Restinga</t>
  </si>
  <si>
    <t>Ribeira</t>
  </si>
  <si>
    <t>Ribeirão Corrente</t>
  </si>
  <si>
    <t>Ribeirão do Sul</t>
  </si>
  <si>
    <t>Ribeirão dos Índios</t>
  </si>
  <si>
    <t>Ribeirão Pires</t>
  </si>
  <si>
    <t>Ribeirão Preto</t>
  </si>
  <si>
    <t>Rifaina</t>
  </si>
  <si>
    <t>Rinópolis</t>
  </si>
  <si>
    <t>Rio das Pedras</t>
  </si>
  <si>
    <t>Riolândia</t>
  </si>
  <si>
    <t>Riversul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</si>
  <si>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</si>
  <si>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</si>
  <si>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</si>
  <si>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</si>
  <si>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</si>
  <si>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</si>
  <si>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</si>
  <si>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</si>
  <si>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</si>
  <si>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</si>
  <si>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</si>
  <si>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</si>
  <si>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</si>
  <si>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</si>
  <si>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</si>
  <si>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</si>
  <si>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</si>
  <si>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</si>
  <si>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</si>
  <si>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</si>
  <si>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</si>
  <si>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</si>
  <si>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</si>
  <si>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</si>
  <si>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</si>
  <si>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</si>
  <si>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</si>
  <si>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Mercedes</t>
  </si>
  <si>
    <t>Santa Rita do Passa Quatro</t>
  </si>
  <si>
    <t>Santa Rita d'Oeste</t>
  </si>
  <si>
    <t>Santa Rosa de Viterbo</t>
  </si>
  <si>
    <t>Santana da Ponte Pensa</t>
  </si>
  <si>
    <t>Santana de Parnaíba</t>
  </si>
  <si>
    <t>Santo Anastácio</t>
  </si>
  <si>
    <t>Santo Antônio da Alegria</t>
  </si>
  <si>
    <t>Santo Antônio do Jardim</t>
  </si>
  <si>
    <t>Santo Antônio do Pinhal</t>
  </si>
  <si>
    <t>Santo Expedito</t>
  </si>
  <si>
    <t>Santópolis do Aguapeí</t>
  </si>
  <si>
    <t>São Bento do Sapucaí</t>
  </si>
  <si>
    <t>São Francisco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</si>
  <si>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</si>
  <si>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</si>
  <si>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</si>
  <si>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</si>
  <si>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</si>
  <si>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</si>
  <si>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Lourenço da Serra</t>
  </si>
  <si>
    <t>São Pedro do Turvo</t>
  </si>
  <si>
    <t>São Roque</t>
  </si>
  <si>
    <t>Sarutaiá</t>
  </si>
  <si>
    <t>Sebastianópolis do Sul</t>
  </si>
  <si>
    <t>Serra Azul</t>
  </si>
  <si>
    <t>Serra Negra</t>
  </si>
  <si>
    <t>Serrana</t>
  </si>
  <si>
    <t>Sertãozinho</t>
  </si>
  <si>
    <t>Severínia</t>
  </si>
  <si>
    <t>Silveiras</t>
  </si>
  <si>
    <t>Sud Mennucci</t>
  </si>
  <si>
    <t>Suzanápolis</t>
  </si>
  <si>
    <t>Suzano</t>
  </si>
  <si>
    <t>Tabapuã</t>
  </si>
  <si>
    <t>Tabatinga</t>
  </si>
  <si>
    <t>Taboão da Serra</t>
  </si>
  <si>
    <t>Taciba</t>
  </si>
  <si>
    <t>Taguaí</t>
  </si>
  <si>
    <t>Taiaçu</t>
  </si>
  <si>
    <t>Taiúva</t>
  </si>
  <si>
    <t>Tambaú</t>
  </si>
  <si>
    <t>Tanabi</t>
  </si>
  <si>
    <t>Taquaral</t>
  </si>
  <si>
    <t>Taquaritinga</t>
  </si>
  <si>
    <t>Taquarituba</t>
  </si>
  <si>
    <t>Taquarivaí</t>
  </si>
  <si>
    <t>Tarabai</t>
  </si>
  <si>
    <t>Tarumã</t>
  </si>
  <si>
    <t>Tatuí</t>
  </si>
  <si>
    <t>Tejupá</t>
  </si>
  <si>
    <t>Terra Roxa</t>
  </si>
  <si>
    <t>Tietê</t>
  </si>
  <si>
    <t>Timburi</t>
  </si>
  <si>
    <t>Torre de Pedra</t>
  </si>
  <si>
    <t>Trabijú</t>
  </si>
  <si>
    <t>Tremembé</t>
  </si>
  <si>
    <t>Três Fronteiras</t>
  </si>
  <si>
    <t>Tuiuti</t>
  </si>
  <si>
    <t>Tupã</t>
  </si>
  <si>
    <t>Tupi Paulista</t>
  </si>
  <si>
    <t>Turiúba</t>
  </si>
  <si>
    <t>Turmalina</t>
  </si>
  <si>
    <t>Ubarana</t>
  </si>
  <si>
    <t>Uchoa</t>
  </si>
  <si>
    <t>União Paulista</t>
  </si>
  <si>
    <t>Urânia</t>
  </si>
  <si>
    <t>Uru</t>
  </si>
  <si>
    <t>Urupês</t>
  </si>
  <si>
    <t>Valentim Gentil</t>
  </si>
  <si>
    <t>Vargem Grande do Sul</t>
  </si>
  <si>
    <t>Vargem Grande Paulista</t>
  </si>
  <si>
    <t>Várzea Paulista</t>
  </si>
  <si>
    <t>Viradouro</t>
  </si>
  <si>
    <t>Vista Alegre do Alto</t>
  </si>
  <si>
    <t>Votorantim</t>
  </si>
  <si>
    <t>Votuporanga</t>
  </si>
  <si>
    <t>Zacarias</t>
  </si>
  <si>
    <t>Salmourão</t>
  </si>
  <si>
    <t>Sete barras</t>
  </si>
  <si>
    <t>Area</t>
  </si>
  <si>
    <t>Bady Bassitt</t>
  </si>
  <si>
    <t>IQR:</t>
  </si>
  <si>
    <t>SPL:</t>
  </si>
  <si>
    <t>(0,002233, 0,0030346)</t>
  </si>
  <si>
    <t>(0,43352, 0,92743)</t>
  </si>
  <si>
    <t>(-1,433E-05, 0,0018144)</t>
  </si>
  <si>
    <t>(-0,26441, 0,92217)</t>
  </si>
  <si>
    <t>(0,0012498, 0,0016973)</t>
  </si>
  <si>
    <t>(0,88284, 1,1868)</t>
  </si>
  <si>
    <t>(2,1097E-05, 0,0015227)</t>
  </si>
  <si>
    <t>(-0,22836, 0,76174)</t>
  </si>
  <si>
    <t>Area2</t>
  </si>
  <si>
    <t>Wav</t>
  </si>
  <si>
    <t>Área - Registros Gerais</t>
  </si>
  <si>
    <t>Altitude - Registros Gerais</t>
  </si>
  <si>
    <t>Altitude - Espécies Gerais</t>
  </si>
  <si>
    <t>Área - Espécies Gerais</t>
  </si>
  <si>
    <t>Área 2</t>
  </si>
  <si>
    <t>Altitude 2</t>
  </si>
  <si>
    <t>Ordinary Least Squares Regression: Area-Wikiaves</t>
  </si>
  <si>
    <t>(0,62998, 1,004)</t>
  </si>
  <si>
    <t>(-0,22704, 0,73311)</t>
  </si>
  <si>
    <t>Ordinary Least Squares Regression: Área2-SpeciesLink</t>
  </si>
  <si>
    <t>(0,24325, 1,0973)</t>
  </si>
  <si>
    <t>(-1,6852, 0,5175)</t>
  </si>
  <si>
    <t>Ordinary Least Squares Regression: Area2-Wikiaves</t>
  </si>
  <si>
    <t>(0,32767, 0,53498)</t>
  </si>
  <si>
    <t>(0,5782, 1,1118)</t>
  </si>
  <si>
    <t>Ordinary Least Squares Regression: Area-SpeciesLink</t>
  </si>
  <si>
    <t>(0,19484, 0,7998)</t>
  </si>
  <si>
    <t>(-1,1837, 0,35087)</t>
  </si>
  <si>
    <t>População 2</t>
  </si>
  <si>
    <t>Outliers +</t>
  </si>
  <si>
    <t>Outliers -</t>
  </si>
  <si>
    <t>População - Registros Gerais</t>
  </si>
  <si>
    <t>População - Espécies Gerais</t>
  </si>
  <si>
    <t>Ordinary Least Squares Regression: H-Wikiaves</t>
  </si>
  <si>
    <t>(0,84531, 1,0088)</t>
  </si>
  <si>
    <t>(-2,0417, -1,3316)</t>
  </si>
  <si>
    <t>Ordinary Least Squares Regression: J-SpeciesLink</t>
  </si>
  <si>
    <t>(-0,014921, 0,4544)</t>
  </si>
  <si>
    <t>(-0,97254, 1,2183)</t>
  </si>
  <si>
    <t>Ordinary Least Squares Regression: M-Wikiaves</t>
  </si>
  <si>
    <t>(0,42028, 0,52647)</t>
  </si>
  <si>
    <t>(-0,3555, 0,14359)</t>
  </si>
  <si>
    <t>Ordinary Least Squares Regression: O-SpeciesLink</t>
  </si>
  <si>
    <t>(-0,021461, 0,33727)</t>
  </si>
  <si>
    <t>(-0,68916, 0,99077)</t>
  </si>
  <si>
    <t>Registros WAV5</t>
  </si>
  <si>
    <t>Longitude8</t>
  </si>
  <si>
    <t>Espécies WAV9</t>
  </si>
  <si>
    <t>Regress.10</t>
  </si>
  <si>
    <t>Residual11</t>
  </si>
  <si>
    <t>Registros SPL5</t>
  </si>
  <si>
    <t>Espécies SPL9</t>
  </si>
  <si>
    <t>Quartil1:</t>
  </si>
  <si>
    <t>Quartil3:</t>
  </si>
  <si>
    <t>WAV - Registros</t>
  </si>
  <si>
    <t>WAV - Espécies</t>
  </si>
  <si>
    <t>SPL - Registros</t>
  </si>
  <si>
    <t>SPL - Espécies</t>
  </si>
  <si>
    <t>Latitude - Registros Gerais</t>
  </si>
  <si>
    <t>Latitude - Espécies Gerais</t>
  </si>
  <si>
    <t>Longitude - Registros Gerais</t>
  </si>
  <si>
    <t>Longitude - Espécies Gerais</t>
  </si>
  <si>
    <t>Latitude 2</t>
  </si>
  <si>
    <t>Longitude 2</t>
  </si>
  <si>
    <t>Ordinary Least Squares Regression: Latitude2-Espécies WAV</t>
  </si>
  <si>
    <t>(-0,18685, -0,13023)</t>
  </si>
  <si>
    <t>(-2,2142, -0,95649)</t>
  </si>
  <si>
    <t>Ordinary Least Squares Regression: Latitude2-Espécies SPL</t>
  </si>
  <si>
    <t>(-0,36562, -0,18855)</t>
  </si>
  <si>
    <t>(-7,436, -3,4366)</t>
  </si>
  <si>
    <t>Ordinary Least Squares Regression: Longitude8-Wikiaves</t>
  </si>
  <si>
    <t>(0,16406, 0,21104)</t>
  </si>
  <si>
    <t>(9,8525, 12,092)</t>
  </si>
  <si>
    <t>Ordinary Least Squares Regression: Longitude8-SpeciesLink</t>
  </si>
  <si>
    <t>(0,089879, 0,2125)</t>
  </si>
  <si>
    <t>(5,179, 11,072)</t>
  </si>
  <si>
    <t>(-0,3492, -0,24676)</t>
  </si>
  <si>
    <t>(-5,4596, -3,2201)</t>
  </si>
  <si>
    <t>(-0,57481, -0,33277)</t>
  </si>
  <si>
    <t>(-11,942, -6,4789)</t>
  </si>
  <si>
    <t>(0,27712, 0,34531)</t>
  </si>
  <si>
    <t>(15,734, 19,023)</t>
  </si>
  <si>
    <t>(0,12853, 0,28527)</t>
  </si>
  <si>
    <t>(7,2683, 14,843)</t>
  </si>
  <si>
    <t>Registros Wikiaves 2 (Log10)</t>
  </si>
  <si>
    <t>Espécies Wikiaves 2 (Log10)</t>
  </si>
  <si>
    <t>r</t>
  </si>
  <si>
    <t>n</t>
  </si>
  <si>
    <t>Número de Municípios</t>
  </si>
  <si>
    <t xml:space="preserve"> Wikiaves </t>
  </si>
  <si>
    <t xml:space="preserve"> SpeciesLink </t>
  </si>
  <si>
    <t xml:space="preserve"> Wikiaves 2</t>
  </si>
  <si>
    <t>População (Log10 indivíduos)</t>
  </si>
  <si>
    <t>Variável</t>
  </si>
  <si>
    <t>Estatística</t>
  </si>
  <si>
    <t>SLI</t>
  </si>
  <si>
    <t>WAV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</si>
</sst>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1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Font="1"/>
    <xf numFmtId="0" fontId="0" fillId="2" borderId="0" xfId="0" applyFont="1" applyFill="1"/>
    <xf numFmtId="0" fontId="0" fillId="0" borderId="1" xfId="0" applyFont="1" applyBorder="1"/>
    <xf numFmtId="0" fontId="0" fillId="2" borderId="1" xfId="0" applyFont="1" applyFill="1" applyBorder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2" borderId="0" xfId="0" applyFont="1" applyFill="1" applyBorder="1"/>
    <xf numFmtId="0" fontId="0" fillId="0" borderId="2" xfId="0" applyBorder="1"/>
    <xf numFmtId="0" fontId="1" fillId="0" borderId="2" xfId="0" applyFont="1" applyBorder="1" applyAlignment="1">
      <alignment horizontal="center" vertical="center" wrapText="1"/>
    </xf>
    <xf numFmtId="0" fontId="0" fillId="0" borderId="0" xfId="0" applyBorder="1"/>
    <xf numFmtId="11" fontId="0" fillId="0" borderId="2" xfId="0" applyNumberFormat="1" applyBorder="1"/>
    <xf numFmtId="0" fontId="0" fillId="0" borderId="0" xfId="0" applyFont="1" applyBorder="1" applyAlignment="1">
      <alignment wrapText="1"/>
    </xf>
    <xf numFmtId="0" fontId="0" fillId="0" borderId="4" xfId="0" applyBorder="1"/>
    <xf numFmtId="11" fontId="0" fillId="0" borderId="4" xfId="0" applyNumberFormat="1" applyBorder="1"/>
    <xf numFmtId="0" fontId="0" fillId="0" borderId="3" xfId="0" applyBorder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 applyBorder="1"/>
    <xf numFmtId="2" fontId="0" fillId="0" borderId="0" xfId="0" applyNumberFormat="1" applyBorder="1"/>
    <xf numFmtId="164" fontId="0" fillId="0" borderId="2" xfId="0" applyNumberFormat="1" applyBorder="1"/>
    <xf numFmtId="164" fontId="0" fillId="0" borderId="4" xfId="0" applyNumberFormat="1" applyBorder="1"/>
    <xf numFmtId="0" fontId="0" fillId="2" borderId="1" xfId="0" applyFill="1" applyBorder="1"/>
    <xf numFmtId="0" fontId="0" fillId="2" borderId="0" xfId="0" applyFill="1"/>
    <xf numFmtId="0" fontId="0" fillId="3" borderId="0" xfId="0" applyFill="1"/>
    <xf numFmtId="0" fontId="0" fillId="3" borderId="6" xfId="0" applyFill="1" applyBorder="1"/>
    <xf numFmtId="0" fontId="0" fillId="3" borderId="0" xfId="0" applyFill="1" applyBorder="1"/>
    <xf numFmtId="0" fontId="1" fillId="3" borderId="2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 wrapText="1"/>
    </xf>
    <xf numFmtId="2" fontId="0" fillId="3" borderId="0" xfId="0" applyNumberFormat="1" applyFill="1" applyBorder="1" applyAlignment="1">
      <alignment horizontal="center" vertical="center"/>
    </xf>
    <xf numFmtId="0" fontId="0" fillId="3" borderId="2" xfId="0" applyFill="1" applyBorder="1"/>
    <xf numFmtId="164" fontId="0" fillId="3" borderId="2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3" borderId="4" xfId="0" applyFill="1" applyBorder="1"/>
    <xf numFmtId="1" fontId="0" fillId="3" borderId="0" xfId="0" applyNumberFormat="1" applyFill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0" fillId="3" borderId="0" xfId="0" applyFill="1" applyBorder="1" applyAlignment="1"/>
    <xf numFmtId="0" fontId="0" fillId="3" borderId="5" xfId="0" applyFont="1" applyFill="1" applyBorder="1" applyAlignment="1"/>
    <xf numFmtId="164" fontId="0" fillId="3" borderId="4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wrapText="1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4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" fillId="3" borderId="7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wrapText="1"/>
    </xf>
    <xf numFmtId="0" fontId="1" fillId="3" borderId="5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wrapText="1"/>
    </xf>
    <xf numFmtId="0" fontId="0" fillId="3" borderId="5" xfId="0" applyFont="1" applyFill="1" applyBorder="1" applyAlignment="1">
      <alignment horizontal="left" vertical="center" wrapText="1"/>
    </xf>
    <xf numFmtId="0" fontId="0" fillId="3" borderId="0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0" fillId="3" borderId="4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wrapText="1"/>
    </xf>
    <xf numFmtId="0" fontId="0" fillId="3" borderId="2" xfId="0" applyFont="1" applyFill="1" applyBorder="1" applyAlignment="1">
      <alignment horizontal="center" wrapText="1"/>
    </xf>
  </cellXfs>
  <cellStyles count="1">
    <cellStyle name="Normal" xfId="0" builtinId="0"/>
  </cellStyles>
  <dxfs count="15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</dxf>
    <dxf>
      <font>
        <b/>
        <i val="0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17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3" Type="http://schemas.openxmlformats.org/officeDocument/2006/relationships/image" Target="../media/image20.png"/><Relationship Id="rId7" Type="http://schemas.openxmlformats.org/officeDocument/2006/relationships/image" Target="../media/image24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6" Type="http://schemas.openxmlformats.org/officeDocument/2006/relationships/image" Target="../media/image23.png"/><Relationship Id="rId5" Type="http://schemas.openxmlformats.org/officeDocument/2006/relationships/image" Target="../media/image22.png"/><Relationship Id="rId10" Type="http://schemas.openxmlformats.org/officeDocument/2006/relationships/image" Target="../media/image27.png"/><Relationship Id="rId4" Type="http://schemas.openxmlformats.org/officeDocument/2006/relationships/image" Target="../media/image21.png"/><Relationship Id="rId9" Type="http://schemas.openxmlformats.org/officeDocument/2006/relationships/image" Target="../media/image26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35.png"/><Relationship Id="rId3" Type="http://schemas.openxmlformats.org/officeDocument/2006/relationships/image" Target="../media/image30.png"/><Relationship Id="rId7" Type="http://schemas.openxmlformats.org/officeDocument/2006/relationships/image" Target="../media/image34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Relationship Id="rId6" Type="http://schemas.openxmlformats.org/officeDocument/2006/relationships/image" Target="../media/image33.png"/><Relationship Id="rId5" Type="http://schemas.openxmlformats.org/officeDocument/2006/relationships/image" Target="../media/image32.png"/><Relationship Id="rId10" Type="http://schemas.openxmlformats.org/officeDocument/2006/relationships/image" Target="../media/image37.png"/><Relationship Id="rId4" Type="http://schemas.openxmlformats.org/officeDocument/2006/relationships/image" Target="../media/image31.png"/><Relationship Id="rId9" Type="http://schemas.openxmlformats.org/officeDocument/2006/relationships/image" Target="../media/image36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5.png"/><Relationship Id="rId3" Type="http://schemas.openxmlformats.org/officeDocument/2006/relationships/image" Target="../media/image40.png"/><Relationship Id="rId7" Type="http://schemas.openxmlformats.org/officeDocument/2006/relationships/image" Target="../media/image44.png"/><Relationship Id="rId2" Type="http://schemas.openxmlformats.org/officeDocument/2006/relationships/image" Target="../media/image39.png"/><Relationship Id="rId1" Type="http://schemas.openxmlformats.org/officeDocument/2006/relationships/image" Target="../media/image38.png"/><Relationship Id="rId6" Type="http://schemas.openxmlformats.org/officeDocument/2006/relationships/image" Target="../media/image43.png"/><Relationship Id="rId5" Type="http://schemas.openxmlformats.org/officeDocument/2006/relationships/image" Target="../media/image42.png"/><Relationship Id="rId10" Type="http://schemas.openxmlformats.org/officeDocument/2006/relationships/image" Target="../media/image47.png"/><Relationship Id="rId4" Type="http://schemas.openxmlformats.org/officeDocument/2006/relationships/image" Target="../media/image41.png"/><Relationship Id="rId9" Type="http://schemas.openxmlformats.org/officeDocument/2006/relationships/image" Target="../media/image46.png"/></Relationships>
</file>

<file path=xl/drawings/_rels/drawing9.xml.rels><?xml version="1.0" encoding="UTF-8" standalone="yes"?>
<Relationships xmlns="http://schemas.openxmlformats.org/package/2006/relationships"><Relationship Id="rId13" Type="http://schemas.openxmlformats.org/officeDocument/2006/relationships/image" Target="../media/image60.png"/><Relationship Id="rId18" Type="http://schemas.openxmlformats.org/officeDocument/2006/relationships/image" Target="../media/image65.png"/><Relationship Id="rId26" Type="http://schemas.openxmlformats.org/officeDocument/2006/relationships/image" Target="../media/image73.png"/><Relationship Id="rId39" Type="http://schemas.openxmlformats.org/officeDocument/2006/relationships/image" Target="../media/image86.png"/><Relationship Id="rId21" Type="http://schemas.openxmlformats.org/officeDocument/2006/relationships/image" Target="../media/image68.png"/><Relationship Id="rId34" Type="http://schemas.openxmlformats.org/officeDocument/2006/relationships/image" Target="../media/image81.png"/><Relationship Id="rId7" Type="http://schemas.openxmlformats.org/officeDocument/2006/relationships/image" Target="../media/image54.png"/><Relationship Id="rId12" Type="http://schemas.openxmlformats.org/officeDocument/2006/relationships/image" Target="../media/image59.png"/><Relationship Id="rId17" Type="http://schemas.openxmlformats.org/officeDocument/2006/relationships/image" Target="../media/image64.png"/><Relationship Id="rId25" Type="http://schemas.openxmlformats.org/officeDocument/2006/relationships/image" Target="../media/image72.png"/><Relationship Id="rId33" Type="http://schemas.openxmlformats.org/officeDocument/2006/relationships/image" Target="../media/image80.png"/><Relationship Id="rId38" Type="http://schemas.openxmlformats.org/officeDocument/2006/relationships/image" Target="../media/image85.png"/><Relationship Id="rId2" Type="http://schemas.openxmlformats.org/officeDocument/2006/relationships/image" Target="../media/image49.png"/><Relationship Id="rId16" Type="http://schemas.openxmlformats.org/officeDocument/2006/relationships/image" Target="../media/image63.png"/><Relationship Id="rId20" Type="http://schemas.openxmlformats.org/officeDocument/2006/relationships/image" Target="../media/image67.png"/><Relationship Id="rId29" Type="http://schemas.openxmlformats.org/officeDocument/2006/relationships/image" Target="../media/image76.png"/><Relationship Id="rId1" Type="http://schemas.openxmlformats.org/officeDocument/2006/relationships/image" Target="../media/image48.png"/><Relationship Id="rId6" Type="http://schemas.openxmlformats.org/officeDocument/2006/relationships/image" Target="../media/image53.png"/><Relationship Id="rId11" Type="http://schemas.openxmlformats.org/officeDocument/2006/relationships/image" Target="../media/image58.png"/><Relationship Id="rId24" Type="http://schemas.openxmlformats.org/officeDocument/2006/relationships/image" Target="../media/image71.png"/><Relationship Id="rId32" Type="http://schemas.openxmlformats.org/officeDocument/2006/relationships/image" Target="../media/image79.png"/><Relationship Id="rId37" Type="http://schemas.openxmlformats.org/officeDocument/2006/relationships/image" Target="../media/image84.png"/><Relationship Id="rId40" Type="http://schemas.openxmlformats.org/officeDocument/2006/relationships/image" Target="../media/image87.png"/><Relationship Id="rId5" Type="http://schemas.openxmlformats.org/officeDocument/2006/relationships/image" Target="../media/image52.png"/><Relationship Id="rId15" Type="http://schemas.openxmlformats.org/officeDocument/2006/relationships/image" Target="../media/image62.png"/><Relationship Id="rId23" Type="http://schemas.openxmlformats.org/officeDocument/2006/relationships/image" Target="../media/image70.png"/><Relationship Id="rId28" Type="http://schemas.openxmlformats.org/officeDocument/2006/relationships/image" Target="../media/image75.png"/><Relationship Id="rId36" Type="http://schemas.openxmlformats.org/officeDocument/2006/relationships/image" Target="../media/image83.png"/><Relationship Id="rId10" Type="http://schemas.openxmlformats.org/officeDocument/2006/relationships/image" Target="../media/image57.png"/><Relationship Id="rId19" Type="http://schemas.openxmlformats.org/officeDocument/2006/relationships/image" Target="../media/image66.png"/><Relationship Id="rId31" Type="http://schemas.openxmlformats.org/officeDocument/2006/relationships/image" Target="../media/image78.png"/><Relationship Id="rId4" Type="http://schemas.openxmlformats.org/officeDocument/2006/relationships/image" Target="../media/image51.png"/><Relationship Id="rId9" Type="http://schemas.openxmlformats.org/officeDocument/2006/relationships/image" Target="../media/image56.png"/><Relationship Id="rId14" Type="http://schemas.openxmlformats.org/officeDocument/2006/relationships/image" Target="../media/image61.png"/><Relationship Id="rId22" Type="http://schemas.openxmlformats.org/officeDocument/2006/relationships/image" Target="../media/image69.png"/><Relationship Id="rId27" Type="http://schemas.openxmlformats.org/officeDocument/2006/relationships/image" Target="../media/image74.png"/><Relationship Id="rId30" Type="http://schemas.openxmlformats.org/officeDocument/2006/relationships/image" Target="../media/image77.png"/><Relationship Id="rId35" Type="http://schemas.openxmlformats.org/officeDocument/2006/relationships/image" Target="../media/image82.png"/><Relationship Id="rId8" Type="http://schemas.openxmlformats.org/officeDocument/2006/relationships/image" Target="../media/image55.png"/><Relationship Id="rId3" Type="http://schemas.openxmlformats.org/officeDocument/2006/relationships/image" Target="../media/image5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21</xdr:row>
      <xdr:rowOff>0</xdr:rowOff>
    </xdr:from>
    <xdr:to>
      <xdr:col>12</xdr:col>
      <xdr:colOff>581025</xdr:colOff>
      <xdr:row>39</xdr:row>
      <xdr:rowOff>3810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C5A9ECA-9573-4A86-B872-AF67A1749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54880" y="384048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7</xdr:col>
      <xdr:colOff>91440</xdr:colOff>
      <xdr:row>1</xdr:row>
      <xdr:rowOff>22860</xdr:rowOff>
    </xdr:from>
    <xdr:to>
      <xdr:col>13</xdr:col>
      <xdr:colOff>62865</xdr:colOff>
      <xdr:row>19</xdr:row>
      <xdr:rowOff>26670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927336A-FC2B-4572-BCD4-65DC1032F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46320" y="205740"/>
          <a:ext cx="3629025" cy="3295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716280</xdr:colOff>
      <xdr:row>1</xdr:row>
      <xdr:rowOff>7620</xdr:rowOff>
    </xdr:from>
    <xdr:to>
      <xdr:col>11</xdr:col>
      <xdr:colOff>436245</xdr:colOff>
      <xdr:row>19</xdr:row>
      <xdr:rowOff>11430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C377A1-5799-4B1D-BA1A-8E52C68B8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59680" y="38862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6</xdr:col>
      <xdr:colOff>708660</xdr:colOff>
      <xdr:row>20</xdr:row>
      <xdr:rowOff>144780</xdr:rowOff>
    </xdr:from>
    <xdr:to>
      <xdr:col>11</xdr:col>
      <xdr:colOff>428625</xdr:colOff>
      <xdr:row>38</xdr:row>
      <xdr:rowOff>148590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13B1416-5F80-4CD5-8D70-39579A274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52060" y="400050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6</xdr:col>
      <xdr:colOff>9525</xdr:colOff>
      <xdr:row>167</xdr:row>
      <xdr:rowOff>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731285D-632E-49E1-B55F-6AB645368B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3900" y="2744724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169</xdr:row>
      <xdr:rowOff>0</xdr:rowOff>
    </xdr:from>
    <xdr:to>
      <xdr:col>6</xdr:col>
      <xdr:colOff>9525</xdr:colOff>
      <xdr:row>187</xdr:row>
      <xdr:rowOff>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59898D53-C03B-49A3-AD68-797A01D542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3900" y="31104840"/>
          <a:ext cx="3629025" cy="3295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541020</xdr:colOff>
      <xdr:row>1</xdr:row>
      <xdr:rowOff>121920</xdr:rowOff>
    </xdr:from>
    <xdr:to>
      <xdr:col>11</xdr:col>
      <xdr:colOff>260985</xdr:colOff>
      <xdr:row>19</xdr:row>
      <xdr:rowOff>125730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18F690A-297F-4729-9739-4A3654D8E6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1060" y="53340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11</xdr:col>
      <xdr:colOff>443865</xdr:colOff>
      <xdr:row>39</xdr:row>
      <xdr:rowOff>3810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9E7DAEE-86B1-43DE-B758-285C372D6E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39640" y="406908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6</xdr:col>
      <xdr:colOff>9525</xdr:colOff>
      <xdr:row>192</xdr:row>
      <xdr:rowOff>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E17C40F-1611-4068-B973-38BE416BF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3900" y="3204972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194</xdr:row>
      <xdr:rowOff>0</xdr:rowOff>
    </xdr:from>
    <xdr:to>
      <xdr:col>6</xdr:col>
      <xdr:colOff>9525</xdr:colOff>
      <xdr:row>212</xdr:row>
      <xdr:rowOff>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5DC0260F-4805-4FC9-9A6F-673F11C34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3900" y="3570732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190</xdr:row>
      <xdr:rowOff>0</xdr:rowOff>
    </xdr:from>
    <xdr:to>
      <xdr:col>29</xdr:col>
      <xdr:colOff>769620</xdr:colOff>
      <xdr:row>207</xdr:row>
      <xdr:rowOff>91440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2A4B8FA7-1CA0-49B8-8C0F-5D75B82B8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755100" y="34975800"/>
          <a:ext cx="3733800" cy="3200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579120</xdr:colOff>
      <xdr:row>0</xdr:row>
      <xdr:rowOff>327660</xdr:rowOff>
    </xdr:from>
    <xdr:to>
      <xdr:col>11</xdr:col>
      <xdr:colOff>230505</xdr:colOff>
      <xdr:row>18</xdr:row>
      <xdr:rowOff>95250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2A692D2-07DD-4473-8370-FB76EB54E8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09160" y="32766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11</xdr:col>
      <xdr:colOff>382905</xdr:colOff>
      <xdr:row>38</xdr:row>
      <xdr:rowOff>3810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525002E-38F4-4659-86CF-6DC79EE1D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39640" y="3893820"/>
          <a:ext cx="3629025" cy="3295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12</xdr:col>
      <xdr:colOff>257175</xdr:colOff>
      <xdr:row>19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CB07D5B-897C-457E-A026-2F229ABB3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41620" y="37338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12</xdr:col>
      <xdr:colOff>257175</xdr:colOff>
      <xdr:row>39</xdr:row>
      <xdr:rowOff>7620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B06AB0F-31AC-4BE8-9999-EEE79DD68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41620" y="403098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41</xdr:row>
      <xdr:rowOff>0</xdr:rowOff>
    </xdr:from>
    <xdr:to>
      <xdr:col>12</xdr:col>
      <xdr:colOff>257175</xdr:colOff>
      <xdr:row>59</xdr:row>
      <xdr:rowOff>7620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914E6DB-0D19-44D4-923A-9B6F829A2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41620" y="768858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61</xdr:row>
      <xdr:rowOff>0</xdr:rowOff>
    </xdr:from>
    <xdr:to>
      <xdr:col>12</xdr:col>
      <xdr:colOff>257175</xdr:colOff>
      <xdr:row>79</xdr:row>
      <xdr:rowOff>7620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0CD75AE-2C61-43B5-ABF2-BE676D86F3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1620" y="11346180"/>
          <a:ext cx="3629025" cy="3295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5</xdr:col>
      <xdr:colOff>581025</xdr:colOff>
      <xdr:row>44</xdr:row>
      <xdr:rowOff>3810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B7EDA92C-87AE-4D64-83C4-790759807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5488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5</xdr:col>
      <xdr:colOff>581025</xdr:colOff>
      <xdr:row>66</xdr:row>
      <xdr:rowOff>3810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C076CB20-61D0-4D96-9628-C0C8104D8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77824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5</xdr:col>
      <xdr:colOff>581025</xdr:colOff>
      <xdr:row>88</xdr:row>
      <xdr:rowOff>3810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A97D8588-2CB3-4688-98F1-4D1E1252C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80160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5</xdr:col>
      <xdr:colOff>581025</xdr:colOff>
      <xdr:row>110</xdr:row>
      <xdr:rowOff>3810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E3E5589-23D9-417A-B62B-87CC6FB17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82496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5</xdr:col>
      <xdr:colOff>581025</xdr:colOff>
      <xdr:row>22</xdr:row>
      <xdr:rowOff>3810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A93E4407-B5F8-454A-8C5D-20FE7A4F6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12776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5</xdr:col>
      <xdr:colOff>581025</xdr:colOff>
      <xdr:row>132</xdr:row>
      <xdr:rowOff>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ECE9AFA9-053A-48C8-AD0D-716202991F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1244560"/>
          <a:ext cx="3629025" cy="32918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5</xdr:col>
      <xdr:colOff>581025</xdr:colOff>
      <xdr:row>153</xdr:row>
      <xdr:rowOff>3810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0B76A7A-4BA3-4619-B3AF-82A62757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508504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5</xdr:col>
      <xdr:colOff>581025</xdr:colOff>
      <xdr:row>174</xdr:row>
      <xdr:rowOff>3810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823127F-8503-46B8-B75F-1B64B9974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892552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177</xdr:row>
      <xdr:rowOff>0</xdr:rowOff>
    </xdr:from>
    <xdr:to>
      <xdr:col>5</xdr:col>
      <xdr:colOff>581025</xdr:colOff>
      <xdr:row>195</xdr:row>
      <xdr:rowOff>3810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1257AB3-F2F3-4487-9AAC-1646BD8D0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276600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5</xdr:col>
      <xdr:colOff>581025</xdr:colOff>
      <xdr:row>217</xdr:row>
      <xdr:rowOff>3810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FFB05BF8-45BA-4423-AB82-9461F5EF3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6789360"/>
          <a:ext cx="3629025" cy="32956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5</xdr:col>
      <xdr:colOff>581025</xdr:colOff>
      <xdr:row>20</xdr:row>
      <xdr:rowOff>3810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9FB1B5B-CDAB-4F1E-82C4-102F5B7C7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576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5</xdr:col>
      <xdr:colOff>581025</xdr:colOff>
      <xdr:row>42</xdr:row>
      <xdr:rowOff>3810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94842E7-C6BA-465B-BC87-C54634430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8912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167640</xdr:rowOff>
    </xdr:from>
    <xdr:to>
      <xdr:col>5</xdr:col>
      <xdr:colOff>581025</xdr:colOff>
      <xdr:row>63</xdr:row>
      <xdr:rowOff>171450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F4FD2F8-BBE2-4F27-8192-8D142F452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39724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5</xdr:col>
      <xdr:colOff>581025</xdr:colOff>
      <xdr:row>85</xdr:row>
      <xdr:rowOff>3810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B4C8A4F2-0B89-47F9-B7AB-174DF1473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225296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5</xdr:col>
      <xdr:colOff>581025</xdr:colOff>
      <xdr:row>107</xdr:row>
      <xdr:rowOff>3810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B2C651ED-D562-406B-898D-EABB48326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627632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5</xdr:col>
      <xdr:colOff>581025</xdr:colOff>
      <xdr:row>129</xdr:row>
      <xdr:rowOff>3810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588302FC-2E64-47CC-BFF9-60C7FCE13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070354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5</xdr:col>
      <xdr:colOff>581025</xdr:colOff>
      <xdr:row>151</xdr:row>
      <xdr:rowOff>3810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6E06241-344A-4098-80BE-40B88CC6F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472690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5</xdr:col>
      <xdr:colOff>581025</xdr:colOff>
      <xdr:row>172</xdr:row>
      <xdr:rowOff>3810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F32078AC-896C-4A53-9F27-B936E5462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856738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5</xdr:col>
      <xdr:colOff>581025</xdr:colOff>
      <xdr:row>193</xdr:row>
      <xdr:rowOff>3810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3015852E-EE0E-4ABC-9C71-D250F3A47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240786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5</xdr:col>
      <xdr:colOff>581025</xdr:colOff>
      <xdr:row>214</xdr:row>
      <xdr:rowOff>3810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6B3C5E5C-F2AF-449D-B115-8C0727987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6248340"/>
          <a:ext cx="3629025" cy="32956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563880</xdr:colOff>
      <xdr:row>1</xdr:row>
      <xdr:rowOff>83820</xdr:rowOff>
    </xdr:from>
    <xdr:to>
      <xdr:col>12</xdr:col>
      <xdr:colOff>535305</xdr:colOff>
      <xdr:row>19</xdr:row>
      <xdr:rowOff>87630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4AE258E-8B86-4A10-900E-E1C9E93A0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1480" y="26670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99060</xdr:rowOff>
    </xdr:from>
    <xdr:to>
      <xdr:col>5</xdr:col>
      <xdr:colOff>581025</xdr:colOff>
      <xdr:row>19</xdr:row>
      <xdr:rowOff>102870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4886C77-51E1-4D63-95AF-6E422C7FA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8194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12</xdr:col>
      <xdr:colOff>581025</xdr:colOff>
      <xdr:row>40</xdr:row>
      <xdr:rowOff>3810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09AE368-DBC9-4A5C-B4FF-F9489E2BC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67200" y="402336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5</xdr:col>
      <xdr:colOff>581025</xdr:colOff>
      <xdr:row>40</xdr:row>
      <xdr:rowOff>3810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0CC013F-C32D-4161-882A-5A74FEDFA4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02336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5</xdr:col>
      <xdr:colOff>581025</xdr:colOff>
      <xdr:row>61</xdr:row>
      <xdr:rowOff>3810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632E2C0-40D1-4E86-8FDB-40F713A28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86384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43</xdr:row>
      <xdr:rowOff>0</xdr:rowOff>
    </xdr:from>
    <xdr:to>
      <xdr:col>12</xdr:col>
      <xdr:colOff>581025</xdr:colOff>
      <xdr:row>61</xdr:row>
      <xdr:rowOff>3810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FD3A3875-C29E-4902-8880-ACB86F65A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67200" y="786384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5</xdr:col>
      <xdr:colOff>581025</xdr:colOff>
      <xdr:row>82</xdr:row>
      <xdr:rowOff>3810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FF8AFDFD-D792-41B2-84A4-80BD5D640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170432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64</xdr:row>
      <xdr:rowOff>0</xdr:rowOff>
    </xdr:from>
    <xdr:to>
      <xdr:col>12</xdr:col>
      <xdr:colOff>581025</xdr:colOff>
      <xdr:row>82</xdr:row>
      <xdr:rowOff>3810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32E5D235-686C-4D3E-82DE-E876E1629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267200" y="1170432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5</xdr:col>
      <xdr:colOff>581025</xdr:colOff>
      <xdr:row>104</xdr:row>
      <xdr:rowOff>3810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EA795736-E7ED-408E-A7DD-D4D1348343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572768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6</xdr:col>
      <xdr:colOff>579120</xdr:colOff>
      <xdr:row>85</xdr:row>
      <xdr:rowOff>160020</xdr:rowOff>
    </xdr:from>
    <xdr:to>
      <xdr:col>12</xdr:col>
      <xdr:colOff>550545</xdr:colOff>
      <xdr:row>103</xdr:row>
      <xdr:rowOff>163830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C3FE3340-29DC-4ABB-A540-4C54EDC92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36720" y="15704820"/>
          <a:ext cx="3629025" cy="32956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38100</xdr:rowOff>
    </xdr:from>
    <xdr:to>
      <xdr:col>6</xdr:col>
      <xdr:colOff>76200</xdr:colOff>
      <xdr:row>18</xdr:row>
      <xdr:rowOff>129540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5B8D8FE-4336-4BE0-A68A-4DBB43D15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098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6</xdr:col>
      <xdr:colOff>320040</xdr:colOff>
      <xdr:row>0</xdr:row>
      <xdr:rowOff>175260</xdr:rowOff>
    </xdr:from>
    <xdr:to>
      <xdr:col>12</xdr:col>
      <xdr:colOff>396240</xdr:colOff>
      <xdr:row>18</xdr:row>
      <xdr:rowOff>83820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F3B59F7-315A-4DD7-AB5A-F41944EC9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77640" y="17526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19</xdr:col>
      <xdr:colOff>76200</xdr:colOff>
      <xdr:row>18</xdr:row>
      <xdr:rowOff>91440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D9693644-7B77-4202-939A-36D96639F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24800" y="18288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6</xdr:col>
      <xdr:colOff>76200</xdr:colOff>
      <xdr:row>39</xdr:row>
      <xdr:rowOff>91440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E0726159-A48D-4DCB-BD57-7DB98279F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02336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13</xdr:col>
      <xdr:colOff>76200</xdr:colOff>
      <xdr:row>39</xdr:row>
      <xdr:rowOff>91440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293EEE6-664F-47AD-AA0E-3ABE5F699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67200" y="402336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22</xdr:row>
      <xdr:rowOff>0</xdr:rowOff>
    </xdr:from>
    <xdr:to>
      <xdr:col>20</xdr:col>
      <xdr:colOff>76200</xdr:colOff>
      <xdr:row>39</xdr:row>
      <xdr:rowOff>91440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88D395A-9101-4C8D-AEB3-F0315D54B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534400" y="402336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388620</xdr:colOff>
      <xdr:row>63</xdr:row>
      <xdr:rowOff>7620</xdr:rowOff>
    </xdr:from>
    <xdr:to>
      <xdr:col>19</xdr:col>
      <xdr:colOff>464820</xdr:colOff>
      <xdr:row>80</xdr:row>
      <xdr:rowOff>99060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0462ABF1-57B3-4AB4-8E52-9A2BB1ACC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313420" y="1152906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6</xdr:col>
      <xdr:colOff>76200</xdr:colOff>
      <xdr:row>60</xdr:row>
      <xdr:rowOff>91440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A7F32967-8CA6-4AF4-9308-8996C093C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786384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571500</xdr:colOff>
      <xdr:row>43</xdr:row>
      <xdr:rowOff>0</xdr:rowOff>
    </xdr:from>
    <xdr:to>
      <xdr:col>13</xdr:col>
      <xdr:colOff>38100</xdr:colOff>
      <xdr:row>60</xdr:row>
      <xdr:rowOff>91440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07920A18-6A26-4F4B-BB66-A22E7CCDF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229100" y="786384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6</xdr:col>
      <xdr:colOff>76200</xdr:colOff>
      <xdr:row>80</xdr:row>
      <xdr:rowOff>91440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3C1FB115-C545-4E7A-9E07-4E4331C2D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152144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63</xdr:row>
      <xdr:rowOff>0</xdr:rowOff>
    </xdr:from>
    <xdr:to>
      <xdr:col>13</xdr:col>
      <xdr:colOff>76200</xdr:colOff>
      <xdr:row>80</xdr:row>
      <xdr:rowOff>91440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8E83559D-96AF-494D-A65E-8E97F72FCA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267200" y="1152144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20</xdr:col>
      <xdr:colOff>76200</xdr:colOff>
      <xdr:row>60</xdr:row>
      <xdr:rowOff>91440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EF59292F-E7EB-41F6-85B1-A245CE0E2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534400" y="786384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6</xdr:col>
      <xdr:colOff>76200</xdr:colOff>
      <xdr:row>101</xdr:row>
      <xdr:rowOff>91440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28934986-229D-44DD-845D-F775359DFE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536192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84</xdr:row>
      <xdr:rowOff>0</xdr:rowOff>
    </xdr:from>
    <xdr:to>
      <xdr:col>13</xdr:col>
      <xdr:colOff>76200</xdr:colOff>
      <xdr:row>101</xdr:row>
      <xdr:rowOff>91440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4A0823D8-A9B0-4074-A846-E057BC20B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267200" y="1536192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84</xdr:row>
      <xdr:rowOff>0</xdr:rowOff>
    </xdr:from>
    <xdr:to>
      <xdr:col>20</xdr:col>
      <xdr:colOff>76200</xdr:colOff>
      <xdr:row>101</xdr:row>
      <xdr:rowOff>91440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D906AF96-1CD4-4D66-8071-F755F1039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534400" y="1536192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6</xdr:col>
      <xdr:colOff>76200</xdr:colOff>
      <xdr:row>122</xdr:row>
      <xdr:rowOff>91440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226FF134-0D5A-44E4-9B09-DD22C07F38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920240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105</xdr:row>
      <xdr:rowOff>0</xdr:rowOff>
    </xdr:from>
    <xdr:to>
      <xdr:col>13</xdr:col>
      <xdr:colOff>76200</xdr:colOff>
      <xdr:row>122</xdr:row>
      <xdr:rowOff>91440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ECF28D2C-0B78-42C0-BEE9-C5E6C4A14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267200" y="1920240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105</xdr:row>
      <xdr:rowOff>0</xdr:rowOff>
    </xdr:from>
    <xdr:to>
      <xdr:col>20</xdr:col>
      <xdr:colOff>76200</xdr:colOff>
      <xdr:row>122</xdr:row>
      <xdr:rowOff>91440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490C31B8-D04B-4D3E-A3A0-69BD799A7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534400" y="1920240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6</xdr:col>
      <xdr:colOff>76200</xdr:colOff>
      <xdr:row>143</xdr:row>
      <xdr:rowOff>91440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EBA6CBEC-433F-4883-849D-A9064725B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2304288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6</xdr:col>
      <xdr:colOff>76200</xdr:colOff>
      <xdr:row>164</xdr:row>
      <xdr:rowOff>91440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56597A53-7F9D-4903-A228-115D46FBF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2688336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6</xdr:col>
      <xdr:colOff>76200</xdr:colOff>
      <xdr:row>185</xdr:row>
      <xdr:rowOff>91440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BBBE53EE-5CF3-42F0-A6BD-EB18F1DBFC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3072384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6</xdr:col>
      <xdr:colOff>76200</xdr:colOff>
      <xdr:row>206</xdr:row>
      <xdr:rowOff>91440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6A780FD7-3D74-4B8C-83F6-8D9ED83EC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3456432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126</xdr:row>
      <xdr:rowOff>0</xdr:rowOff>
    </xdr:from>
    <xdr:to>
      <xdr:col>13</xdr:col>
      <xdr:colOff>76200</xdr:colOff>
      <xdr:row>143</xdr:row>
      <xdr:rowOff>91440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6C266D4A-8E78-4963-8ABB-07654D538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267200" y="2304288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126</xdr:row>
      <xdr:rowOff>0</xdr:rowOff>
    </xdr:from>
    <xdr:to>
      <xdr:col>20</xdr:col>
      <xdr:colOff>76200</xdr:colOff>
      <xdr:row>143</xdr:row>
      <xdr:rowOff>91440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96D55032-9CA5-4832-9C38-9E654C11D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8534400" y="2304288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147</xdr:row>
      <xdr:rowOff>0</xdr:rowOff>
    </xdr:from>
    <xdr:to>
      <xdr:col>13</xdr:col>
      <xdr:colOff>76200</xdr:colOff>
      <xdr:row>164</xdr:row>
      <xdr:rowOff>91440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80A717C3-8816-466D-B51F-68A9FD579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4267200" y="2688336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147</xdr:row>
      <xdr:rowOff>0</xdr:rowOff>
    </xdr:from>
    <xdr:to>
      <xdr:col>20</xdr:col>
      <xdr:colOff>76200</xdr:colOff>
      <xdr:row>164</xdr:row>
      <xdr:rowOff>91440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B547B36F-686D-429B-97B4-C85C34DFE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8534400" y="2688336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168</xdr:row>
      <xdr:rowOff>0</xdr:rowOff>
    </xdr:from>
    <xdr:to>
      <xdr:col>13</xdr:col>
      <xdr:colOff>76200</xdr:colOff>
      <xdr:row>185</xdr:row>
      <xdr:rowOff>91440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BD8F6224-D692-471B-A87F-A4DBCAC4A5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4267200" y="3072384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168</xdr:row>
      <xdr:rowOff>0</xdr:rowOff>
    </xdr:from>
    <xdr:to>
      <xdr:col>20</xdr:col>
      <xdr:colOff>76200</xdr:colOff>
      <xdr:row>185</xdr:row>
      <xdr:rowOff>91440</xdr:rowOff>
    </xdr:to>
    <xdr:pic>
      <xdr:nvPicPr>
        <xdr:cNvPr id="32" name="Imagem 31">
          <a:extLst>
            <a:ext uri="{FF2B5EF4-FFF2-40B4-BE49-F238E27FC236}">
              <a16:creationId xmlns:a16="http://schemas.microsoft.com/office/drawing/2014/main" id="{561DE554-AB09-413D-AE7B-DA5D3EBFA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8534400" y="3072384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6</xdr:col>
      <xdr:colOff>586740</xdr:colOff>
      <xdr:row>188</xdr:row>
      <xdr:rowOff>137160</xdr:rowOff>
    </xdr:from>
    <xdr:to>
      <xdr:col>13</xdr:col>
      <xdr:colOff>53340</xdr:colOff>
      <xdr:row>206</xdr:row>
      <xdr:rowOff>45720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B211D1D5-0067-4A44-9E8A-240F1362D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4244340" y="3451860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189</xdr:row>
      <xdr:rowOff>0</xdr:rowOff>
    </xdr:from>
    <xdr:to>
      <xdr:col>20</xdr:col>
      <xdr:colOff>76200</xdr:colOff>
      <xdr:row>206</xdr:row>
      <xdr:rowOff>91440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21DF5088-20CC-4C6E-850D-1755EE5C5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8534400" y="3456432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43</xdr:row>
      <xdr:rowOff>0</xdr:rowOff>
    </xdr:from>
    <xdr:to>
      <xdr:col>27</xdr:col>
      <xdr:colOff>76200</xdr:colOff>
      <xdr:row>60</xdr:row>
      <xdr:rowOff>91440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57976D4F-80AC-49C3-BBAA-C6422715D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2801600" y="786384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</xdr:row>
      <xdr:rowOff>0</xdr:rowOff>
    </xdr:from>
    <xdr:to>
      <xdr:col>27</xdr:col>
      <xdr:colOff>76200</xdr:colOff>
      <xdr:row>18</xdr:row>
      <xdr:rowOff>91440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152991C0-7CF6-4E0B-AE70-263F7DA20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2801600" y="18288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20</xdr:col>
      <xdr:colOff>502920</xdr:colOff>
      <xdr:row>21</xdr:row>
      <xdr:rowOff>175260</xdr:rowOff>
    </xdr:from>
    <xdr:to>
      <xdr:col>26</xdr:col>
      <xdr:colOff>579120</xdr:colOff>
      <xdr:row>39</xdr:row>
      <xdr:rowOff>83820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48B77468-817D-4ECE-A894-71A4FDC8E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2694920" y="401574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63</xdr:row>
      <xdr:rowOff>0</xdr:rowOff>
    </xdr:from>
    <xdr:to>
      <xdr:col>27</xdr:col>
      <xdr:colOff>76200</xdr:colOff>
      <xdr:row>80</xdr:row>
      <xdr:rowOff>91440</xdr:rowOff>
    </xdr:to>
    <xdr:pic>
      <xdr:nvPicPr>
        <xdr:cNvPr id="35" name="Imagem 34">
          <a:extLst>
            <a:ext uri="{FF2B5EF4-FFF2-40B4-BE49-F238E27FC236}">
              <a16:creationId xmlns:a16="http://schemas.microsoft.com/office/drawing/2014/main" id="{A30D1342-8A33-4D3B-8D85-28848A959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2801600" y="1152144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84</xdr:row>
      <xdr:rowOff>0</xdr:rowOff>
    </xdr:from>
    <xdr:to>
      <xdr:col>27</xdr:col>
      <xdr:colOff>76200</xdr:colOff>
      <xdr:row>101</xdr:row>
      <xdr:rowOff>91440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071347ED-B33E-4CC1-A5B3-895348708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2801600" y="1536192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105</xdr:row>
      <xdr:rowOff>0</xdr:rowOff>
    </xdr:from>
    <xdr:to>
      <xdr:col>27</xdr:col>
      <xdr:colOff>76200</xdr:colOff>
      <xdr:row>122</xdr:row>
      <xdr:rowOff>91440</xdr:rowOff>
    </xdr:to>
    <xdr:pic>
      <xdr:nvPicPr>
        <xdr:cNvPr id="37" name="Imagem 36">
          <a:extLst>
            <a:ext uri="{FF2B5EF4-FFF2-40B4-BE49-F238E27FC236}">
              <a16:creationId xmlns:a16="http://schemas.microsoft.com/office/drawing/2014/main" id="{0D33480E-49B5-4FD2-8E8F-3F64BEBADE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2801600" y="1920240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126</xdr:row>
      <xdr:rowOff>0</xdr:rowOff>
    </xdr:from>
    <xdr:to>
      <xdr:col>27</xdr:col>
      <xdr:colOff>76200</xdr:colOff>
      <xdr:row>143</xdr:row>
      <xdr:rowOff>91440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D1C27A71-415B-4F1C-8545-3BEC316F7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2801600" y="2304288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147</xdr:row>
      <xdr:rowOff>0</xdr:rowOff>
    </xdr:from>
    <xdr:to>
      <xdr:col>27</xdr:col>
      <xdr:colOff>76200</xdr:colOff>
      <xdr:row>164</xdr:row>
      <xdr:rowOff>91440</xdr:rowOff>
    </xdr:to>
    <xdr:pic>
      <xdr:nvPicPr>
        <xdr:cNvPr id="39" name="Imagem 38">
          <a:extLst>
            <a:ext uri="{FF2B5EF4-FFF2-40B4-BE49-F238E27FC236}">
              <a16:creationId xmlns:a16="http://schemas.microsoft.com/office/drawing/2014/main" id="{1AA375C1-6B38-469C-94E8-9F46CCD98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2801600" y="2688336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168</xdr:row>
      <xdr:rowOff>0</xdr:rowOff>
    </xdr:from>
    <xdr:to>
      <xdr:col>27</xdr:col>
      <xdr:colOff>76200</xdr:colOff>
      <xdr:row>185</xdr:row>
      <xdr:rowOff>91440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BC788E84-6F42-4DAA-9E7A-01242313A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2801600" y="3072384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189</xdr:row>
      <xdr:rowOff>0</xdr:rowOff>
    </xdr:from>
    <xdr:to>
      <xdr:col>27</xdr:col>
      <xdr:colOff>76200</xdr:colOff>
      <xdr:row>206</xdr:row>
      <xdr:rowOff>91440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707C396E-09B5-4DA8-9F92-A0493EF7D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2801600" y="34564320"/>
          <a:ext cx="3733800" cy="3200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83CAE4-C11B-48FB-9E79-DA0A0967DEB7}" name="Tabela36" displayName="Tabela36" ref="A1:C632" totalsRowShown="0" headerRowDxfId="150">
  <autoFilter ref="A1:C632" xr:uid="{AF5D0E7A-76A3-4F7F-A88E-B22F027250B4}"/>
  <tableColumns count="3">
    <tableColumn id="1" xr3:uid="{A9BAE702-39C6-4420-925F-35D4B696A821}" name="Cidades"/>
    <tableColumn id="4" xr3:uid="{3188EF94-5C77-45C1-9C7F-7A93DAF8243E}" name="Registros WAV" dataDxfId="149"/>
    <tableColumn id="5" xr3:uid="{8E104807-D712-490C-A454-87650F4E3BF7}" name="Espécies WAV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25A3E83-F8E9-4F91-A68C-293B272DF865}" name="Tabela11" displayName="Tabela11" ref="A176:H806" totalsRowShown="0">
  <autoFilter ref="A176:H806" xr:uid="{C5B5C227-A581-4BC3-9C29-1CFF66DC911C}"/>
  <tableColumns count="8">
    <tableColumn id="1" xr3:uid="{DB0F172C-1714-4D6D-9403-B7924560E97D}" name="População"/>
    <tableColumn id="2" xr3:uid="{48DD8149-08D6-46A6-AF3D-0C82C709608F}" name="Registros WAV"/>
    <tableColumn id="3" xr3:uid="{61A12894-DA7D-4D4B-971F-61E5EABD0D35}" name="Regress."/>
    <tableColumn id="4" xr3:uid="{B350235E-AAE1-4293-80D5-AA2B6A310301}" name="Residual"/>
    <tableColumn id="5" xr3:uid="{BE5192C5-7435-4772-8E53-AA8246BF06BB}" name="População2"/>
    <tableColumn id="6" xr3:uid="{9B8CFBC8-DA92-4127-AEB5-3E29FC1E533C}" name="Espécies WAV"/>
    <tableColumn id="7" xr3:uid="{D5699744-8294-4F9F-BE45-17C15116C5D8}" name="Regress.3"/>
    <tableColumn id="8" xr3:uid="{DC775191-B1F4-4D87-A23D-E7E4A283094F}" name="Residual4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99D1C32-8A30-46AB-BF35-415F382B5937}" name="Tabela12" displayName="Tabela12" ref="I176:P349" totalsRowShown="0">
  <autoFilter ref="I176:P349" xr:uid="{CE7D976E-5F83-4796-9515-5C29F709C29E}"/>
  <tableColumns count="8">
    <tableColumn id="1" xr3:uid="{6902A901-CCCF-48FB-A96E-989962A778E3}" name="População5"/>
    <tableColumn id="2" xr3:uid="{1C77726E-B55F-4430-ADDA-AD4D5A2BE505}" name="Registros SPL"/>
    <tableColumn id="3" xr3:uid="{667092CD-EAC2-4611-8872-FBCFAF705AD7}" name="Regress.6"/>
    <tableColumn id="4" xr3:uid="{A128EF10-1A2D-4695-B14A-48E8DC3304A6}" name="Residual7"/>
    <tableColumn id="5" xr3:uid="{3DF089AB-7D29-4C4E-BED5-C2327A63C5EE}" name="População8"/>
    <tableColumn id="6" xr3:uid="{46BB04CF-CF92-473A-9BD8-397075C7C0CA}" name="Espécies SPL"/>
    <tableColumn id="7" xr3:uid="{B4EC9BC0-267C-4908-82C8-9F843C30E685}" name="Regress.9"/>
    <tableColumn id="8" xr3:uid="{22773386-DE00-401B-A3CD-B9F3AAE1863B}" name="Residual10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F764180-B54A-4120-AA64-B438C7DE27F0}" name="Tabela4" displayName="Tabela4" ref="O1:AU174" totalsRowShown="0" headerRowDxfId="0">
  <autoFilter ref="O1:AU174" xr:uid="{4372E2EC-B414-47DC-A891-BB72866256F6}"/>
  <tableColumns count="33">
    <tableColumn id="33" xr3:uid="{EDAF29F9-CD63-4367-9652-870FE64530A6}" name="Cidades"/>
    <tableColumn id="1" xr3:uid="{111CB3B5-B68B-4072-B643-59BEEF69121D}" name="Latitude"/>
    <tableColumn id="2" xr3:uid="{245DD8A9-485E-4266-B04C-849D5312DCF9}" name="Wikiaves (Espécies)"/>
    <tableColumn id="3" xr3:uid="{C0E3E32F-DA6C-4BAA-A20A-11884DABA7DB}" name="Regress."/>
    <tableColumn id="4" xr3:uid="{A52F6887-842C-4415-B405-71BEB6A7701E}" name="RLAWAVE"/>
    <tableColumn id="5" xr3:uid="{51B7DC14-694F-41DE-B482-291A0707B986}" name="Latitude2"/>
    <tableColumn id="6" xr3:uid="{6775FABC-4927-4413-84A5-29CBA759E0BD}" name="SpeciesLink (Espécies)"/>
    <tableColumn id="7" xr3:uid="{F589BFB7-8801-49D4-B049-E3943D4104E3}" name="Regress.3"/>
    <tableColumn id="8" xr3:uid="{BEF69F98-9819-4715-9751-DCFB6B24D258}" name="RLASPLE"/>
    <tableColumn id="9" xr3:uid="{8A562269-719C-4DB4-8CFE-29DAE344DF34}" name="Latitude5"/>
    <tableColumn id="10" xr3:uid="{610F9638-AC15-4073-B313-7264526890C9}" name="Wikiaves (Registros)"/>
    <tableColumn id="11" xr3:uid="{57888A12-7E34-47F9-87EE-F248B929B9E1}" name="Regress.6"/>
    <tableColumn id="12" xr3:uid="{B7FD9E1D-DA07-47CE-B0FB-E9E9E8924429}" name="RLAWAVR"/>
    <tableColumn id="13" xr3:uid="{52A131CB-9DD8-4690-BC11-E496E4896D65}" name="Latitude8"/>
    <tableColumn id="14" xr3:uid="{3865A0C2-0FE9-4049-A92D-F1F69797736A}" name="SpeciesLink (Registros)"/>
    <tableColumn id="15" xr3:uid="{C2E1EF67-9908-4A95-A4C1-020C8A81D582}" name="Regress.9"/>
    <tableColumn id="16" xr3:uid="{4D95FC71-8F3F-4E64-8E20-CAACF11779D3}" name="RLASPLR"/>
    <tableColumn id="17" xr3:uid="{E854E55B-4D79-4A31-B6BF-439B090AD289}" name="Longitude"/>
    <tableColumn id="18" xr3:uid="{001EDBF5-3CC7-4A3D-AC52-DA9DA22EC480}" name="Wikiaves (Espécies)11"/>
    <tableColumn id="19" xr3:uid="{0A2BCCD3-0D39-483D-BA83-268AC5AB8887}" name="Regress.12"/>
    <tableColumn id="20" xr3:uid="{39A6BB0B-3E39-47C6-92A6-AFEC49CED2A1}" name="RLOWAVE"/>
    <tableColumn id="21" xr3:uid="{80FE2F0C-B961-469D-9815-9F0C8615805E}" name="Longitude14"/>
    <tableColumn id="22" xr3:uid="{6603673E-8341-4B74-A1C9-23EA7E4A171F}" name="SpeciesLink (Espécies)15"/>
    <tableColumn id="23" xr3:uid="{506557D3-FC45-4E92-9F0B-3A8AD90D36B0}" name="Regress.16"/>
    <tableColumn id="24" xr3:uid="{2B37595A-F82B-447C-9F24-C2E74B4FED01}" name="RLOSPLE"/>
    <tableColumn id="25" xr3:uid="{412E7377-B0D2-4A52-82E9-FF9B57243AB4}" name="Longitude18"/>
    <tableColumn id="26" xr3:uid="{F3E26F52-E236-4610-B8AE-9CA272E90B2B}" name="Wikiaves (Registros)19"/>
    <tableColumn id="27" xr3:uid="{CED9F716-63F6-467F-AF52-5B784D7708B6}" name="Regress.20"/>
    <tableColumn id="28" xr3:uid="{AFD4F87F-44D8-4876-9C5E-E347B02DC8D2}" name="RLOWAVR"/>
    <tableColumn id="29" xr3:uid="{D8767987-06E5-46D4-90C2-AA28DFB701FD}" name="Longitude22"/>
    <tableColumn id="30" xr3:uid="{AA559AE2-3D33-4C02-8232-64D67391F2DB}" name="SpeciesLink (Registros)23"/>
    <tableColumn id="31" xr3:uid="{AA701BB2-4DFE-4B1A-8DF3-C0245EE08C95}" name="Regress.24"/>
    <tableColumn id="32" xr3:uid="{3DA629C3-B462-4BDA-9B09-7D0DF66021F7}" name="RLOSPLR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094CE98-1AB0-4D1B-82D5-A17251059C77}" name="Tabela13" displayName="Tabela13" ref="A178:P809" totalsRowShown="0">
  <autoFilter ref="A178:P809" xr:uid="{702A5F78-BB3F-426B-9D58-EA56B6C47F55}"/>
  <tableColumns count="16">
    <tableColumn id="1" xr3:uid="{A040C854-4CDE-4FB0-8B56-F9187F831481}" name="Latitude"/>
    <tableColumn id="2" xr3:uid="{442717DB-5FC4-482B-B284-17BECF2F9D9C}" name="Registros WAV"/>
    <tableColumn id="3" xr3:uid="{E5C4357B-B6CB-4515-BC89-D2076BF084EE}" name="Regress."/>
    <tableColumn id="4" xr3:uid="{405B15FB-93DF-45DB-AD04-BD85B28FB314}" name="Residual"/>
    <tableColumn id="5" xr3:uid="{1C5181EB-D45A-4BF3-BAAE-4A7B9B766B86}" name="Latitude2"/>
    <tableColumn id="6" xr3:uid="{A4241C2E-9300-4137-B8D9-B0EA0354196D}" name="Espécies WAV"/>
    <tableColumn id="7" xr3:uid="{B26E5FD5-606F-4669-A7B8-E7BFCE72C2AE}" name="Regress.3"/>
    <tableColumn id="8" xr3:uid="{05F3EC5D-9712-4863-8086-AEDD05E710F8}" name="Residual4"/>
    <tableColumn id="9" xr3:uid="{A09A204A-6752-4172-82BC-8CB8CAE18A22}" name="Longitude"/>
    <tableColumn id="10" xr3:uid="{5AB5D320-9C63-4161-9668-C89ADEF1FA63}" name="Registros WAV5"/>
    <tableColumn id="11" xr3:uid="{B35B8DCC-C17D-411C-A867-BB53E9465956}" name="Regress.6"/>
    <tableColumn id="12" xr3:uid="{6DF74336-BEAA-40FC-A8DA-D1A14D957CC1}" name="Residual7"/>
    <tableColumn id="13" xr3:uid="{8CDDC4B2-0AB9-4C27-8A41-BEA86DB78900}" name="Longitude8"/>
    <tableColumn id="14" xr3:uid="{642BCAB0-CDD7-4D59-98B5-6F2C6180BDE3}" name="Espécies WAV9"/>
    <tableColumn id="15" xr3:uid="{E0386000-3DAA-4533-B1D3-C83D4C59BD05}" name="Regress.10"/>
    <tableColumn id="16" xr3:uid="{D12C1823-3956-4EFB-9DAE-497D61639547}" name="Residual11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61BEAD2-2986-49CE-BEF7-0BE969A0E4B1}" name="Tabela14" displayName="Tabela14" ref="Q178:AF352" totalsRowShown="0">
  <autoFilter ref="Q178:AF352" xr:uid="{F1F4C88F-F8A8-410F-BAA9-729548D5C6E0}"/>
  <tableColumns count="16">
    <tableColumn id="1" xr3:uid="{859CDA41-84C1-49A4-9A0C-9AC233811D87}" name="Latitude"/>
    <tableColumn id="2" xr3:uid="{45F9CE7D-D8A0-4C45-AB5D-A18262223E15}" name="Registros SPL"/>
    <tableColumn id="3" xr3:uid="{A15C22AF-1CF5-4E4B-9649-4E153AB2121B}" name="Regress."/>
    <tableColumn id="4" xr3:uid="{55CC8987-EE04-48B6-9805-36CB7C7C762F}" name="Residual"/>
    <tableColumn id="5" xr3:uid="{96C430FE-859A-4681-B410-5462C3C0E0BB}" name="Latitude2"/>
    <tableColumn id="6" xr3:uid="{034E4D02-6685-4041-8C1F-130D01517083}" name="Espécies SPL"/>
    <tableColumn id="7" xr3:uid="{2153DA0C-81CB-4004-876F-C0BE0C45B190}" name="Regress.3"/>
    <tableColumn id="8" xr3:uid="{EABB39DD-2F05-43E6-B8BC-E5FA0C888D17}" name="Residual4"/>
    <tableColumn id="9" xr3:uid="{DC4B26FF-D074-49B2-BB0A-0984496886E8}" name="Longitude"/>
    <tableColumn id="10" xr3:uid="{653FB3A0-0820-4AEF-A752-9EB22DF0E34C}" name="Registros SPL5"/>
    <tableColumn id="11" xr3:uid="{F7F571B9-94D5-47B0-A1F2-0D4F44E7ACEA}" name="Regress.6"/>
    <tableColumn id="12" xr3:uid="{248843CB-A846-4076-A01E-3C210EFB5B89}" name="Residual7"/>
    <tableColumn id="13" xr3:uid="{E1D255A7-501B-429D-9ACE-0B08DC026242}" name="Longitude8"/>
    <tableColumn id="14" xr3:uid="{8D0042A2-F51A-4E18-B90B-BA24AF95844B}" name="Espécies SPL9"/>
    <tableColumn id="15" xr3:uid="{678E96F2-684E-4F57-9B92-6255872412A2}" name="Regress.10"/>
    <tableColumn id="16" xr3:uid="{41C51537-E89D-4F7F-97BD-4CF4A1A452E0}" name="Residual1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A05A9AF-53B1-481E-91FE-58237D37F3C6}" name="Tabela6" displayName="Tabela6" ref="A635:C809" totalsRowShown="0" headerRowDxfId="148">
  <autoFilter ref="A635:C809" xr:uid="{2DB08246-9839-40E1-8300-166033197364}"/>
  <tableColumns count="3">
    <tableColumn id="1" xr3:uid="{5BD1B074-4F19-4582-BDDF-F4995880FA50}" name="Cidades"/>
    <tableColumn id="4" xr3:uid="{D0C28A72-B862-4D84-B06A-0F49EB0C4455}" name="Registros SPL" dataDxfId="147"/>
    <tableColumn id="5" xr3:uid="{EC008A20-07C8-4681-A59F-48E907CF5479}" name="Espécies SPL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72AE96-EF3D-48C8-896B-AAAC76FA2332}" name="Tabela1" displayName="Tabela1" ref="N1:AD147" totalsRowShown="0" headerRowDxfId="121">
  <autoFilter ref="N1:AD147" xr:uid="{71FD5DC9-EBA3-467C-BEF9-66426C737565}"/>
  <tableColumns count="17">
    <tableColumn id="17" xr3:uid="{1866D645-1C0C-4075-9CAE-0DE974C7DE1D}" name="Cidades"/>
    <tableColumn id="1" xr3:uid="{0A7DAF57-D767-4E83-ADCF-6C39847F3E5C}" name="Altitude"/>
    <tableColumn id="2" xr3:uid="{6695723C-520D-4942-94E6-CE9325A1BC1B}" name="Wikiaves (Espécies)"/>
    <tableColumn id="3" xr3:uid="{B6A42ABC-E3C1-4F11-A185-EBCE75F40336}" name="Regress."/>
    <tableColumn id="4" xr3:uid="{48FC6351-01BB-4D9B-B94C-684D2489F1F6}" name="Residual"/>
    <tableColumn id="5" xr3:uid="{43B4A648-01CC-4796-8A40-D0F589C5793E}" name="Altitude2"/>
    <tableColumn id="6" xr3:uid="{3EAD38AB-1679-4D04-BC50-4E284E1B8706}" name="SpeciesLink (Espécies)"/>
    <tableColumn id="7" xr3:uid="{E1CA0C7A-977A-474D-A176-C87F13D9281D}" name="Regress.3"/>
    <tableColumn id="8" xr3:uid="{F8E693DE-DF08-4221-8AEC-354CFC5C7B69}" name="Residual4"/>
    <tableColumn id="9" xr3:uid="{98FE24D2-1EB7-4AC9-86F0-6EA1E64052AA}" name="Altitude5"/>
    <tableColumn id="10" xr3:uid="{64F05C02-264C-47F5-84F5-BCEEAB198FF6}" name="Wikiaves (Registros)"/>
    <tableColumn id="11" xr3:uid="{F656491D-58F9-400C-8F94-DC1B5F253D9F}" name="Regress.6"/>
    <tableColumn id="12" xr3:uid="{0E1A89D4-8A79-4D6B-A505-955E4AC38BE5}" name="Residual7"/>
    <tableColumn id="13" xr3:uid="{37BFAC9C-AD62-48C9-84ED-B40FA73D68E3}" name="Altitude8"/>
    <tableColumn id="14" xr3:uid="{2624B707-4DE2-4A39-A585-0A6865ADBFF6}" name="SpeciesLink (Registros)"/>
    <tableColumn id="15" xr3:uid="{5C01A29E-3B8D-4D93-A7BA-22F404A97B9A}" name="Regress.9"/>
    <tableColumn id="16" xr3:uid="{9DF9BFAF-14A4-437B-99EC-F8D992EDEC86}" name="Residual1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3C9334F-B6F2-4AB2-834D-C7CB59C8170F}" name="Tabela7" displayName="Tabela7" ref="H149:O749" totalsRowShown="0">
  <autoFilter ref="H149:O749" xr:uid="{0EC3A91F-2986-41AA-A032-692CAACBF799}"/>
  <tableColumns count="8">
    <tableColumn id="1" xr3:uid="{B13C84B2-7B3F-444C-8A67-D5885F7AA6DF}" name="Altitude"/>
    <tableColumn id="2" xr3:uid="{C9DADB1F-5D42-4A3D-AAB9-1563C8511E4C}" name="Registros WAV"/>
    <tableColumn id="3" xr3:uid="{2B23B64D-A5E5-46F0-80DF-B57EC0DC14A2}" name="Regress."/>
    <tableColumn id="4" xr3:uid="{3AE0C626-26B8-4752-B53C-1FBFEE4E062E}" name="Residual"/>
    <tableColumn id="5" xr3:uid="{E0DD1C02-9CD5-46EE-84EB-FEBE2C8605C5}" name="Altitude2"/>
    <tableColumn id="6" xr3:uid="{0F7B18B0-27AF-4D53-AFF8-D491BC3E0F01}" name="Espécies WAV"/>
    <tableColumn id="7" xr3:uid="{8017DA7B-522C-4D26-AFB9-3C94709E6F63}" name="Regress.3"/>
    <tableColumn id="8" xr3:uid="{5EC63DDB-C426-40E1-A57E-28CD34E526F0}" name="Residual4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9747AD7-6844-44A8-9C10-6150A9497BD7}" name="Tabela8" displayName="Tabela8" ref="Q149:X296" totalsRowShown="0">
  <autoFilter ref="Q149:X296" xr:uid="{13BE6383-5D68-4465-A42F-60056313AC12}"/>
  <tableColumns count="8">
    <tableColumn id="1" xr3:uid="{728A595F-2E58-4194-B1BC-3B1D89A3014B}" name="Altitude"/>
    <tableColumn id="2" xr3:uid="{8094F111-E366-422E-9916-26C6E0282EE6}" name="Registros SPL"/>
    <tableColumn id="3" xr3:uid="{EC06D786-6A5C-46CB-9089-D1A267BDA8F9}" name="Regress."/>
    <tableColumn id="4" xr3:uid="{9593755C-C288-4CF0-AA3C-5D14C7AC883C}" name="Residual"/>
    <tableColumn id="5" xr3:uid="{0089E0FA-C118-4D8D-808B-82895A308010}" name="Altitude2"/>
    <tableColumn id="6" xr3:uid="{8E930E9B-DDAE-478A-B44D-09E455FC6FA1}" name="Espécies SPL"/>
    <tableColumn id="7" xr3:uid="{F7AFF130-075D-4D16-923D-F0DD070C244D}" name="Regress.3"/>
    <tableColumn id="8" xr3:uid="{0D47C89E-DCAA-4E1B-BCAF-EA8331A796BD}" name="Residual4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2F0C33-265D-4259-B57E-C58854890B0A}" name="Tabela2" displayName="Tabela2" ref="N1:AD171" totalsRowShown="0" headerRowDxfId="86">
  <autoFilter ref="N1:AD171" xr:uid="{B421C0A9-F0D9-4846-8F99-CC6E31AED469}"/>
  <tableColumns count="17">
    <tableColumn id="17" xr3:uid="{0473FE6A-4024-47B2-BA74-037D8335A144}" name="Cidades"/>
    <tableColumn id="1" xr3:uid="{1D56D543-9B21-4626-AFF3-DA4D00787A97}" name="Área"/>
    <tableColumn id="2" xr3:uid="{10DE32CB-E75B-4006-B4D8-8121FCC73475}" name="Wikiaves (Espécies)"/>
    <tableColumn id="3" xr3:uid="{E6B92C24-851B-447F-BED0-8601D382BFCA}" name="Regress."/>
    <tableColumn id="4" xr3:uid="{DC824F1B-1DAD-43AF-A63B-9C3957EF8C0F}" name="RARWAVE"/>
    <tableColumn id="5" xr3:uid="{AB5526F1-6035-44CD-9BA1-EF010694DC54}" name="Área2"/>
    <tableColumn id="6" xr3:uid="{FBA5E625-B1F7-434C-A701-474D5DE77A40}" name="SpeciesLink (Espécies)"/>
    <tableColumn id="7" xr3:uid="{821466A1-6FD0-45A5-A1F6-E316165467E3}" name="Regress.3"/>
    <tableColumn id="8" xr3:uid="{00A0AC30-5346-4F4C-84E7-CA4B4973903C}" name="RARSPLE"/>
    <tableColumn id="9" xr3:uid="{69A904C3-5C75-4F9F-A112-A8A2D3938DEF}" name="Área5"/>
    <tableColumn id="10" xr3:uid="{3347E028-E794-42CF-BA09-70FAA6CF05EB}" name="Wikiaves (Registros)"/>
    <tableColumn id="11" xr3:uid="{4B8DB5A2-647D-458E-A83C-39B5A67A85B7}" name="Regress.6"/>
    <tableColumn id="12" xr3:uid="{A2B1817D-ABB2-4127-9ED5-6C032DBED9C3}" name="RARWAVR"/>
    <tableColumn id="13" xr3:uid="{47338210-5DC3-448E-8D08-1AA34AF4E42B}" name="Área8"/>
    <tableColumn id="14" xr3:uid="{1160B5AA-0359-46C3-832F-AC3F9764401C}" name="SpeciesLink (Registros)"/>
    <tableColumn id="15" xr3:uid="{908AF45F-2D5E-48CB-AA62-A46D4A5BC593}" name="Regress.9"/>
    <tableColumn id="16" xr3:uid="{7996BBB7-7A62-4BAF-BA38-C8BDB006575E}" name="RARSPLR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65380B0-6C4A-4228-8925-BA8B2185F84C}" name="Tabela9" displayName="Tabela9" ref="I175:P799" totalsRowShown="0">
  <autoFilter ref="I175:P799" xr:uid="{3862AFFB-42DB-4825-9997-444806A001CE}"/>
  <tableColumns count="8">
    <tableColumn id="1" xr3:uid="{CFAB193E-3658-442C-93BD-5D37192B3643}" name="Area"/>
    <tableColumn id="2" xr3:uid="{F4C4A48B-9A98-47EC-927D-69483C3D2333}" name="Registros WAV"/>
    <tableColumn id="3" xr3:uid="{0A0DCE39-F86E-4443-AFDF-41EB914A0E56}" name="Regress."/>
    <tableColumn id="4" xr3:uid="{818146E9-C315-41DD-B138-CA5B2F027AEC}" name="Residual"/>
    <tableColumn id="5" xr3:uid="{64B4100C-D6A4-4EA9-9BCE-C775D59AD07D}" name="Area2"/>
    <tableColumn id="6" xr3:uid="{A7803A5B-D69B-44C2-90AF-3C689A2D0264}" name="Espécies WAV"/>
    <tableColumn id="7" xr3:uid="{D0959FE8-EB78-4496-9CEC-F646822B90EB}" name="Regress.3"/>
    <tableColumn id="8" xr3:uid="{0842D516-DB18-4A22-BFE2-E39E558C67CC}" name="Residual4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2ACCFAF-7F1A-4D4A-8DEE-FC04C8205354}" name="Tabela10" displayName="Tabela10" ref="Q175:X346" totalsRowShown="0">
  <autoFilter ref="Q175:X346" xr:uid="{1E4CB4C1-DDF5-407C-B6FC-6C0C15616D96}"/>
  <tableColumns count="8">
    <tableColumn id="1" xr3:uid="{35FEC64B-625B-47C0-B459-CFE001B6D2BF}" name="Área"/>
    <tableColumn id="2" xr3:uid="{2F310FDF-DD9F-4D56-8988-43AC55FFF858}" name="Espécies SPL"/>
    <tableColumn id="3" xr3:uid="{7475A8DE-1EC6-45ED-8487-E337064FECC5}" name="Regress."/>
    <tableColumn id="4" xr3:uid="{EDB9A142-1FFC-48A0-8E70-CDCBBBF1F4C1}" name="Residual"/>
    <tableColumn id="5" xr3:uid="{5165D222-2FF0-4D77-89C3-60D231D3A8FC}" name="Área2"/>
    <tableColumn id="6" xr3:uid="{44B20F40-6A71-4F5E-A44F-16300C735663}" name="Registros SPL"/>
    <tableColumn id="7" xr3:uid="{4D320528-2B05-4381-A736-DB168513304C}" name="Regress.3"/>
    <tableColumn id="8" xr3:uid="{A06A610C-8A71-492E-A995-05AC09075C1B}" name="Residual4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988DB9-A827-495B-8680-8FC6047B7D46}" name="Tabela3" displayName="Tabela3" ref="N1:AD173" totalsRowShown="0" headerRowDxfId="57">
  <autoFilter ref="N1:AD173" xr:uid="{2784C78F-4B50-4FE3-8C6F-FBEF4037EC1A}"/>
  <tableColumns count="17">
    <tableColumn id="17" xr3:uid="{BDEFB2CB-018E-45F3-AC4C-ACC750ED349F}" name="Cidades"/>
    <tableColumn id="1" xr3:uid="{EF5B94AE-DA88-42B8-9032-11979EAF7C19}" name="População"/>
    <tableColumn id="2" xr3:uid="{8BBC077B-CEAE-49DD-888B-B46C90AAE750}" name="Wikiaves (Espécies)"/>
    <tableColumn id="3" xr3:uid="{8BC3A179-5F82-4ED2-9136-E08FB2039C93}" name="Regress."/>
    <tableColumn id="4" xr3:uid="{5F5E4881-F5BD-474B-9FFB-3B4243C6BCE1}" name="RPWAVE"/>
    <tableColumn id="5" xr3:uid="{D6FBC0E0-42D3-4D81-8D5E-691846C8C820}" name="População2"/>
    <tableColumn id="6" xr3:uid="{8AEBF1F1-AE24-4795-98FF-9740D467475E}" name="SpeciesLink (Espécies)"/>
    <tableColumn id="7" xr3:uid="{EFBB86F3-0E1E-409D-A43C-9A27671856D5}" name="Regress.3"/>
    <tableColumn id="8" xr3:uid="{BD398102-31E0-4E5E-9CEB-B6227AA6E754}" name="RPSPLE"/>
    <tableColumn id="9" xr3:uid="{235755A6-9D76-4A6F-B72D-08B51A21E3B1}" name="População5"/>
    <tableColumn id="10" xr3:uid="{499D0AF0-9EE5-41C6-96E9-3B8F1B817F4A}" name="Wikiaves (Registros)"/>
    <tableColumn id="11" xr3:uid="{299D82F5-EB93-423C-ADED-5B3D97D0BA39}" name="Regress.6"/>
    <tableColumn id="12" xr3:uid="{8FB1E306-A205-4BC3-B6C1-2363FE29EB1F}" name="RPWAVR"/>
    <tableColumn id="13" xr3:uid="{EDB2931D-6EDA-41BC-97E3-99C5023721B4}" name="População8"/>
    <tableColumn id="14" xr3:uid="{39E51313-6AF6-4F3D-B398-5CA87F6BE708}" name="SpeciesLink (Registros)"/>
    <tableColumn id="15" xr3:uid="{CFA7F698-5787-4708-BAE0-14E1DC461A74}" name="Regress.9"/>
    <tableColumn id="16" xr3:uid="{2C4B64B1-7B62-40A9-BE73-02D0DAB740CB}" name="RPSPL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Relationship Id="rId4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BCF3D-FBF8-4C6D-939D-13FB76F37034}">
  <dimension ref="A1:E174"/>
  <sheetViews>
    <sheetView workbookViewId="0">
      <selection activeCell="B2" sqref="B2:E174"/>
    </sheetView>
  </sheetViews>
  <sheetFormatPr defaultRowHeight="14.4" x14ac:dyDescent="0.3"/>
  <cols>
    <col min="1" max="1" width="19.33203125" customWidth="1"/>
    <col min="2" max="2" width="10.5546875" customWidth="1"/>
    <col min="3" max="3" width="10.77734375" customWidth="1"/>
    <col min="4" max="4" width="10.44140625" customWidth="1"/>
    <col min="5" max="5" width="10.88671875" customWidth="1"/>
  </cols>
  <sheetData>
    <row r="1" spans="1:5" s="2" customFormat="1" ht="31.2" customHeight="1" x14ac:dyDescent="0.3">
      <c r="A1" s="2" t="s">
        <v>0</v>
      </c>
      <c r="B1" s="2" t="s">
        <v>180</v>
      </c>
      <c r="C1" s="2" t="s">
        <v>181</v>
      </c>
      <c r="D1" s="2" t="s">
        <v>182</v>
      </c>
      <c r="E1" s="2" t="s">
        <v>183</v>
      </c>
    </row>
    <row r="2" spans="1:5" x14ac:dyDescent="0.3">
      <c r="A2" t="s">
        <v>2</v>
      </c>
      <c r="B2">
        <v>2.0644579892269186</v>
      </c>
      <c r="C2">
        <v>0</v>
      </c>
      <c r="D2">
        <v>2.3222192947339191</v>
      </c>
      <c r="E2">
        <v>0</v>
      </c>
    </row>
    <row r="3" spans="1:5" x14ac:dyDescent="0.3">
      <c r="A3" t="s">
        <v>3</v>
      </c>
      <c r="B3">
        <v>2.2278867046136734</v>
      </c>
      <c r="C3">
        <v>0</v>
      </c>
      <c r="D3">
        <v>2.6919651027673601</v>
      </c>
      <c r="E3">
        <v>0.3010299956639812</v>
      </c>
    </row>
    <row r="4" spans="1:5" x14ac:dyDescent="0.3">
      <c r="A4" t="s">
        <v>4</v>
      </c>
      <c r="B4">
        <v>2.2922560713564759</v>
      </c>
      <c r="C4">
        <v>0.3010299956639812</v>
      </c>
      <c r="D4">
        <v>2.9309490311675228</v>
      </c>
      <c r="E4">
        <v>0.3010299956639812</v>
      </c>
    </row>
    <row r="5" spans="1:5" x14ac:dyDescent="0.3">
      <c r="A5" t="s">
        <v>5</v>
      </c>
      <c r="B5">
        <v>2.2833012287035497</v>
      </c>
      <c r="C5">
        <v>1.5185139398778875</v>
      </c>
      <c r="D5">
        <v>3.1470576710283598</v>
      </c>
      <c r="E5">
        <v>1.5910646070264991</v>
      </c>
    </row>
    <row r="6" spans="1:5" x14ac:dyDescent="0.3">
      <c r="A6" t="s">
        <v>6</v>
      </c>
      <c r="B6">
        <v>2.2041199826559246</v>
      </c>
      <c r="C6">
        <v>1.1760912590556813</v>
      </c>
      <c r="D6">
        <v>2.5224442335063197</v>
      </c>
      <c r="E6">
        <v>1.255272505103306</v>
      </c>
    </row>
    <row r="7" spans="1:5" x14ac:dyDescent="0.3">
      <c r="A7" t="s">
        <v>7</v>
      </c>
      <c r="B7">
        <v>2.3541084391474008</v>
      </c>
      <c r="C7">
        <v>0.47712125471966244</v>
      </c>
      <c r="D7">
        <v>3.6532125137753435</v>
      </c>
      <c r="E7">
        <v>0.47712125471966244</v>
      </c>
    </row>
    <row r="8" spans="1:5" x14ac:dyDescent="0.3">
      <c r="A8" t="s">
        <v>8</v>
      </c>
      <c r="B8">
        <v>2.2253092817258628</v>
      </c>
      <c r="C8">
        <v>1.6627578316815741</v>
      </c>
      <c r="D8">
        <v>2.6963563887333319</v>
      </c>
      <c r="E8">
        <v>2.1139433523068369</v>
      </c>
    </row>
    <row r="9" spans="1:5" x14ac:dyDescent="0.3">
      <c r="A9" t="s">
        <v>9</v>
      </c>
      <c r="B9">
        <v>2.4183012913197452</v>
      </c>
      <c r="C9">
        <v>0</v>
      </c>
      <c r="D9">
        <v>3.2922560713564759</v>
      </c>
      <c r="E9">
        <v>0</v>
      </c>
    </row>
    <row r="10" spans="1:5" x14ac:dyDescent="0.3">
      <c r="A10" t="s">
        <v>10</v>
      </c>
      <c r="B10">
        <v>2.2430380486862944</v>
      </c>
      <c r="C10">
        <v>2.1461280356782382</v>
      </c>
      <c r="D10">
        <v>2.5224442335063197</v>
      </c>
      <c r="E10">
        <v>2.1492191126553797</v>
      </c>
    </row>
    <row r="11" spans="1:5" x14ac:dyDescent="0.3">
      <c r="A11" t="s">
        <v>11</v>
      </c>
      <c r="B11">
        <v>2.357934847000454</v>
      </c>
      <c r="C11">
        <v>2.3201462861110542</v>
      </c>
      <c r="D11">
        <v>2.9656719712201065</v>
      </c>
      <c r="E11">
        <v>3.0546130545568877</v>
      </c>
    </row>
    <row r="12" spans="1:5" x14ac:dyDescent="0.3">
      <c r="A12" t="s">
        <v>12</v>
      </c>
      <c r="B12">
        <v>2.4166405073382808</v>
      </c>
      <c r="C12">
        <v>0.47712125471966244</v>
      </c>
      <c r="D12">
        <v>2.9790929006383262</v>
      </c>
      <c r="E12">
        <v>0.6020599913279624</v>
      </c>
    </row>
    <row r="13" spans="1:5" x14ac:dyDescent="0.3">
      <c r="A13" t="s">
        <v>13</v>
      </c>
      <c r="B13">
        <v>2.3820170425748683</v>
      </c>
      <c r="C13">
        <v>0</v>
      </c>
      <c r="D13">
        <v>3.4328090050331683</v>
      </c>
      <c r="E13">
        <v>0</v>
      </c>
    </row>
    <row r="14" spans="1:5" x14ac:dyDescent="0.3">
      <c r="A14" t="s">
        <v>14</v>
      </c>
      <c r="B14">
        <v>2.4653828514484184</v>
      </c>
      <c r="C14">
        <v>1.2787536009528289</v>
      </c>
      <c r="D14">
        <v>3.6933751510251853</v>
      </c>
      <c r="E14">
        <v>1.3979400086720377</v>
      </c>
    </row>
    <row r="15" spans="1:5" x14ac:dyDescent="0.3">
      <c r="A15" t="s">
        <v>15</v>
      </c>
      <c r="B15">
        <v>2.5263392773898441</v>
      </c>
      <c r="C15">
        <v>0.3010299956639812</v>
      </c>
      <c r="D15">
        <v>3.7983743766815614</v>
      </c>
      <c r="E15">
        <v>0.95424250943932487</v>
      </c>
    </row>
    <row r="16" spans="1:5" x14ac:dyDescent="0.3">
      <c r="A16" t="s">
        <v>16</v>
      </c>
      <c r="B16">
        <v>2.1367205671564067</v>
      </c>
      <c r="C16">
        <v>0.69897000433601886</v>
      </c>
      <c r="D16">
        <v>2.5550944485783194</v>
      </c>
      <c r="E16">
        <v>0.95424250943932487</v>
      </c>
    </row>
    <row r="17" spans="1:5" x14ac:dyDescent="0.3">
      <c r="A17" t="s">
        <v>17</v>
      </c>
      <c r="B17">
        <v>2.1461280356782382</v>
      </c>
      <c r="C17">
        <v>0.3010299956639812</v>
      </c>
      <c r="D17">
        <v>2.7450747915820575</v>
      </c>
      <c r="E17">
        <v>0.3010299956639812</v>
      </c>
    </row>
    <row r="18" spans="1:5" x14ac:dyDescent="0.3">
      <c r="A18" t="s">
        <v>18</v>
      </c>
      <c r="B18">
        <v>2.4800069429571505</v>
      </c>
      <c r="C18">
        <v>1.5314789170422551</v>
      </c>
      <c r="D18">
        <v>3.4563660331290431</v>
      </c>
      <c r="E18">
        <v>1.7403626894942439</v>
      </c>
    </row>
    <row r="19" spans="1:5" x14ac:dyDescent="0.3">
      <c r="A19" t="s">
        <v>19</v>
      </c>
      <c r="B19">
        <v>2.3283796034387376</v>
      </c>
      <c r="C19">
        <v>0</v>
      </c>
      <c r="D19">
        <v>3.0350292822023683</v>
      </c>
      <c r="E19">
        <v>0</v>
      </c>
    </row>
    <row r="20" spans="1:5" x14ac:dyDescent="0.3">
      <c r="A20" t="s">
        <v>20</v>
      </c>
      <c r="B20">
        <v>1.568201724066995</v>
      </c>
      <c r="C20">
        <v>0</v>
      </c>
      <c r="D20">
        <v>1.6627578316815741</v>
      </c>
      <c r="E20">
        <v>0.77815125038364363</v>
      </c>
    </row>
    <row r="21" spans="1:5" x14ac:dyDescent="0.3">
      <c r="A21" t="s">
        <v>149</v>
      </c>
      <c r="B21">
        <v>2.0374264979406238</v>
      </c>
      <c r="C21">
        <v>1.4913616938342726</v>
      </c>
      <c r="D21">
        <v>2.4345689040341987</v>
      </c>
      <c r="E21">
        <v>2.0863598306747484</v>
      </c>
    </row>
    <row r="22" spans="1:5" x14ac:dyDescent="0.3">
      <c r="A22" t="s">
        <v>21</v>
      </c>
      <c r="B22">
        <v>2.3944516808262164</v>
      </c>
      <c r="C22">
        <v>0</v>
      </c>
      <c r="D22">
        <v>3.3977662561264501</v>
      </c>
      <c r="E22">
        <v>0</v>
      </c>
    </row>
    <row r="23" spans="1:5" x14ac:dyDescent="0.3">
      <c r="A23" t="s">
        <v>22</v>
      </c>
      <c r="B23">
        <v>2.436162647040756</v>
      </c>
      <c r="C23">
        <v>0</v>
      </c>
      <c r="D23">
        <v>3.4596939764779706</v>
      </c>
      <c r="E23">
        <v>0</v>
      </c>
    </row>
    <row r="24" spans="1:5" x14ac:dyDescent="0.3">
      <c r="A24" t="s">
        <v>150</v>
      </c>
      <c r="B24">
        <v>2.5065050324048719</v>
      </c>
      <c r="C24">
        <v>2.012837224705172</v>
      </c>
      <c r="D24">
        <v>3.7172543127625497</v>
      </c>
      <c r="E24">
        <v>2.8149131812750738</v>
      </c>
    </row>
    <row r="25" spans="1:5" x14ac:dyDescent="0.3">
      <c r="A25" t="s">
        <v>23</v>
      </c>
      <c r="B25">
        <v>2.2041199826559246</v>
      </c>
      <c r="C25">
        <v>1.3802112417116059</v>
      </c>
      <c r="D25">
        <v>2.6655809910179533</v>
      </c>
      <c r="E25">
        <v>1.3979400086720377</v>
      </c>
    </row>
    <row r="26" spans="1:5" x14ac:dyDescent="0.3">
      <c r="A26" t="s">
        <v>24</v>
      </c>
      <c r="B26">
        <v>2.2833012287035497</v>
      </c>
      <c r="C26">
        <v>0</v>
      </c>
      <c r="D26">
        <v>3.0519239160461065</v>
      </c>
      <c r="E26">
        <v>0.47712125471966244</v>
      </c>
    </row>
    <row r="27" spans="1:5" x14ac:dyDescent="0.3">
      <c r="A27" t="s">
        <v>25</v>
      </c>
      <c r="B27">
        <v>1.7634279935629373</v>
      </c>
      <c r="C27">
        <v>0.6020599913279624</v>
      </c>
      <c r="D27">
        <v>1.8325089127062364</v>
      </c>
      <c r="E27">
        <v>0.69897000433601886</v>
      </c>
    </row>
    <row r="28" spans="1:5" x14ac:dyDescent="0.3">
      <c r="A28" t="s">
        <v>26</v>
      </c>
      <c r="B28">
        <v>2.1613680022349748</v>
      </c>
      <c r="C28">
        <v>1.6627578316815741</v>
      </c>
      <c r="D28">
        <v>2.3483048630481607</v>
      </c>
      <c r="E28">
        <v>1.8129133566428555</v>
      </c>
    </row>
    <row r="29" spans="1:5" x14ac:dyDescent="0.3">
      <c r="A29" t="s">
        <v>27</v>
      </c>
      <c r="B29">
        <v>2.509202522331103</v>
      </c>
      <c r="C29">
        <v>1.505149978319906</v>
      </c>
      <c r="D29">
        <v>3.5899496013257077</v>
      </c>
      <c r="E29">
        <v>1.5440680443502757</v>
      </c>
    </row>
    <row r="30" spans="1:5" x14ac:dyDescent="0.3">
      <c r="A30" t="s">
        <v>28</v>
      </c>
      <c r="B30">
        <v>2.4377505628203879</v>
      </c>
      <c r="C30">
        <v>0</v>
      </c>
      <c r="D30">
        <v>3.4187982905903533</v>
      </c>
      <c r="E30">
        <v>0</v>
      </c>
    </row>
    <row r="31" spans="1:5" x14ac:dyDescent="0.3">
      <c r="A31" t="s">
        <v>29</v>
      </c>
      <c r="B31">
        <v>2.4756711883244296</v>
      </c>
      <c r="C31">
        <v>1.7403626894942439</v>
      </c>
      <c r="D31">
        <v>3.5718252490408289</v>
      </c>
      <c r="E31">
        <v>1.8692317197309762</v>
      </c>
    </row>
    <row r="32" spans="1:5" x14ac:dyDescent="0.3">
      <c r="A32" t="s">
        <v>30</v>
      </c>
      <c r="B32">
        <v>2.2068258760318495</v>
      </c>
      <c r="C32">
        <v>0.47712125471966244</v>
      </c>
      <c r="D32">
        <v>2.3873898263387292</v>
      </c>
      <c r="E32">
        <v>0.47712125471966244</v>
      </c>
    </row>
    <row r="33" spans="1:5" x14ac:dyDescent="0.3">
      <c r="A33" t="s">
        <v>31</v>
      </c>
      <c r="B33">
        <v>1.7481880270062005</v>
      </c>
      <c r="C33">
        <v>0</v>
      </c>
      <c r="D33">
        <v>1.8692317197309762</v>
      </c>
      <c r="E33">
        <v>0</v>
      </c>
    </row>
    <row r="34" spans="1:5" x14ac:dyDescent="0.3">
      <c r="A34" t="s">
        <v>32</v>
      </c>
      <c r="B34">
        <v>2.3673559210260189</v>
      </c>
      <c r="C34">
        <v>0.84509804001425681</v>
      </c>
      <c r="D34">
        <v>2.9982593384236988</v>
      </c>
      <c r="E34">
        <v>0.84509804001425681</v>
      </c>
    </row>
    <row r="35" spans="1:5" x14ac:dyDescent="0.3">
      <c r="A35" t="s">
        <v>33</v>
      </c>
      <c r="B35">
        <v>1.7634279935629373</v>
      </c>
      <c r="C35">
        <v>1.2041199826559248</v>
      </c>
      <c r="D35">
        <v>1.919078092376074</v>
      </c>
      <c r="E35">
        <v>1.2304489213782739</v>
      </c>
    </row>
    <row r="36" spans="1:5" x14ac:dyDescent="0.3">
      <c r="A36" t="s">
        <v>151</v>
      </c>
      <c r="B36">
        <v>2.1492191126553797</v>
      </c>
      <c r="C36">
        <v>1.2304489213782739</v>
      </c>
      <c r="D36">
        <v>2.4608978427565478</v>
      </c>
      <c r="E36">
        <v>2.1139433523068369</v>
      </c>
    </row>
    <row r="37" spans="1:5" x14ac:dyDescent="0.3">
      <c r="A37" t="s">
        <v>34</v>
      </c>
      <c r="B37">
        <v>2.5198279937757189</v>
      </c>
      <c r="C37">
        <v>2.3909351071033793</v>
      </c>
      <c r="D37">
        <v>4.1599279528959849</v>
      </c>
      <c r="E37">
        <v>3.0899051114393981</v>
      </c>
    </row>
    <row r="38" spans="1:5" x14ac:dyDescent="0.3">
      <c r="A38" t="s">
        <v>152</v>
      </c>
      <c r="B38">
        <v>2.4871383754771865</v>
      </c>
      <c r="C38">
        <v>1.9493900066449128</v>
      </c>
      <c r="D38">
        <v>4.2060969447065668</v>
      </c>
      <c r="E38">
        <v>2.53655844257153</v>
      </c>
    </row>
    <row r="39" spans="1:5" x14ac:dyDescent="0.3">
      <c r="A39" t="s">
        <v>153</v>
      </c>
      <c r="B39">
        <v>2.509202522331103</v>
      </c>
      <c r="C39">
        <v>2.0934216851622351</v>
      </c>
      <c r="D39">
        <v>3.5696079675468244</v>
      </c>
      <c r="E39">
        <v>3.0445397603924111</v>
      </c>
    </row>
    <row r="40" spans="1:5" x14ac:dyDescent="0.3">
      <c r="A40" t="s">
        <v>35</v>
      </c>
      <c r="B40">
        <v>2.3364597338485296</v>
      </c>
      <c r="C40">
        <v>1.8692317197309762</v>
      </c>
      <c r="D40">
        <v>2.9278834103307068</v>
      </c>
      <c r="E40">
        <v>2.0755469613925306</v>
      </c>
    </row>
    <row r="41" spans="1:5" x14ac:dyDescent="0.3">
      <c r="A41" t="s">
        <v>154</v>
      </c>
      <c r="B41">
        <v>2.6424645202421213</v>
      </c>
      <c r="C41">
        <v>1.9138138523837167</v>
      </c>
      <c r="D41">
        <v>3.958085848521085</v>
      </c>
      <c r="E41">
        <v>2.9503648543761232</v>
      </c>
    </row>
    <row r="42" spans="1:5" x14ac:dyDescent="0.3">
      <c r="A42" t="s">
        <v>36</v>
      </c>
      <c r="B42">
        <v>2.2787536009528289</v>
      </c>
      <c r="C42">
        <v>0</v>
      </c>
      <c r="D42">
        <v>2.6919651027673601</v>
      </c>
      <c r="E42">
        <v>0</v>
      </c>
    </row>
    <row r="43" spans="1:5" x14ac:dyDescent="0.3">
      <c r="A43" t="s">
        <v>37</v>
      </c>
      <c r="B43">
        <v>1.9731278535996986</v>
      </c>
      <c r="C43">
        <v>0.3010299956639812</v>
      </c>
      <c r="D43">
        <v>2.2576785748691846</v>
      </c>
      <c r="E43">
        <v>0.3010299956639812</v>
      </c>
    </row>
    <row r="44" spans="1:5" x14ac:dyDescent="0.3">
      <c r="A44" t="s">
        <v>38</v>
      </c>
      <c r="B44">
        <v>2.0211892990699383</v>
      </c>
      <c r="C44">
        <v>0</v>
      </c>
      <c r="D44">
        <v>2.3384564936046046</v>
      </c>
      <c r="E44">
        <v>0</v>
      </c>
    </row>
    <row r="45" spans="1:5" x14ac:dyDescent="0.3">
      <c r="A45" t="s">
        <v>39</v>
      </c>
      <c r="B45">
        <v>2.2695129442179165</v>
      </c>
      <c r="C45">
        <v>0.3010299956639812</v>
      </c>
      <c r="D45">
        <v>2.8609366207000937</v>
      </c>
      <c r="E45">
        <v>0.3010299956639812</v>
      </c>
    </row>
    <row r="46" spans="1:5" x14ac:dyDescent="0.3">
      <c r="A46" t="s">
        <v>40</v>
      </c>
      <c r="B46">
        <v>2.0530784434834195</v>
      </c>
      <c r="C46">
        <v>0.3010299956639812</v>
      </c>
      <c r="D46">
        <v>2.5693739096150461</v>
      </c>
      <c r="E46">
        <v>0.3010299956639812</v>
      </c>
    </row>
    <row r="47" spans="1:5" x14ac:dyDescent="0.3">
      <c r="A47" t="s">
        <v>41</v>
      </c>
      <c r="B47">
        <v>2.5078558716958308</v>
      </c>
      <c r="C47">
        <v>2.0681858617461617</v>
      </c>
      <c r="D47">
        <v>3.514547752660286</v>
      </c>
      <c r="E47">
        <v>2.7363965022766426</v>
      </c>
    </row>
    <row r="48" spans="1:5" x14ac:dyDescent="0.3">
      <c r="A48" t="s">
        <v>155</v>
      </c>
      <c r="B48">
        <v>2.3710678622717363</v>
      </c>
      <c r="C48">
        <v>0.77815125038364363</v>
      </c>
      <c r="D48">
        <v>3.3277674899027292</v>
      </c>
      <c r="E48">
        <v>0.95424250943932487</v>
      </c>
    </row>
    <row r="49" spans="1:5" x14ac:dyDescent="0.3">
      <c r="A49" t="s">
        <v>42</v>
      </c>
      <c r="B49">
        <v>2.5132176000679389</v>
      </c>
      <c r="C49">
        <v>1.6627578316815741</v>
      </c>
      <c r="D49">
        <v>3.1908917169221698</v>
      </c>
      <c r="E49">
        <v>1.8195439355418688</v>
      </c>
    </row>
    <row r="50" spans="1:5" x14ac:dyDescent="0.3">
      <c r="A50" t="s">
        <v>43</v>
      </c>
      <c r="B50">
        <v>2.2833012287035497</v>
      </c>
      <c r="C50">
        <v>0.77815125038364363</v>
      </c>
      <c r="D50">
        <v>2.8020892578817329</v>
      </c>
      <c r="E50">
        <v>0.77815125038364363</v>
      </c>
    </row>
    <row r="51" spans="1:5" x14ac:dyDescent="0.3">
      <c r="A51" t="s">
        <v>44</v>
      </c>
      <c r="B51">
        <v>2.5550944485783194</v>
      </c>
      <c r="C51">
        <v>1.255272505103306</v>
      </c>
      <c r="D51">
        <v>3.9466487339066765</v>
      </c>
      <c r="E51">
        <v>1.3979400086720377</v>
      </c>
    </row>
    <row r="52" spans="1:5" x14ac:dyDescent="0.3">
      <c r="A52" t="s">
        <v>156</v>
      </c>
      <c r="B52">
        <v>2.428134794028789</v>
      </c>
      <c r="C52">
        <v>1.255272505103306</v>
      </c>
      <c r="D52">
        <v>3.1212314551496214</v>
      </c>
      <c r="E52">
        <v>1.8976270912904414</v>
      </c>
    </row>
    <row r="53" spans="1:5" x14ac:dyDescent="0.3">
      <c r="A53" t="s">
        <v>45</v>
      </c>
      <c r="B53">
        <v>2.3096301674258988</v>
      </c>
      <c r="C53">
        <v>0.69897000433601886</v>
      </c>
      <c r="D53">
        <v>2.8536982117761744</v>
      </c>
      <c r="E53">
        <v>0.84509804001425681</v>
      </c>
    </row>
    <row r="54" spans="1:5" x14ac:dyDescent="0.3">
      <c r="A54" t="s">
        <v>46</v>
      </c>
      <c r="B54">
        <v>1.1139433523068367</v>
      </c>
      <c r="C54">
        <v>0</v>
      </c>
      <c r="D54">
        <v>1.255272505103306</v>
      </c>
      <c r="E54">
        <v>0.3010299956639812</v>
      </c>
    </row>
    <row r="55" spans="1:5" x14ac:dyDescent="0.3">
      <c r="A55" t="s">
        <v>47</v>
      </c>
      <c r="B55">
        <v>2.5314789170422549</v>
      </c>
      <c r="C55">
        <v>0</v>
      </c>
      <c r="D55">
        <v>3.4812992733328558</v>
      </c>
      <c r="E55">
        <v>0</v>
      </c>
    </row>
    <row r="56" spans="1:5" x14ac:dyDescent="0.3">
      <c r="A56" t="s">
        <v>48</v>
      </c>
      <c r="B56">
        <v>2.3443922736851106</v>
      </c>
      <c r="C56">
        <v>0.77815125038364363</v>
      </c>
      <c r="D56">
        <v>3.1139433523068369</v>
      </c>
      <c r="E56">
        <v>0.77815125038364363</v>
      </c>
    </row>
    <row r="57" spans="1:5" x14ac:dyDescent="0.3">
      <c r="A57" t="s">
        <v>49</v>
      </c>
      <c r="B57">
        <v>2.2787536009528289</v>
      </c>
      <c r="C57">
        <v>1.5314789170422551</v>
      </c>
      <c r="D57">
        <v>2.8318697742805017</v>
      </c>
      <c r="E57">
        <v>1.6989700043360187</v>
      </c>
    </row>
    <row r="58" spans="1:5" x14ac:dyDescent="0.3">
      <c r="A58" t="s">
        <v>50</v>
      </c>
      <c r="B58">
        <v>2.0681858617461617</v>
      </c>
      <c r="C58">
        <v>0.47712125471966244</v>
      </c>
      <c r="D58">
        <v>2.2405492482825999</v>
      </c>
      <c r="E58">
        <v>0.6020599913279624</v>
      </c>
    </row>
    <row r="59" spans="1:5" x14ac:dyDescent="0.3">
      <c r="A59" t="s">
        <v>51</v>
      </c>
      <c r="B59">
        <v>2.1335389083702174</v>
      </c>
      <c r="C59">
        <v>0</v>
      </c>
      <c r="D59">
        <v>2.3710678622717363</v>
      </c>
      <c r="E59">
        <v>0</v>
      </c>
    </row>
    <row r="60" spans="1:5" x14ac:dyDescent="0.3">
      <c r="A60" t="s">
        <v>157</v>
      </c>
      <c r="B60">
        <v>2.3560258571931225</v>
      </c>
      <c r="C60">
        <v>1.5185139398778875</v>
      </c>
      <c r="D60">
        <v>3.3554515201265174</v>
      </c>
      <c r="E60">
        <v>2.6928469192772302</v>
      </c>
    </row>
    <row r="61" spans="1:5" x14ac:dyDescent="0.3">
      <c r="A61" t="s">
        <v>52</v>
      </c>
      <c r="B61">
        <v>2.5237464668115646</v>
      </c>
      <c r="C61">
        <v>0.84509804001425681</v>
      </c>
      <c r="D61">
        <v>3.7058637122839193</v>
      </c>
      <c r="E61">
        <v>0.95424250943932487</v>
      </c>
    </row>
    <row r="62" spans="1:5" x14ac:dyDescent="0.3">
      <c r="A62" t="s">
        <v>53</v>
      </c>
      <c r="B62">
        <v>1.9493900066449128</v>
      </c>
      <c r="C62">
        <v>0.3010299956639812</v>
      </c>
      <c r="D62">
        <v>2.4842998393467859</v>
      </c>
      <c r="E62">
        <v>0.47712125471966244</v>
      </c>
    </row>
    <row r="63" spans="1:5" x14ac:dyDescent="0.3">
      <c r="A63" t="s">
        <v>54</v>
      </c>
      <c r="B63">
        <v>1.8692317197309762</v>
      </c>
      <c r="C63">
        <v>0.69897000433601886</v>
      </c>
      <c r="D63">
        <v>2.1903316981702914</v>
      </c>
      <c r="E63">
        <v>0.69897000433601886</v>
      </c>
    </row>
    <row r="64" spans="1:5" x14ac:dyDescent="0.3">
      <c r="A64" t="s">
        <v>55</v>
      </c>
      <c r="B64">
        <v>2.5198279937757189</v>
      </c>
      <c r="C64">
        <v>1.8976270912904414</v>
      </c>
      <c r="D64">
        <v>3.6316466629584196</v>
      </c>
      <c r="E64">
        <v>2.916453948549925</v>
      </c>
    </row>
    <row r="65" spans="1:5" x14ac:dyDescent="0.3">
      <c r="A65" t="s">
        <v>56</v>
      </c>
      <c r="B65">
        <v>2.1553360374650619</v>
      </c>
      <c r="C65">
        <v>0.77815125038364363</v>
      </c>
      <c r="D65">
        <v>2.4393326938302629</v>
      </c>
      <c r="E65">
        <v>0.77815125038364363</v>
      </c>
    </row>
    <row r="66" spans="1:5" x14ac:dyDescent="0.3">
      <c r="A66" t="s">
        <v>158</v>
      </c>
      <c r="B66">
        <v>2.4183012913197452</v>
      </c>
      <c r="C66">
        <v>2.1613680022349748</v>
      </c>
      <c r="D66">
        <v>3.1411360901207388</v>
      </c>
      <c r="E66">
        <v>3.4237372499823291</v>
      </c>
    </row>
    <row r="67" spans="1:5" x14ac:dyDescent="0.3">
      <c r="A67" t="s">
        <v>159</v>
      </c>
      <c r="B67">
        <v>2.4502491083193609</v>
      </c>
      <c r="C67">
        <v>0.69897000433601886</v>
      </c>
      <c r="D67">
        <v>3.5843312243675309</v>
      </c>
      <c r="E67">
        <v>2.2648178230095364</v>
      </c>
    </row>
    <row r="68" spans="1:5" x14ac:dyDescent="0.3">
      <c r="A68" t="s">
        <v>160</v>
      </c>
      <c r="B68">
        <v>2.5276299008713385</v>
      </c>
      <c r="C68">
        <v>0.77815125038364363</v>
      </c>
      <c r="D68">
        <v>3.9697885374149391</v>
      </c>
      <c r="E68">
        <v>0.77815125038364363</v>
      </c>
    </row>
    <row r="69" spans="1:5" x14ac:dyDescent="0.3">
      <c r="A69" t="s">
        <v>57</v>
      </c>
      <c r="B69">
        <v>2.399673721481038</v>
      </c>
      <c r="C69">
        <v>0.6020599913279624</v>
      </c>
      <c r="D69">
        <v>3.4838724542226736</v>
      </c>
      <c r="E69">
        <v>0.90308998699194354</v>
      </c>
    </row>
    <row r="70" spans="1:5" x14ac:dyDescent="0.3">
      <c r="A70" t="s">
        <v>58</v>
      </c>
      <c r="B70">
        <v>2.357934847000454</v>
      </c>
      <c r="C70">
        <v>1.5563025007672873</v>
      </c>
      <c r="D70">
        <v>3.1209028176145273</v>
      </c>
      <c r="E70">
        <v>1.6901960800285136</v>
      </c>
    </row>
    <row r="71" spans="1:5" x14ac:dyDescent="0.3">
      <c r="A71" t="s">
        <v>161</v>
      </c>
      <c r="B71">
        <v>2.5888317255942073</v>
      </c>
      <c r="C71">
        <v>0</v>
      </c>
      <c r="D71">
        <v>3.8735530935136189</v>
      </c>
      <c r="E71">
        <v>0</v>
      </c>
    </row>
    <row r="72" spans="1:5" x14ac:dyDescent="0.3">
      <c r="A72" t="s">
        <v>162</v>
      </c>
      <c r="B72">
        <v>2.5211380837040362</v>
      </c>
      <c r="C72">
        <v>1.568201724066995</v>
      </c>
      <c r="D72">
        <v>3.5960470075454389</v>
      </c>
      <c r="E72">
        <v>3.1892094895823062</v>
      </c>
    </row>
    <row r="73" spans="1:5" x14ac:dyDescent="0.3">
      <c r="A73" t="s">
        <v>59</v>
      </c>
      <c r="B73">
        <v>2.3944516808262164</v>
      </c>
      <c r="C73">
        <v>2.287801729930226</v>
      </c>
      <c r="D73">
        <v>3.1559430179718366</v>
      </c>
      <c r="E73">
        <v>3.5234863323432277</v>
      </c>
    </row>
    <row r="74" spans="1:5" x14ac:dyDescent="0.3">
      <c r="A74" t="s">
        <v>60</v>
      </c>
      <c r="B74">
        <v>2.3654879848908998</v>
      </c>
      <c r="C74">
        <v>0</v>
      </c>
      <c r="D74">
        <v>2.8790958795000727</v>
      </c>
      <c r="E74">
        <v>0</v>
      </c>
    </row>
    <row r="75" spans="1:5" x14ac:dyDescent="0.3">
      <c r="A75" t="s">
        <v>61</v>
      </c>
      <c r="B75">
        <v>2.357934847000454</v>
      </c>
      <c r="C75">
        <v>0.6020599913279624</v>
      </c>
      <c r="D75">
        <v>3.1398790864012365</v>
      </c>
      <c r="E75">
        <v>0.69897000433601886</v>
      </c>
    </row>
    <row r="76" spans="1:5" x14ac:dyDescent="0.3">
      <c r="A76" t="s">
        <v>62</v>
      </c>
      <c r="B76">
        <v>2.4871383754771865</v>
      </c>
      <c r="C76">
        <v>0</v>
      </c>
      <c r="D76">
        <v>3.5132176000679389</v>
      </c>
      <c r="E76">
        <v>0</v>
      </c>
    </row>
    <row r="77" spans="1:5" x14ac:dyDescent="0.3">
      <c r="A77" t="s">
        <v>63</v>
      </c>
      <c r="B77">
        <v>2.1903316981702914</v>
      </c>
      <c r="C77">
        <v>0</v>
      </c>
      <c r="D77">
        <v>2.8350561017201161</v>
      </c>
      <c r="E77">
        <v>0</v>
      </c>
    </row>
    <row r="78" spans="1:5" x14ac:dyDescent="0.3">
      <c r="A78" t="s">
        <v>64</v>
      </c>
      <c r="B78">
        <v>2.2253092817258628</v>
      </c>
      <c r="C78">
        <v>1.4913616938342726</v>
      </c>
      <c r="D78">
        <v>2.5899496013257077</v>
      </c>
      <c r="E78">
        <v>1.6989700043360187</v>
      </c>
    </row>
    <row r="79" spans="1:5" x14ac:dyDescent="0.3">
      <c r="A79" t="s">
        <v>65</v>
      </c>
      <c r="B79">
        <v>2.4578818967339924</v>
      </c>
      <c r="C79">
        <v>1.8260748027008264</v>
      </c>
      <c r="D79">
        <v>3.7797407511767407</v>
      </c>
      <c r="E79">
        <v>2.27415784926368</v>
      </c>
    </row>
    <row r="80" spans="1:5" x14ac:dyDescent="0.3">
      <c r="A80" t="s">
        <v>66</v>
      </c>
      <c r="B80">
        <v>2.4313637641589874</v>
      </c>
      <c r="C80">
        <v>1.3802112417116059</v>
      </c>
      <c r="D80">
        <v>3.4929000111087034</v>
      </c>
      <c r="E80">
        <v>1.7634279935629373</v>
      </c>
    </row>
    <row r="81" spans="1:5" x14ac:dyDescent="0.3">
      <c r="A81" t="s">
        <v>67</v>
      </c>
      <c r="B81">
        <v>2.3263358609287512</v>
      </c>
      <c r="C81">
        <v>0.69897000433601886</v>
      </c>
      <c r="D81">
        <v>2.9916690073799486</v>
      </c>
      <c r="E81">
        <v>0.77815125038364363</v>
      </c>
    </row>
    <row r="82" spans="1:5" x14ac:dyDescent="0.3">
      <c r="A82" t="s">
        <v>163</v>
      </c>
      <c r="B82">
        <v>2.3242824552976926</v>
      </c>
      <c r="C82">
        <v>1.7160033436347992</v>
      </c>
      <c r="D82">
        <v>2.5490032620257876</v>
      </c>
      <c r="E82">
        <v>2.6884198220027105</v>
      </c>
    </row>
    <row r="83" spans="1:5" x14ac:dyDescent="0.3">
      <c r="A83" t="s">
        <v>68</v>
      </c>
      <c r="B83">
        <v>2.3384564936046046</v>
      </c>
      <c r="C83">
        <v>0.47712125471966244</v>
      </c>
      <c r="D83">
        <v>3.2208922492195193</v>
      </c>
      <c r="E83">
        <v>0.47712125471966244</v>
      </c>
    </row>
    <row r="84" spans="1:5" x14ac:dyDescent="0.3">
      <c r="A84" t="s">
        <v>69</v>
      </c>
      <c r="B84">
        <v>2.4712917110589387</v>
      </c>
      <c r="C84">
        <v>0</v>
      </c>
      <c r="D84">
        <v>3.6519560695330742</v>
      </c>
      <c r="E84">
        <v>0</v>
      </c>
    </row>
    <row r="85" spans="1:5" x14ac:dyDescent="0.3">
      <c r="A85" t="s">
        <v>70</v>
      </c>
      <c r="B85">
        <v>1.7923916894982539</v>
      </c>
      <c r="C85">
        <v>1.4313637641589874</v>
      </c>
      <c r="D85">
        <v>1.9731278535996986</v>
      </c>
      <c r="E85">
        <v>1.6127838567197355</v>
      </c>
    </row>
    <row r="86" spans="1:5" x14ac:dyDescent="0.3">
      <c r="A86" t="s">
        <v>71</v>
      </c>
      <c r="B86">
        <v>2.5237464668115646</v>
      </c>
      <c r="C86">
        <v>1.8920946026904804</v>
      </c>
      <c r="D86">
        <v>3.8664054983780547</v>
      </c>
      <c r="E86">
        <v>2.173186268412274</v>
      </c>
    </row>
    <row r="87" spans="1:5" x14ac:dyDescent="0.3">
      <c r="A87" t="s">
        <v>164</v>
      </c>
      <c r="B87">
        <v>2.287801729930226</v>
      </c>
      <c r="C87">
        <v>1.968482948553935</v>
      </c>
      <c r="D87">
        <v>2.7084209001347128</v>
      </c>
      <c r="E87">
        <v>2.5526682161121932</v>
      </c>
    </row>
    <row r="88" spans="1:5" x14ac:dyDescent="0.3">
      <c r="A88" t="s">
        <v>72</v>
      </c>
      <c r="B88">
        <v>2.4149733479708178</v>
      </c>
      <c r="C88">
        <v>2.1958996524092336</v>
      </c>
      <c r="D88">
        <v>3.2907022432878543</v>
      </c>
      <c r="E88">
        <v>2.3364597338485296</v>
      </c>
    </row>
    <row r="89" spans="1:5" x14ac:dyDescent="0.3">
      <c r="A89" t="s">
        <v>73</v>
      </c>
      <c r="B89">
        <v>2.2455126678141499</v>
      </c>
      <c r="C89">
        <v>2.2095150145426308</v>
      </c>
      <c r="D89">
        <v>2.6627578316815739</v>
      </c>
      <c r="E89">
        <v>2.7442929831226763</v>
      </c>
    </row>
    <row r="90" spans="1:5" x14ac:dyDescent="0.3">
      <c r="A90" t="s">
        <v>74</v>
      </c>
      <c r="B90">
        <v>2.3053513694466239</v>
      </c>
      <c r="C90">
        <v>0</v>
      </c>
      <c r="D90">
        <v>2.7379873263334309</v>
      </c>
      <c r="E90">
        <v>0</v>
      </c>
    </row>
    <row r="91" spans="1:5" x14ac:dyDescent="0.3">
      <c r="A91" t="s">
        <v>75</v>
      </c>
      <c r="B91">
        <v>1.5797835966168101</v>
      </c>
      <c r="C91">
        <v>0.3010299956639812</v>
      </c>
      <c r="D91">
        <v>1.7323937598229686</v>
      </c>
      <c r="E91">
        <v>0.3010299956639812</v>
      </c>
    </row>
    <row r="92" spans="1:5" x14ac:dyDescent="0.3">
      <c r="A92" t="s">
        <v>76</v>
      </c>
      <c r="B92">
        <v>2.4517864355242902</v>
      </c>
      <c r="C92">
        <v>1.146128035678238</v>
      </c>
      <c r="D92">
        <v>3.5694909543487832</v>
      </c>
      <c r="E92">
        <v>1.146128035678238</v>
      </c>
    </row>
    <row r="93" spans="1:5" x14ac:dyDescent="0.3">
      <c r="A93" t="s">
        <v>77</v>
      </c>
      <c r="B93">
        <v>2.5065050324048719</v>
      </c>
      <c r="C93">
        <v>0</v>
      </c>
      <c r="D93">
        <v>3.1000257301078626</v>
      </c>
      <c r="E93">
        <v>0.3010299956639812</v>
      </c>
    </row>
    <row r="94" spans="1:5" x14ac:dyDescent="0.3">
      <c r="A94" t="s">
        <v>165</v>
      </c>
      <c r="B94">
        <v>2.4857214264815801</v>
      </c>
      <c r="C94">
        <v>1.3802112417116059</v>
      </c>
      <c r="D94">
        <v>3.5375672571526753</v>
      </c>
      <c r="E94">
        <v>2.7371926427047373</v>
      </c>
    </row>
    <row r="95" spans="1:5" x14ac:dyDescent="0.3">
      <c r="A95" t="s">
        <v>78</v>
      </c>
      <c r="B95">
        <v>2.167317334748176</v>
      </c>
      <c r="C95">
        <v>0.47712125471966244</v>
      </c>
      <c r="D95">
        <v>2.5599066250361124</v>
      </c>
      <c r="E95">
        <v>0.47712125471966244</v>
      </c>
    </row>
    <row r="96" spans="1:5" x14ac:dyDescent="0.3">
      <c r="A96" t="s">
        <v>79</v>
      </c>
      <c r="B96">
        <v>2.1986570869544226</v>
      </c>
      <c r="C96">
        <v>0.3010299956639812</v>
      </c>
      <c r="D96">
        <v>2.5831987739686229</v>
      </c>
      <c r="E96">
        <v>0.3010299956639812</v>
      </c>
    </row>
    <row r="97" spans="1:5" x14ac:dyDescent="0.3">
      <c r="A97" t="s">
        <v>80</v>
      </c>
      <c r="B97">
        <v>2.3765769570565118</v>
      </c>
      <c r="C97">
        <v>1.2787536009528289</v>
      </c>
      <c r="D97">
        <v>2.7032913781186614</v>
      </c>
      <c r="E97">
        <v>1.3424226808222062</v>
      </c>
    </row>
    <row r="98" spans="1:5" x14ac:dyDescent="0.3">
      <c r="A98" t="s">
        <v>81</v>
      </c>
      <c r="B98">
        <v>2.5932860670204572</v>
      </c>
      <c r="C98">
        <v>1.3010299956639813</v>
      </c>
      <c r="D98">
        <v>3.9321692459207922</v>
      </c>
      <c r="E98">
        <v>1.5797835966168101</v>
      </c>
    </row>
    <row r="99" spans="1:5" x14ac:dyDescent="0.3">
      <c r="A99" t="s">
        <v>82</v>
      </c>
      <c r="B99">
        <v>2.3443922736851106</v>
      </c>
      <c r="C99">
        <v>1.5314789170422551</v>
      </c>
      <c r="D99">
        <v>2.9795483747040952</v>
      </c>
      <c r="E99">
        <v>1.6334684555795864</v>
      </c>
    </row>
    <row r="100" spans="1:5" x14ac:dyDescent="0.3">
      <c r="A100" t="s">
        <v>83</v>
      </c>
      <c r="B100">
        <v>2.27415784926368</v>
      </c>
      <c r="C100">
        <v>0.3010299956639812</v>
      </c>
      <c r="D100">
        <v>3.0962145853464054</v>
      </c>
      <c r="E100">
        <v>0.6020599913279624</v>
      </c>
    </row>
    <row r="101" spans="1:5" x14ac:dyDescent="0.3">
      <c r="A101" t="s">
        <v>166</v>
      </c>
      <c r="B101">
        <v>2.436162647040756</v>
      </c>
      <c r="C101">
        <v>0</v>
      </c>
      <c r="D101">
        <v>3.5529114502165089</v>
      </c>
      <c r="E101">
        <v>0</v>
      </c>
    </row>
    <row r="102" spans="1:5" x14ac:dyDescent="0.3">
      <c r="A102" t="s">
        <v>84</v>
      </c>
      <c r="B102">
        <v>2.4563660331290431</v>
      </c>
      <c r="C102">
        <v>0.3010299956639812</v>
      </c>
      <c r="D102">
        <v>3.8942052591420837</v>
      </c>
      <c r="E102">
        <v>0.3010299956639812</v>
      </c>
    </row>
    <row r="103" spans="1:5" x14ac:dyDescent="0.3">
      <c r="A103" t="s">
        <v>85</v>
      </c>
      <c r="B103">
        <v>1.9030899869919435</v>
      </c>
      <c r="C103">
        <v>0.90308998699194354</v>
      </c>
      <c r="D103">
        <v>2.1238516409670858</v>
      </c>
      <c r="E103">
        <v>0.95424250943932487</v>
      </c>
    </row>
    <row r="104" spans="1:5" x14ac:dyDescent="0.3">
      <c r="A104" t="s">
        <v>86</v>
      </c>
      <c r="B104">
        <v>2.2855573090077739</v>
      </c>
      <c r="C104">
        <v>0</v>
      </c>
      <c r="D104">
        <v>2.9148718175400505</v>
      </c>
      <c r="E104">
        <v>0</v>
      </c>
    </row>
    <row r="105" spans="1:5" x14ac:dyDescent="0.3">
      <c r="A105" t="s">
        <v>87</v>
      </c>
      <c r="B105">
        <v>1.7160033436347992</v>
      </c>
      <c r="C105">
        <v>0.3010299956639812</v>
      </c>
      <c r="D105">
        <v>1.8388490907372552</v>
      </c>
      <c r="E105">
        <v>0.3010299956639812</v>
      </c>
    </row>
    <row r="106" spans="1:5" x14ac:dyDescent="0.3">
      <c r="A106" t="s">
        <v>88</v>
      </c>
      <c r="B106">
        <v>2.0492180226701815</v>
      </c>
      <c r="C106">
        <v>0.47712125471966244</v>
      </c>
      <c r="D106">
        <v>2.330413773349191</v>
      </c>
      <c r="E106">
        <v>0.47712125471966244</v>
      </c>
    </row>
    <row r="107" spans="1:5" x14ac:dyDescent="0.3">
      <c r="A107" t="s">
        <v>89</v>
      </c>
      <c r="B107">
        <v>2.0644579892269186</v>
      </c>
      <c r="C107">
        <v>1.2041199826559248</v>
      </c>
      <c r="D107">
        <v>2.4996870826184039</v>
      </c>
      <c r="E107">
        <v>1.255272505103306</v>
      </c>
    </row>
    <row r="108" spans="1:5" x14ac:dyDescent="0.3">
      <c r="A108" t="s">
        <v>90</v>
      </c>
      <c r="B108">
        <v>0.95424250943932487</v>
      </c>
      <c r="C108">
        <v>0</v>
      </c>
      <c r="D108">
        <v>1</v>
      </c>
      <c r="E108">
        <v>0</v>
      </c>
    </row>
    <row r="109" spans="1:5" x14ac:dyDescent="0.3">
      <c r="A109" t="s">
        <v>91</v>
      </c>
      <c r="B109">
        <v>2.1271047983648077</v>
      </c>
      <c r="C109">
        <v>0</v>
      </c>
      <c r="D109">
        <v>2.4487063199050798</v>
      </c>
      <c r="E109">
        <v>0</v>
      </c>
    </row>
    <row r="110" spans="1:5" x14ac:dyDescent="0.3">
      <c r="A110" t="s">
        <v>167</v>
      </c>
      <c r="B110">
        <v>2.2624510897304293</v>
      </c>
      <c r="C110">
        <v>1.5797835966168101</v>
      </c>
      <c r="D110">
        <v>2.6919651027673601</v>
      </c>
      <c r="E110">
        <v>3.0115704435972783</v>
      </c>
    </row>
    <row r="111" spans="1:5" x14ac:dyDescent="0.3">
      <c r="A111" t="s">
        <v>92</v>
      </c>
      <c r="B111">
        <v>1.954242509439325</v>
      </c>
      <c r="C111">
        <v>0.3010299956639812</v>
      </c>
      <c r="D111">
        <v>2.0718820073061255</v>
      </c>
      <c r="E111">
        <v>0.3010299956639812</v>
      </c>
    </row>
    <row r="112" spans="1:5" x14ac:dyDescent="0.3">
      <c r="A112" t="s">
        <v>93</v>
      </c>
      <c r="B112">
        <v>2.3463529744506388</v>
      </c>
      <c r="C112">
        <v>0.47712125471966244</v>
      </c>
      <c r="D112">
        <v>3.422589839851482</v>
      </c>
      <c r="E112">
        <v>0.47712125471966244</v>
      </c>
    </row>
    <row r="113" spans="1:5" x14ac:dyDescent="0.3">
      <c r="A113" t="s">
        <v>94</v>
      </c>
      <c r="B113">
        <v>2.357934847000454</v>
      </c>
      <c r="C113">
        <v>0</v>
      </c>
      <c r="D113">
        <v>3.2853322276438846</v>
      </c>
      <c r="E113">
        <v>0</v>
      </c>
    </row>
    <row r="114" spans="1:5" x14ac:dyDescent="0.3">
      <c r="A114" t="s">
        <v>95</v>
      </c>
      <c r="B114">
        <v>1.8061799739838871</v>
      </c>
      <c r="C114">
        <v>0.3010299956639812</v>
      </c>
      <c r="D114">
        <v>2.0086001717619175</v>
      </c>
      <c r="E114">
        <v>0.3010299956639812</v>
      </c>
    </row>
    <row r="115" spans="1:5" x14ac:dyDescent="0.3">
      <c r="A115" t="s">
        <v>96</v>
      </c>
      <c r="B115">
        <v>1.8195439355418688</v>
      </c>
      <c r="C115">
        <v>0.6020599913279624</v>
      </c>
      <c r="D115">
        <v>2.12057393120585</v>
      </c>
      <c r="E115">
        <v>0.84509804001425681</v>
      </c>
    </row>
    <row r="116" spans="1:5" x14ac:dyDescent="0.3">
      <c r="A116" t="s">
        <v>168</v>
      </c>
      <c r="B116">
        <v>2.6414741105040997</v>
      </c>
      <c r="C116">
        <v>1.9912260756924949</v>
      </c>
      <c r="D116">
        <v>4.2319535691989811</v>
      </c>
      <c r="E116">
        <v>2.9439888750737717</v>
      </c>
    </row>
    <row r="117" spans="1:5" x14ac:dyDescent="0.3">
      <c r="A117" t="s">
        <v>97</v>
      </c>
      <c r="B117">
        <v>0.3010299956639812</v>
      </c>
      <c r="C117">
        <v>0</v>
      </c>
      <c r="D117">
        <v>0.3010299956639812</v>
      </c>
      <c r="E117">
        <v>0</v>
      </c>
    </row>
    <row r="118" spans="1:5" x14ac:dyDescent="0.3">
      <c r="A118" t="s">
        <v>98</v>
      </c>
      <c r="B118">
        <v>2.4608978427565478</v>
      </c>
      <c r="C118">
        <v>0.77815125038364363</v>
      </c>
      <c r="D118">
        <v>3.0916669575956846</v>
      </c>
      <c r="E118">
        <v>0.77815125038364363</v>
      </c>
    </row>
    <row r="119" spans="1:5" x14ac:dyDescent="0.3">
      <c r="A119" t="s">
        <v>99</v>
      </c>
      <c r="B119">
        <v>2.5854607295085006</v>
      </c>
      <c r="C119">
        <v>0.90308998699194354</v>
      </c>
      <c r="D119">
        <v>3.6338722626583326</v>
      </c>
      <c r="E119">
        <v>0.95424250943932487</v>
      </c>
    </row>
    <row r="120" spans="1:5" x14ac:dyDescent="0.3">
      <c r="A120" t="s">
        <v>100</v>
      </c>
      <c r="B120">
        <v>2.2278867046136734</v>
      </c>
      <c r="C120">
        <v>0.6020599913279624</v>
      </c>
      <c r="D120">
        <v>2.6253124509616739</v>
      </c>
      <c r="E120">
        <v>0.6020599913279624</v>
      </c>
    </row>
    <row r="121" spans="1:5" x14ac:dyDescent="0.3">
      <c r="A121" t="s">
        <v>101</v>
      </c>
      <c r="B121">
        <v>2.5403294747908736</v>
      </c>
      <c r="C121">
        <v>1.4471580313422192</v>
      </c>
      <c r="D121">
        <v>4.1535099893008374</v>
      </c>
      <c r="E121">
        <v>1.7481880270062005</v>
      </c>
    </row>
    <row r="122" spans="1:5" x14ac:dyDescent="0.3">
      <c r="A122" t="s">
        <v>102</v>
      </c>
      <c r="B122">
        <v>2.5465426634781312</v>
      </c>
      <c r="C122">
        <v>0</v>
      </c>
      <c r="D122">
        <v>4.0848621390484219</v>
      </c>
      <c r="E122">
        <v>0</v>
      </c>
    </row>
    <row r="123" spans="1:5" x14ac:dyDescent="0.3">
      <c r="A123" t="s">
        <v>103</v>
      </c>
      <c r="B123">
        <v>2.3673559210260189</v>
      </c>
      <c r="C123">
        <v>0.84509804001425681</v>
      </c>
      <c r="D123">
        <v>3.1162755875805441</v>
      </c>
      <c r="E123">
        <v>1.3010299956639813</v>
      </c>
    </row>
    <row r="124" spans="1:5" x14ac:dyDescent="0.3">
      <c r="A124" t="s">
        <v>104</v>
      </c>
      <c r="B124">
        <v>2.0413926851582249</v>
      </c>
      <c r="C124">
        <v>2.0211892990699383</v>
      </c>
      <c r="D124">
        <v>2.1492191126553797</v>
      </c>
      <c r="E124">
        <v>2.8228216453031045</v>
      </c>
    </row>
    <row r="125" spans="1:5" x14ac:dyDescent="0.3">
      <c r="A125" t="s">
        <v>105</v>
      </c>
      <c r="B125">
        <v>2.2764618041732443</v>
      </c>
      <c r="C125">
        <v>1.4771212547196624</v>
      </c>
      <c r="D125">
        <v>2.7839035792727351</v>
      </c>
      <c r="E125">
        <v>1.6127838567197355</v>
      </c>
    </row>
    <row r="126" spans="1:5" x14ac:dyDescent="0.3">
      <c r="A126" t="s">
        <v>169</v>
      </c>
      <c r="B126">
        <v>2.3483048630481607</v>
      </c>
      <c r="C126">
        <v>1.3424226808222062</v>
      </c>
      <c r="D126">
        <v>3.0909630765957314</v>
      </c>
      <c r="E126">
        <v>2.6384892569546374</v>
      </c>
    </row>
    <row r="127" spans="1:5" x14ac:dyDescent="0.3">
      <c r="A127" t="s">
        <v>106</v>
      </c>
      <c r="B127">
        <v>2.1875207208364631</v>
      </c>
      <c r="C127">
        <v>0</v>
      </c>
      <c r="D127">
        <v>2.5888317255942073</v>
      </c>
      <c r="E127">
        <v>0</v>
      </c>
    </row>
    <row r="128" spans="1:5" x14ac:dyDescent="0.3">
      <c r="A128" t="s">
        <v>107</v>
      </c>
      <c r="B128">
        <v>1.6334684555795864</v>
      </c>
      <c r="C128">
        <v>0.47712125471966244</v>
      </c>
      <c r="D128">
        <v>1.7708520116421442</v>
      </c>
      <c r="E128">
        <v>0.77815125038364363</v>
      </c>
    </row>
    <row r="129" spans="1:5" x14ac:dyDescent="0.3">
      <c r="A129" t="s">
        <v>170</v>
      </c>
      <c r="B129">
        <v>2.2966651902615309</v>
      </c>
      <c r="C129">
        <v>1.5314789170422551</v>
      </c>
      <c r="D129">
        <v>2.9400181550076634</v>
      </c>
      <c r="E129">
        <v>2.9360107957152097</v>
      </c>
    </row>
    <row r="130" spans="1:5" x14ac:dyDescent="0.3">
      <c r="A130" t="s">
        <v>108</v>
      </c>
      <c r="B130">
        <v>2.0293837776852097</v>
      </c>
      <c r="C130">
        <v>0.6020599913279624</v>
      </c>
      <c r="D130">
        <v>2.5250448070368452</v>
      </c>
      <c r="E130">
        <v>0.84509804001425681</v>
      </c>
    </row>
    <row r="131" spans="1:5" x14ac:dyDescent="0.3">
      <c r="A131" t="s">
        <v>109</v>
      </c>
      <c r="B131">
        <v>1.6434526764861874</v>
      </c>
      <c r="C131">
        <v>0.90308998699194354</v>
      </c>
      <c r="D131">
        <v>1.7923916894982539</v>
      </c>
      <c r="E131">
        <v>0.95424250943932487</v>
      </c>
    </row>
    <row r="132" spans="1:5" x14ac:dyDescent="0.3">
      <c r="A132" t="s">
        <v>110</v>
      </c>
      <c r="B132">
        <v>2.6394864892685859</v>
      </c>
      <c r="C132">
        <v>2.1553360374650619</v>
      </c>
      <c r="D132">
        <v>4.4132997640812519</v>
      </c>
      <c r="E132">
        <v>2.9513375187959179</v>
      </c>
    </row>
    <row r="133" spans="1:5" x14ac:dyDescent="0.3">
      <c r="A133" t="s">
        <v>111</v>
      </c>
      <c r="B133">
        <v>2.0863598306747484</v>
      </c>
      <c r="C133">
        <v>0</v>
      </c>
      <c r="D133">
        <v>2.2988530764097068</v>
      </c>
      <c r="E133">
        <v>0</v>
      </c>
    </row>
    <row r="134" spans="1:5" x14ac:dyDescent="0.3">
      <c r="A134" t="s">
        <v>112</v>
      </c>
      <c r="B134">
        <v>2.53655844257153</v>
      </c>
      <c r="C134">
        <v>1.3979400086720377</v>
      </c>
      <c r="D134">
        <v>3.9834909718151663</v>
      </c>
      <c r="E134">
        <v>1.4623979978989561</v>
      </c>
    </row>
    <row r="135" spans="1:5" x14ac:dyDescent="0.3">
      <c r="A135" t="s">
        <v>113</v>
      </c>
      <c r="B135">
        <v>2.0211892990699383</v>
      </c>
      <c r="C135">
        <v>0</v>
      </c>
      <c r="D135">
        <v>2.3283796034387376</v>
      </c>
      <c r="E135">
        <v>0</v>
      </c>
    </row>
    <row r="136" spans="1:5" x14ac:dyDescent="0.3">
      <c r="A136" t="s">
        <v>114</v>
      </c>
      <c r="B136">
        <v>2.5943925503754266</v>
      </c>
      <c r="C136">
        <v>2.27415784926368</v>
      </c>
      <c r="D136">
        <v>3.9045532629767727</v>
      </c>
      <c r="E136">
        <v>3.4438885467773721</v>
      </c>
    </row>
    <row r="137" spans="1:5" x14ac:dyDescent="0.3">
      <c r="A137" t="s">
        <v>115</v>
      </c>
      <c r="B137">
        <v>1.9912260756924949</v>
      </c>
      <c r="C137">
        <v>1.3979400086720377</v>
      </c>
      <c r="D137">
        <v>2.3010299956639813</v>
      </c>
      <c r="E137">
        <v>1.3979400086720377</v>
      </c>
    </row>
    <row r="138" spans="1:5" x14ac:dyDescent="0.3">
      <c r="A138" t="s">
        <v>116</v>
      </c>
      <c r="B138">
        <v>2.5403294747908736</v>
      </c>
      <c r="C138">
        <v>1.7708520116421442</v>
      </c>
      <c r="D138">
        <v>3.8747716371842982</v>
      </c>
      <c r="E138">
        <v>1.9822712330395684</v>
      </c>
    </row>
    <row r="139" spans="1:5" x14ac:dyDescent="0.3">
      <c r="A139" t="s">
        <v>117</v>
      </c>
      <c r="B139">
        <v>2.1461280356782382</v>
      </c>
      <c r="C139">
        <v>0</v>
      </c>
      <c r="D139">
        <v>2.5865873046717551</v>
      </c>
      <c r="E139">
        <v>0</v>
      </c>
    </row>
    <row r="140" spans="1:5" x14ac:dyDescent="0.3">
      <c r="A140" t="s">
        <v>118</v>
      </c>
      <c r="B140">
        <v>1.9912260756924949</v>
      </c>
      <c r="C140">
        <v>0.3010299956639812</v>
      </c>
      <c r="D140">
        <v>2.1522883443830563</v>
      </c>
      <c r="E140">
        <v>0.3010299956639812</v>
      </c>
    </row>
    <row r="141" spans="1:5" x14ac:dyDescent="0.3">
      <c r="A141" t="s">
        <v>171</v>
      </c>
      <c r="B141">
        <v>2.2833012287035497</v>
      </c>
      <c r="C141">
        <v>0.84509804001425681</v>
      </c>
      <c r="D141">
        <v>3.1690863574870227</v>
      </c>
      <c r="E141">
        <v>0.84509804001425681</v>
      </c>
    </row>
    <row r="142" spans="1:5" x14ac:dyDescent="0.3">
      <c r="A142" t="s">
        <v>119</v>
      </c>
      <c r="B142">
        <v>2.4814426285023048</v>
      </c>
      <c r="C142">
        <v>0.6020599913279624</v>
      </c>
      <c r="D142">
        <v>3.4649364291217326</v>
      </c>
      <c r="E142">
        <v>0.6020599913279624</v>
      </c>
    </row>
    <row r="143" spans="1:5" x14ac:dyDescent="0.3">
      <c r="A143" t="s">
        <v>120</v>
      </c>
      <c r="B143">
        <v>1.8325089127062364</v>
      </c>
      <c r="C143">
        <v>0</v>
      </c>
      <c r="D143">
        <v>2.4232458739368079</v>
      </c>
      <c r="E143">
        <v>0.77815125038364363</v>
      </c>
    </row>
    <row r="144" spans="1:5" x14ac:dyDescent="0.3">
      <c r="A144" t="s">
        <v>121</v>
      </c>
      <c r="B144">
        <v>2.4983105537896004</v>
      </c>
      <c r="C144">
        <v>0.6020599913279624</v>
      </c>
      <c r="D144">
        <v>3.8104341559226729</v>
      </c>
      <c r="E144">
        <v>1.3802112417116059</v>
      </c>
    </row>
    <row r="145" spans="1:5" x14ac:dyDescent="0.3">
      <c r="A145" t="s">
        <v>122</v>
      </c>
      <c r="B145">
        <v>2.4216039268698313</v>
      </c>
      <c r="C145">
        <v>1.2304489213782739</v>
      </c>
      <c r="D145">
        <v>3.037027879755775</v>
      </c>
      <c r="E145">
        <v>1.4471580313422192</v>
      </c>
    </row>
    <row r="146" spans="1:5" x14ac:dyDescent="0.3">
      <c r="A146" t="s">
        <v>123</v>
      </c>
      <c r="B146">
        <v>2.3180633349627615</v>
      </c>
      <c r="C146">
        <v>0</v>
      </c>
      <c r="D146">
        <v>3.1306553490220308</v>
      </c>
      <c r="E146">
        <v>0</v>
      </c>
    </row>
    <row r="147" spans="1:5" x14ac:dyDescent="0.3">
      <c r="A147" t="s">
        <v>124</v>
      </c>
      <c r="B147">
        <v>2.3617278360175931</v>
      </c>
      <c r="C147">
        <v>0.3010299956639812</v>
      </c>
      <c r="D147">
        <v>3.3946267642722092</v>
      </c>
      <c r="E147">
        <v>0.90308998699194354</v>
      </c>
    </row>
    <row r="148" spans="1:5" x14ac:dyDescent="0.3">
      <c r="A148" t="s">
        <v>125</v>
      </c>
      <c r="B148">
        <v>2.5998830720736876</v>
      </c>
      <c r="C148">
        <v>1.8195439355418688</v>
      </c>
      <c r="D148">
        <v>4.0072782473342441</v>
      </c>
      <c r="E148">
        <v>1.8864907251724818</v>
      </c>
    </row>
    <row r="149" spans="1:5" x14ac:dyDescent="0.3">
      <c r="A149" t="s">
        <v>126</v>
      </c>
      <c r="B149">
        <v>2.6085260335771943</v>
      </c>
      <c r="C149">
        <v>2.0413926851582249</v>
      </c>
      <c r="D149">
        <v>4.2949069106051923</v>
      </c>
      <c r="E149">
        <v>2.4771212547196626</v>
      </c>
    </row>
    <row r="150" spans="1:5" x14ac:dyDescent="0.3">
      <c r="A150" t="s">
        <v>127</v>
      </c>
      <c r="B150">
        <v>2.4487063199050798</v>
      </c>
      <c r="C150">
        <v>0</v>
      </c>
      <c r="D150">
        <v>3.0979510709941498</v>
      </c>
      <c r="E150">
        <v>0.3010299956639812</v>
      </c>
    </row>
    <row r="151" spans="1:5" x14ac:dyDescent="0.3">
      <c r="A151" t="s">
        <v>128</v>
      </c>
      <c r="B151">
        <v>2.5751878449276608</v>
      </c>
      <c r="C151">
        <v>1.3617278360175928</v>
      </c>
      <c r="D151">
        <v>3.6498214632245651</v>
      </c>
      <c r="E151">
        <v>1.4313637641589874</v>
      </c>
    </row>
    <row r="152" spans="1:5" x14ac:dyDescent="0.3">
      <c r="A152" t="s">
        <v>129</v>
      </c>
      <c r="B152">
        <v>2.6665179805548807</v>
      </c>
      <c r="C152">
        <v>2.4487063199050798</v>
      </c>
      <c r="D152">
        <v>4.6215916758592179</v>
      </c>
      <c r="E152">
        <v>3.7543483357110188</v>
      </c>
    </row>
    <row r="153" spans="1:5" x14ac:dyDescent="0.3">
      <c r="A153" t="s">
        <v>130</v>
      </c>
      <c r="B153">
        <v>2.4345689040341987</v>
      </c>
      <c r="C153">
        <v>1.6627578316815741</v>
      </c>
      <c r="D153">
        <v>3.445759836488631</v>
      </c>
      <c r="E153">
        <v>1.8325089127062364</v>
      </c>
    </row>
    <row r="154" spans="1:5" x14ac:dyDescent="0.3">
      <c r="A154" t="s">
        <v>172</v>
      </c>
      <c r="B154">
        <v>2.53655844257153</v>
      </c>
      <c r="C154">
        <v>1.8195439355418688</v>
      </c>
      <c r="D154">
        <v>3.7496590320948999</v>
      </c>
      <c r="E154">
        <v>2.6599162000698504</v>
      </c>
    </row>
    <row r="155" spans="1:5" x14ac:dyDescent="0.3">
      <c r="A155" t="s">
        <v>131</v>
      </c>
      <c r="B155">
        <v>2.4742162640762553</v>
      </c>
      <c r="C155">
        <v>0.77815125038364363</v>
      </c>
      <c r="D155">
        <v>3.3666097103924297</v>
      </c>
      <c r="E155">
        <v>0.77815125038364363</v>
      </c>
    </row>
    <row r="156" spans="1:5" x14ac:dyDescent="0.3">
      <c r="A156" t="s">
        <v>132</v>
      </c>
      <c r="B156">
        <v>2.0791812460476247</v>
      </c>
      <c r="C156">
        <v>0</v>
      </c>
      <c r="D156">
        <v>2.2966651902615309</v>
      </c>
      <c r="E156">
        <v>0.3010299956639812</v>
      </c>
    </row>
    <row r="157" spans="1:5" x14ac:dyDescent="0.3">
      <c r="A157" t="s">
        <v>173</v>
      </c>
      <c r="B157">
        <v>2.2855573090077739</v>
      </c>
      <c r="C157">
        <v>0.69897000433601886</v>
      </c>
      <c r="D157">
        <v>2.9800033715837464</v>
      </c>
      <c r="E157">
        <v>2.3802112417116059</v>
      </c>
    </row>
    <row r="158" spans="1:5" x14ac:dyDescent="0.3">
      <c r="A158" t="s">
        <v>133</v>
      </c>
      <c r="B158">
        <v>2.1583624920952498</v>
      </c>
      <c r="C158">
        <v>0.84509804001425681</v>
      </c>
      <c r="D158">
        <v>2.5314789170422549</v>
      </c>
      <c r="E158">
        <v>0.84509804001425681</v>
      </c>
    </row>
    <row r="159" spans="1:5" x14ac:dyDescent="0.3">
      <c r="A159" t="s">
        <v>174</v>
      </c>
      <c r="B159">
        <v>2.3443922736851106</v>
      </c>
      <c r="C159">
        <v>2.1643528557844371</v>
      </c>
      <c r="D159">
        <v>2.8061799739838871</v>
      </c>
      <c r="E159">
        <v>2.8627275283179747</v>
      </c>
    </row>
    <row r="160" spans="1:5" x14ac:dyDescent="0.3">
      <c r="A160" t="s">
        <v>134</v>
      </c>
      <c r="B160">
        <v>2.2900346113625178</v>
      </c>
      <c r="C160">
        <v>0</v>
      </c>
      <c r="D160">
        <v>3.1986570869544226</v>
      </c>
      <c r="E160">
        <v>0.3010299956639812</v>
      </c>
    </row>
    <row r="161" spans="1:5" x14ac:dyDescent="0.3">
      <c r="A161" t="s">
        <v>135</v>
      </c>
      <c r="B161">
        <v>2.3891660843645326</v>
      </c>
      <c r="C161">
        <v>0.90308998699194354</v>
      </c>
      <c r="D161">
        <v>3.7122286696195355</v>
      </c>
      <c r="E161">
        <v>0.90308998699194354</v>
      </c>
    </row>
    <row r="162" spans="1:5" x14ac:dyDescent="0.3">
      <c r="A162" t="s">
        <v>136</v>
      </c>
      <c r="B162">
        <v>1.954242509439325</v>
      </c>
      <c r="C162">
        <v>1.255272505103306</v>
      </c>
      <c r="D162">
        <v>2.2900346113625178</v>
      </c>
      <c r="E162">
        <v>1.2787536009528289</v>
      </c>
    </row>
    <row r="163" spans="1:5" x14ac:dyDescent="0.3">
      <c r="A163" t="s">
        <v>137</v>
      </c>
      <c r="B163">
        <v>2.5502283530550942</v>
      </c>
      <c r="C163">
        <v>1.4471580313422192</v>
      </c>
      <c r="D163">
        <v>4.4947666291336281</v>
      </c>
      <c r="E163">
        <v>1.6434526764861874</v>
      </c>
    </row>
    <row r="164" spans="1:5" x14ac:dyDescent="0.3">
      <c r="A164" t="s">
        <v>138</v>
      </c>
      <c r="B164">
        <v>2.0827853703164503</v>
      </c>
      <c r="C164">
        <v>0.77815125038364363</v>
      </c>
      <c r="D164">
        <v>2.4969296480732148</v>
      </c>
      <c r="E164">
        <v>0.77815125038364363</v>
      </c>
    </row>
    <row r="165" spans="1:5" x14ac:dyDescent="0.3">
      <c r="A165" t="s">
        <v>139</v>
      </c>
      <c r="B165">
        <v>2.436162647040756</v>
      </c>
      <c r="C165">
        <v>0.6020599913279624</v>
      </c>
      <c r="D165">
        <v>3.4497868469857735</v>
      </c>
      <c r="E165">
        <v>0.6020599913279624</v>
      </c>
    </row>
    <row r="166" spans="1:5" x14ac:dyDescent="0.3">
      <c r="A166" t="s">
        <v>140</v>
      </c>
      <c r="B166">
        <v>2.5118833609788744</v>
      </c>
      <c r="C166">
        <v>1.5910646070264991</v>
      </c>
      <c r="D166">
        <v>3.6079908585471747</v>
      </c>
      <c r="E166">
        <v>1.7781512503836436</v>
      </c>
    </row>
    <row r="167" spans="1:5" x14ac:dyDescent="0.3">
      <c r="A167" t="s">
        <v>141</v>
      </c>
      <c r="B167">
        <v>2.0413926851582249</v>
      </c>
      <c r="C167">
        <v>0.47712125471966244</v>
      </c>
      <c r="D167">
        <v>2.3201462861110542</v>
      </c>
      <c r="E167">
        <v>0.47712125471966244</v>
      </c>
    </row>
    <row r="168" spans="1:5" x14ac:dyDescent="0.3">
      <c r="A168" t="s">
        <v>175</v>
      </c>
      <c r="B168">
        <v>2.6989700043360187</v>
      </c>
      <c r="C168">
        <v>2.2787536009528289</v>
      </c>
      <c r="D168">
        <v>4.4982416126858915</v>
      </c>
      <c r="E168">
        <v>3.1300119496719043</v>
      </c>
    </row>
    <row r="169" spans="1:5" x14ac:dyDescent="0.3">
      <c r="A169" t="s">
        <v>142</v>
      </c>
      <c r="B169">
        <v>0.69897000433601886</v>
      </c>
      <c r="C169">
        <v>0</v>
      </c>
      <c r="D169">
        <v>0.69897000433601886</v>
      </c>
      <c r="E169">
        <v>0</v>
      </c>
    </row>
    <row r="170" spans="1:5" x14ac:dyDescent="0.3">
      <c r="A170" t="s">
        <v>143</v>
      </c>
      <c r="B170">
        <v>2.2600713879850747</v>
      </c>
      <c r="C170">
        <v>1.5440680443502757</v>
      </c>
      <c r="D170">
        <v>3.1386184338994925</v>
      </c>
      <c r="E170">
        <v>1.8512583487190752</v>
      </c>
    </row>
    <row r="171" spans="1:5" x14ac:dyDescent="0.3">
      <c r="A171" t="s">
        <v>144</v>
      </c>
      <c r="B171">
        <v>1.3617278360175928</v>
      </c>
      <c r="C171">
        <v>0.47712125471966244</v>
      </c>
      <c r="D171">
        <v>1.4623979978989561</v>
      </c>
      <c r="E171">
        <v>0.47712125471966244</v>
      </c>
    </row>
    <row r="172" spans="1:5" x14ac:dyDescent="0.3">
      <c r="A172" t="s">
        <v>145</v>
      </c>
      <c r="B172">
        <v>1.8195439355418688</v>
      </c>
      <c r="C172">
        <v>0</v>
      </c>
      <c r="D172">
        <v>1.9731278535996986</v>
      </c>
      <c r="E172">
        <v>0.3010299956639812</v>
      </c>
    </row>
    <row r="173" spans="1:5" x14ac:dyDescent="0.3">
      <c r="A173" t="s">
        <v>146</v>
      </c>
      <c r="B173">
        <v>1.8195439355418688</v>
      </c>
      <c r="C173">
        <v>0</v>
      </c>
      <c r="D173">
        <v>1.8388490907372552</v>
      </c>
      <c r="E173">
        <v>0</v>
      </c>
    </row>
    <row r="174" spans="1:5" x14ac:dyDescent="0.3">
      <c r="A174" t="s">
        <v>147</v>
      </c>
      <c r="B174">
        <v>2.2600713879850747</v>
      </c>
      <c r="C174">
        <v>0.77815125038364363</v>
      </c>
      <c r="D174">
        <v>2.8959747323590648</v>
      </c>
      <c r="E174">
        <v>0.95424250943932487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786EB-ABCC-4DD6-BC86-051EE08C9AF9}">
  <dimension ref="A1:A85"/>
  <sheetViews>
    <sheetView workbookViewId="0">
      <selection activeCell="P82" sqref="P82"/>
    </sheetView>
  </sheetViews>
  <sheetFormatPr defaultRowHeight="14.4" x14ac:dyDescent="0.3"/>
  <cols>
    <col min="1" max="1" width="8.88671875" style="1"/>
  </cols>
  <sheetData>
    <row r="1" spans="1:1" x14ac:dyDescent="0.3">
      <c r="A1" s="1" t="s">
        <v>1</v>
      </c>
    </row>
    <row r="22" spans="1:1" x14ac:dyDescent="0.3">
      <c r="A22" s="1" t="s">
        <v>814</v>
      </c>
    </row>
    <row r="42" spans="1:1" x14ac:dyDescent="0.3">
      <c r="A42" s="1" t="s">
        <v>176</v>
      </c>
    </row>
    <row r="63" spans="1:1" x14ac:dyDescent="0.3">
      <c r="A63" s="1" t="s">
        <v>178</v>
      </c>
    </row>
    <row r="85" spans="1:1" x14ac:dyDescent="0.3">
      <c r="A85" s="1" t="s">
        <v>179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A030E-5D28-45AE-89AD-EA8EB1FA8241}">
  <dimension ref="A1:V188"/>
  <sheetViews>
    <sheetView workbookViewId="0">
      <selection activeCell="X212" sqref="X212"/>
    </sheetView>
  </sheetViews>
  <sheetFormatPr defaultRowHeight="14.4" x14ac:dyDescent="0.3"/>
  <cols>
    <col min="1" max="1" width="8.88671875" style="1"/>
    <col min="22" max="22" width="8.88671875" style="1"/>
  </cols>
  <sheetData>
    <row r="1" spans="1:22" x14ac:dyDescent="0.3">
      <c r="A1" s="1" t="s">
        <v>262</v>
      </c>
      <c r="H1" t="s">
        <v>263</v>
      </c>
      <c r="N1" t="s">
        <v>264</v>
      </c>
      <c r="V1" s="1" t="s">
        <v>829</v>
      </c>
    </row>
    <row r="21" spans="1:22" x14ac:dyDescent="0.3">
      <c r="A21" s="1" t="s">
        <v>265</v>
      </c>
      <c r="V21" s="1" t="s">
        <v>830</v>
      </c>
    </row>
    <row r="42" spans="1:22" x14ac:dyDescent="0.3">
      <c r="A42" s="1" t="s">
        <v>266</v>
      </c>
      <c r="V42" s="1" t="s">
        <v>828</v>
      </c>
    </row>
    <row r="62" spans="1:22" x14ac:dyDescent="0.3">
      <c r="A62" s="1" t="s">
        <v>267</v>
      </c>
    </row>
    <row r="63" spans="1:22" x14ac:dyDescent="0.3">
      <c r="V63" s="1" t="s">
        <v>831</v>
      </c>
    </row>
    <row r="83" spans="1:22" x14ac:dyDescent="0.3">
      <c r="A83" s="1" t="s">
        <v>268</v>
      </c>
      <c r="V83" s="1" t="s">
        <v>849</v>
      </c>
    </row>
    <row r="104" spans="1:22" x14ac:dyDescent="0.3">
      <c r="A104" s="1" t="s">
        <v>269</v>
      </c>
      <c r="V104" s="1" t="s">
        <v>850</v>
      </c>
    </row>
    <row r="125" spans="1:22" x14ac:dyDescent="0.3">
      <c r="A125" s="1" t="s">
        <v>270</v>
      </c>
      <c r="V125" s="1" t="s">
        <v>876</v>
      </c>
    </row>
    <row r="146" spans="1:22" x14ac:dyDescent="0.3">
      <c r="A146" s="1" t="s">
        <v>271</v>
      </c>
      <c r="V146" s="1" t="s">
        <v>877</v>
      </c>
    </row>
    <row r="167" spans="1:22" x14ac:dyDescent="0.3">
      <c r="A167" s="1" t="s">
        <v>272</v>
      </c>
      <c r="V167" s="1" t="s">
        <v>878</v>
      </c>
    </row>
    <row r="188" spans="1:22" x14ac:dyDescent="0.3">
      <c r="A188" s="1" t="s">
        <v>273</v>
      </c>
      <c r="V188" s="1" t="s">
        <v>879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9FB0F-C719-4949-B1BB-E99FA1C81CAA}">
  <dimension ref="B1:AZ53"/>
  <sheetViews>
    <sheetView tabSelected="1" topLeftCell="AQ1" zoomScaleNormal="100" workbookViewId="0">
      <selection activeCell="AT1" sqref="AT1:AZ18"/>
    </sheetView>
  </sheetViews>
  <sheetFormatPr defaultRowHeight="14.4" x14ac:dyDescent="0.3"/>
  <cols>
    <col min="3" max="3" width="13.33203125" customWidth="1"/>
    <col min="4" max="4" width="10.109375" customWidth="1"/>
    <col min="5" max="5" width="8.88671875" customWidth="1"/>
    <col min="6" max="6" width="10.88671875" customWidth="1"/>
    <col min="7" max="7" width="10" customWidth="1"/>
    <col min="8" max="8" width="10.5546875" customWidth="1"/>
    <col min="9" max="9" width="11.21875" customWidth="1"/>
    <col min="10" max="10" width="10.77734375" customWidth="1"/>
    <col min="12" max="12" width="11.33203125" customWidth="1"/>
    <col min="14" max="14" width="15.5546875" customWidth="1"/>
    <col min="15" max="15" width="6.88671875" customWidth="1"/>
    <col min="16" max="16" width="12.44140625" customWidth="1"/>
    <col min="17" max="17" width="11.109375" customWidth="1"/>
    <col min="18" max="18" width="11.77734375" customWidth="1"/>
    <col min="19" max="19" width="10.6640625" customWidth="1"/>
    <col min="20" max="20" width="10" customWidth="1"/>
    <col min="23" max="23" width="15" customWidth="1"/>
    <col min="24" max="24" width="10.33203125" customWidth="1"/>
    <col min="26" max="26" width="11.77734375" customWidth="1"/>
    <col min="27" max="27" width="10.6640625" customWidth="1"/>
    <col min="31" max="31" width="13.5546875" customWidth="1"/>
    <col min="32" max="32" width="10.6640625" customWidth="1"/>
    <col min="34" max="34" width="11.21875" customWidth="1"/>
    <col min="35" max="35" width="10.88671875" customWidth="1"/>
    <col min="39" max="39" width="13.21875" customWidth="1"/>
    <col min="40" max="40" width="9.109375" customWidth="1"/>
    <col min="47" max="47" width="13.109375" customWidth="1"/>
    <col min="48" max="48" width="9.33203125" customWidth="1"/>
  </cols>
  <sheetData>
    <row r="1" spans="3:52" ht="15" thickBot="1" x14ac:dyDescent="0.35">
      <c r="E1" s="20"/>
      <c r="F1" s="20"/>
      <c r="G1" s="20"/>
      <c r="H1" s="20"/>
      <c r="I1" s="18"/>
      <c r="J1" s="18"/>
      <c r="K1" s="18"/>
      <c r="L1" s="18"/>
      <c r="R1" s="20"/>
      <c r="S1" s="20"/>
      <c r="T1" s="20"/>
      <c r="V1" s="35"/>
      <c r="W1" s="46"/>
      <c r="X1" s="46"/>
      <c r="Y1" s="46"/>
      <c r="Z1" s="46"/>
      <c r="AA1" s="46"/>
      <c r="AB1" s="37"/>
      <c r="AD1" s="35"/>
      <c r="AE1" s="46"/>
      <c r="AF1" s="46"/>
      <c r="AG1" s="46"/>
      <c r="AH1" s="46"/>
      <c r="AI1" s="46"/>
      <c r="AJ1" s="37"/>
      <c r="AL1" s="35"/>
      <c r="AM1" s="46"/>
      <c r="AN1" s="46"/>
      <c r="AO1" s="46"/>
      <c r="AP1" s="46"/>
      <c r="AQ1" s="46"/>
      <c r="AR1" s="37"/>
      <c r="AT1" s="35"/>
      <c r="AU1" s="46"/>
      <c r="AV1" s="46"/>
      <c r="AW1" s="46"/>
      <c r="AX1" s="46"/>
      <c r="AY1" s="46"/>
      <c r="AZ1" s="37"/>
    </row>
    <row r="2" spans="3:52" ht="15.6" customHeight="1" x14ac:dyDescent="0.3">
      <c r="C2" s="14"/>
      <c r="D2" s="24"/>
      <c r="E2" s="24" t="s">
        <v>335</v>
      </c>
      <c r="F2" s="24" t="s">
        <v>336</v>
      </c>
      <c r="G2" s="24" t="s">
        <v>345</v>
      </c>
      <c r="H2" s="24" t="s">
        <v>346</v>
      </c>
      <c r="I2" s="24" t="s">
        <v>335</v>
      </c>
      <c r="J2" s="24" t="s">
        <v>336</v>
      </c>
      <c r="K2" s="24" t="s">
        <v>345</v>
      </c>
      <c r="L2" s="24" t="s">
        <v>346</v>
      </c>
      <c r="V2" s="35"/>
      <c r="W2" s="55" t="s">
        <v>911</v>
      </c>
      <c r="X2" s="71" t="s">
        <v>912</v>
      </c>
      <c r="Y2" s="76" t="s">
        <v>237</v>
      </c>
      <c r="Z2" s="76" t="s">
        <v>913</v>
      </c>
      <c r="AA2" s="76" t="s">
        <v>914</v>
      </c>
      <c r="AB2" s="37"/>
      <c r="AD2" s="35"/>
      <c r="AE2" s="55" t="s">
        <v>911</v>
      </c>
      <c r="AF2" s="71" t="s">
        <v>912</v>
      </c>
      <c r="AG2" s="52" t="s">
        <v>907</v>
      </c>
      <c r="AH2" s="52" t="s">
        <v>908</v>
      </c>
      <c r="AI2" s="52" t="s">
        <v>909</v>
      </c>
      <c r="AJ2" s="37"/>
      <c r="AL2" s="35"/>
      <c r="AM2" s="77" t="s">
        <v>911</v>
      </c>
      <c r="AN2" s="82" t="s">
        <v>912</v>
      </c>
      <c r="AO2" s="83" t="s">
        <v>237</v>
      </c>
      <c r="AP2" s="83" t="s">
        <v>913</v>
      </c>
      <c r="AQ2" s="83" t="s">
        <v>914</v>
      </c>
      <c r="AR2" s="37"/>
      <c r="AT2" s="35"/>
      <c r="AU2" s="77" t="s">
        <v>911</v>
      </c>
      <c r="AV2" s="82" t="s">
        <v>912</v>
      </c>
      <c r="AW2" s="83" t="s">
        <v>237</v>
      </c>
      <c r="AX2" s="83" t="s">
        <v>913</v>
      </c>
      <c r="AY2" s="83" t="s">
        <v>914</v>
      </c>
      <c r="AZ2" s="37"/>
    </row>
    <row r="3" spans="3:52" x14ac:dyDescent="0.3">
      <c r="C3" s="64" t="s">
        <v>906</v>
      </c>
      <c r="D3" s="65"/>
      <c r="E3">
        <v>598</v>
      </c>
      <c r="F3">
        <v>145</v>
      </c>
      <c r="G3">
        <v>557</v>
      </c>
      <c r="H3">
        <v>147</v>
      </c>
      <c r="I3" s="17">
        <v>141</v>
      </c>
      <c r="J3" s="15">
        <v>142</v>
      </c>
      <c r="K3" s="17">
        <v>136</v>
      </c>
      <c r="L3" s="15">
        <v>144</v>
      </c>
      <c r="V3" s="35"/>
      <c r="W3" s="72" t="s">
        <v>334</v>
      </c>
      <c r="X3" s="49" t="s">
        <v>905</v>
      </c>
      <c r="Y3" s="39">
        <v>598</v>
      </c>
      <c r="Z3" s="39">
        <v>145</v>
      </c>
      <c r="AA3" s="40">
        <v>141</v>
      </c>
      <c r="AB3" s="35"/>
      <c r="AD3" s="35"/>
      <c r="AE3" s="72" t="s">
        <v>334</v>
      </c>
      <c r="AF3" s="49" t="s">
        <v>905</v>
      </c>
      <c r="AG3" s="39">
        <v>557</v>
      </c>
      <c r="AH3" s="39">
        <v>147</v>
      </c>
      <c r="AI3" s="40">
        <v>136</v>
      </c>
      <c r="AJ3" s="35"/>
      <c r="AL3" s="35"/>
      <c r="AM3" s="78" t="s">
        <v>334</v>
      </c>
      <c r="AN3" s="49" t="s">
        <v>905</v>
      </c>
      <c r="AO3" s="39">
        <v>598</v>
      </c>
      <c r="AP3" s="39">
        <v>145</v>
      </c>
      <c r="AQ3" s="40">
        <v>141</v>
      </c>
      <c r="AR3" s="35"/>
      <c r="AT3" s="35"/>
      <c r="AU3" s="78" t="s">
        <v>334</v>
      </c>
      <c r="AV3" s="49" t="s">
        <v>905</v>
      </c>
      <c r="AW3" s="39">
        <v>557</v>
      </c>
      <c r="AX3" s="39">
        <v>147</v>
      </c>
      <c r="AY3" s="40">
        <v>136</v>
      </c>
      <c r="AZ3" s="35"/>
    </row>
    <row r="4" spans="3:52" x14ac:dyDescent="0.3">
      <c r="C4" s="62" t="s">
        <v>334</v>
      </c>
      <c r="D4" s="15" t="s">
        <v>340</v>
      </c>
      <c r="E4" s="30">
        <v>0.45448</v>
      </c>
      <c r="F4" s="30">
        <v>0.16361000000000001</v>
      </c>
      <c r="G4" s="30">
        <v>0.44601000000000002</v>
      </c>
      <c r="H4" s="30">
        <v>0.15545</v>
      </c>
      <c r="I4" s="30">
        <v>0.30774000000000001</v>
      </c>
      <c r="J4" s="30">
        <v>0.16636999999999999</v>
      </c>
      <c r="K4" s="30">
        <v>0.40106000000000003</v>
      </c>
      <c r="L4" s="30">
        <v>0.14784</v>
      </c>
      <c r="V4" s="35"/>
      <c r="W4" s="73"/>
      <c r="X4" s="37" t="s">
        <v>904</v>
      </c>
      <c r="Y4" s="41">
        <v>0.45448</v>
      </c>
      <c r="Z4" s="41">
        <v>0.16361000000000001</v>
      </c>
      <c r="AA4" s="41">
        <v>0.30774000000000001</v>
      </c>
      <c r="AB4" s="35"/>
      <c r="AD4" s="35"/>
      <c r="AE4" s="73"/>
      <c r="AF4" s="37" t="s">
        <v>904</v>
      </c>
      <c r="AG4" s="41">
        <v>0.44601000000000002</v>
      </c>
      <c r="AH4" s="41">
        <v>0.15545</v>
      </c>
      <c r="AI4" s="41">
        <v>0.40106000000000003</v>
      </c>
      <c r="AJ4" s="35"/>
      <c r="AL4" s="35"/>
      <c r="AM4" s="79"/>
      <c r="AN4" s="37" t="s">
        <v>904</v>
      </c>
      <c r="AO4" s="41">
        <v>0.45448</v>
      </c>
      <c r="AP4" s="41">
        <v>0.16361000000000001</v>
      </c>
      <c r="AQ4" s="41">
        <v>0.30774000000000001</v>
      </c>
      <c r="AR4" s="35"/>
      <c r="AT4" s="35"/>
      <c r="AU4" s="79"/>
      <c r="AV4" s="37" t="s">
        <v>904</v>
      </c>
      <c r="AW4" s="41">
        <v>0.44601000000000002</v>
      </c>
      <c r="AX4" s="41">
        <v>0.15545</v>
      </c>
      <c r="AY4" s="41">
        <v>0.40106000000000003</v>
      </c>
      <c r="AZ4" s="35"/>
    </row>
    <row r="5" spans="3:52" x14ac:dyDescent="0.3">
      <c r="C5" s="62"/>
      <c r="D5" s="15" t="s">
        <v>338</v>
      </c>
      <c r="E5" s="29">
        <v>0.20655000000000001</v>
      </c>
      <c r="F5" s="29">
        <v>2.6769999999999999E-2</v>
      </c>
      <c r="G5" s="29">
        <v>0.19893</v>
      </c>
      <c r="H5" s="29">
        <v>2.4164000000000001E-2</v>
      </c>
      <c r="I5" s="29">
        <v>9.4703999999999997E-2</v>
      </c>
      <c r="J5" s="29">
        <v>2.768E-2</v>
      </c>
      <c r="K5" s="29">
        <v>0.16084999999999999</v>
      </c>
      <c r="L5" s="29">
        <v>2.1856E-2</v>
      </c>
      <c r="V5" s="35"/>
      <c r="W5" s="74"/>
      <c r="X5" s="42" t="s">
        <v>339</v>
      </c>
      <c r="Y5" s="53">
        <v>1E-4</v>
      </c>
      <c r="Z5" s="53">
        <v>4.9252999999999998E-2</v>
      </c>
      <c r="AA5" s="53">
        <v>2.0547E-4</v>
      </c>
      <c r="AB5" s="35"/>
      <c r="AD5" s="35"/>
      <c r="AE5" s="74"/>
      <c r="AF5" s="42" t="s">
        <v>339</v>
      </c>
      <c r="AG5" s="53">
        <v>1E-4</v>
      </c>
      <c r="AH5" s="43">
        <v>6.0100000000000001E-2</v>
      </c>
      <c r="AI5" s="53">
        <v>1E-4</v>
      </c>
      <c r="AJ5" s="35"/>
      <c r="AL5" s="35"/>
      <c r="AM5" s="80"/>
      <c r="AN5" s="42" t="s">
        <v>339</v>
      </c>
      <c r="AO5" s="53">
        <v>1E-4</v>
      </c>
      <c r="AP5" s="53">
        <v>4.9252999999999998E-2</v>
      </c>
      <c r="AQ5" s="53">
        <v>2.0547E-4</v>
      </c>
      <c r="AR5" s="35"/>
      <c r="AT5" s="35"/>
      <c r="AU5" s="80"/>
      <c r="AV5" s="42" t="s">
        <v>339</v>
      </c>
      <c r="AW5" s="53">
        <v>1E-4</v>
      </c>
      <c r="AX5" s="43">
        <v>6.0100000000000001E-2</v>
      </c>
      <c r="AY5" s="53">
        <v>1E-4</v>
      </c>
      <c r="AZ5" s="35"/>
    </row>
    <row r="6" spans="3:52" ht="14.4" customHeight="1" x14ac:dyDescent="0.3">
      <c r="C6" s="63"/>
      <c r="D6" s="13" t="s">
        <v>339</v>
      </c>
      <c r="E6" s="16">
        <v>8.1391999999999998E-32</v>
      </c>
      <c r="F6" s="31">
        <v>4.9252999999999998E-2</v>
      </c>
      <c r="G6" s="16">
        <v>1.4978000000000001E-29</v>
      </c>
      <c r="H6" s="13">
        <v>6.0100000000000001E-2</v>
      </c>
      <c r="I6" s="31">
        <v>2.0547E-4</v>
      </c>
      <c r="J6" s="31">
        <v>4.7833000000000001E-2</v>
      </c>
      <c r="K6" s="16">
        <v>1.0894999999999999E-6</v>
      </c>
      <c r="L6" s="31">
        <v>7.4948000000000001E-2</v>
      </c>
      <c r="V6" s="35"/>
      <c r="W6" s="72" t="s">
        <v>341</v>
      </c>
      <c r="X6" s="50" t="s">
        <v>905</v>
      </c>
      <c r="Y6" s="39">
        <v>624</v>
      </c>
      <c r="Z6" s="39">
        <v>171</v>
      </c>
      <c r="AA6" s="44">
        <v>168</v>
      </c>
      <c r="AB6" s="35"/>
      <c r="AD6" s="35"/>
      <c r="AE6" s="72" t="s">
        <v>341</v>
      </c>
      <c r="AF6" s="50" t="s">
        <v>905</v>
      </c>
      <c r="AG6" s="39">
        <v>605</v>
      </c>
      <c r="AH6" s="39">
        <v>171</v>
      </c>
      <c r="AI6" s="44">
        <v>161</v>
      </c>
      <c r="AJ6" s="35"/>
      <c r="AL6" s="35"/>
      <c r="AM6" s="78" t="s">
        <v>341</v>
      </c>
      <c r="AN6" s="50" t="s">
        <v>905</v>
      </c>
      <c r="AO6" s="39">
        <v>624</v>
      </c>
      <c r="AP6" s="39">
        <v>171</v>
      </c>
      <c r="AQ6" s="44">
        <v>168</v>
      </c>
      <c r="AR6" s="35"/>
      <c r="AT6" s="35"/>
      <c r="AU6" s="78" t="s">
        <v>341</v>
      </c>
      <c r="AV6" s="50" t="s">
        <v>905</v>
      </c>
      <c r="AW6" s="39">
        <v>605</v>
      </c>
      <c r="AX6" s="39">
        <v>171</v>
      </c>
      <c r="AY6" s="44">
        <v>161</v>
      </c>
      <c r="AZ6" s="35"/>
    </row>
    <row r="7" spans="3:52" x14ac:dyDescent="0.3">
      <c r="C7" s="64" t="s">
        <v>906</v>
      </c>
      <c r="D7" s="65"/>
      <c r="E7">
        <v>624</v>
      </c>
      <c r="F7">
        <v>171</v>
      </c>
      <c r="G7">
        <v>605</v>
      </c>
      <c r="H7">
        <v>171</v>
      </c>
      <c r="I7" s="15">
        <v>168</v>
      </c>
      <c r="J7" s="15">
        <v>170</v>
      </c>
      <c r="K7" s="15">
        <v>161</v>
      </c>
      <c r="L7" s="15">
        <v>170</v>
      </c>
      <c r="V7" s="35"/>
      <c r="W7" s="73"/>
      <c r="X7" s="37" t="s">
        <v>904</v>
      </c>
      <c r="Y7" s="41">
        <v>0.30513000000000001</v>
      </c>
      <c r="Z7" s="41">
        <v>0.22245999999999999</v>
      </c>
      <c r="AA7" s="41">
        <v>0.13691999999999999</v>
      </c>
      <c r="AB7" s="35"/>
      <c r="AD7" s="35"/>
      <c r="AE7" s="73"/>
      <c r="AF7" s="37" t="s">
        <v>904</v>
      </c>
      <c r="AG7" s="41">
        <v>0.28954999999999997</v>
      </c>
      <c r="AH7" s="41">
        <v>0.23058999999999999</v>
      </c>
      <c r="AI7" s="41">
        <v>0.24840999999999999</v>
      </c>
      <c r="AJ7" s="35"/>
      <c r="AL7" s="35"/>
      <c r="AM7" s="79"/>
      <c r="AN7" s="37" t="s">
        <v>904</v>
      </c>
      <c r="AO7" s="41">
        <v>0.30513000000000001</v>
      </c>
      <c r="AP7" s="41">
        <v>0.22245999999999999</v>
      </c>
      <c r="AQ7" s="41">
        <v>0.13691999999999999</v>
      </c>
      <c r="AR7" s="35"/>
      <c r="AT7" s="35"/>
      <c r="AU7" s="79"/>
      <c r="AV7" s="37" t="s">
        <v>904</v>
      </c>
      <c r="AW7" s="41">
        <v>0.28954999999999997</v>
      </c>
      <c r="AX7" s="41">
        <v>0.23058999999999999</v>
      </c>
      <c r="AY7" s="41">
        <v>0.24840999999999999</v>
      </c>
      <c r="AZ7" s="35"/>
    </row>
    <row r="8" spans="3:52" x14ac:dyDescent="0.3">
      <c r="C8" s="62" t="s">
        <v>341</v>
      </c>
      <c r="D8" s="15" t="s">
        <v>340</v>
      </c>
      <c r="E8" s="30">
        <v>0.30513000000000001</v>
      </c>
      <c r="F8" s="30">
        <v>0.22245999999999999</v>
      </c>
      <c r="G8" s="30">
        <v>0.28954999999999997</v>
      </c>
      <c r="H8" s="30">
        <v>0.23058999999999999</v>
      </c>
      <c r="I8" s="30">
        <v>0.13691999999999999</v>
      </c>
      <c r="J8" s="30">
        <v>0.21789</v>
      </c>
      <c r="K8" s="30">
        <v>0.24840999999999999</v>
      </c>
      <c r="L8" s="30">
        <v>0.22417000000000001</v>
      </c>
      <c r="V8" s="35"/>
      <c r="W8" s="74"/>
      <c r="X8" s="42" t="s">
        <v>339</v>
      </c>
      <c r="Y8" s="53">
        <v>1E-4</v>
      </c>
      <c r="Z8" s="53">
        <v>3.4515000000000001E-3</v>
      </c>
      <c r="AA8" s="43">
        <v>7.6768000000000003E-2</v>
      </c>
      <c r="AB8" s="35"/>
      <c r="AD8" s="35"/>
      <c r="AE8" s="74"/>
      <c r="AF8" s="42" t="s">
        <v>339</v>
      </c>
      <c r="AG8" s="53">
        <v>1E-4</v>
      </c>
      <c r="AH8" s="53">
        <v>2.4112000000000001E-3</v>
      </c>
      <c r="AI8" s="53">
        <v>1.4862E-3</v>
      </c>
      <c r="AJ8" s="35"/>
      <c r="AL8" s="35"/>
      <c r="AM8" s="80"/>
      <c r="AN8" s="42" t="s">
        <v>339</v>
      </c>
      <c r="AO8" s="53">
        <v>1E-4</v>
      </c>
      <c r="AP8" s="53">
        <v>3.4515000000000001E-3</v>
      </c>
      <c r="AQ8" s="43">
        <v>7.6768000000000003E-2</v>
      </c>
      <c r="AR8" s="35"/>
      <c r="AT8" s="35"/>
      <c r="AU8" s="80"/>
      <c r="AV8" s="42" t="s">
        <v>339</v>
      </c>
      <c r="AW8" s="53">
        <v>1E-4</v>
      </c>
      <c r="AX8" s="53">
        <v>2.4112000000000001E-3</v>
      </c>
      <c r="AY8" s="53">
        <v>1.4862E-3</v>
      </c>
      <c r="AZ8" s="35"/>
    </row>
    <row r="9" spans="3:52" ht="14.4" customHeight="1" x14ac:dyDescent="0.3">
      <c r="C9" s="62"/>
      <c r="D9" s="15" t="s">
        <v>338</v>
      </c>
      <c r="E9" s="29">
        <v>9.3102000000000004E-2</v>
      </c>
      <c r="F9" s="29">
        <v>4.9486000000000002E-2</v>
      </c>
      <c r="G9" s="29">
        <v>8.3836999999999995E-2</v>
      </c>
      <c r="H9" s="29">
        <v>5.3172999999999998E-2</v>
      </c>
      <c r="I9" s="29">
        <v>1.8747E-2</v>
      </c>
      <c r="J9" s="29">
        <v>4.7475000000000003E-2</v>
      </c>
      <c r="K9" s="29">
        <v>6.1706999999999998E-2</v>
      </c>
      <c r="L9" s="29">
        <v>5.0252999999999999E-2</v>
      </c>
      <c r="V9" s="35"/>
      <c r="W9" s="72" t="s">
        <v>910</v>
      </c>
      <c r="X9" s="50" t="s">
        <v>905</v>
      </c>
      <c r="Y9" s="39">
        <v>619</v>
      </c>
      <c r="Z9" s="39">
        <v>173</v>
      </c>
      <c r="AA9" s="44">
        <v>167</v>
      </c>
      <c r="AB9" s="35"/>
      <c r="AD9" s="35"/>
      <c r="AE9" s="72" t="s">
        <v>910</v>
      </c>
      <c r="AF9" s="50" t="s">
        <v>905</v>
      </c>
      <c r="AG9" s="39">
        <v>611</v>
      </c>
      <c r="AH9" s="39">
        <v>173</v>
      </c>
      <c r="AI9" s="44">
        <v>158</v>
      </c>
      <c r="AJ9" s="35"/>
      <c r="AL9" s="35"/>
      <c r="AM9" s="78" t="s">
        <v>910</v>
      </c>
      <c r="AN9" s="50" t="s">
        <v>905</v>
      </c>
      <c r="AO9" s="39">
        <v>619</v>
      </c>
      <c r="AP9" s="39">
        <v>173</v>
      </c>
      <c r="AQ9" s="44">
        <v>167</v>
      </c>
      <c r="AR9" s="35"/>
      <c r="AT9" s="35"/>
      <c r="AU9" s="78" t="s">
        <v>910</v>
      </c>
      <c r="AV9" s="50" t="s">
        <v>905</v>
      </c>
      <c r="AW9" s="39">
        <v>611</v>
      </c>
      <c r="AX9" s="39">
        <v>173</v>
      </c>
      <c r="AY9" s="44">
        <v>158</v>
      </c>
      <c r="AZ9" s="35"/>
    </row>
    <row r="10" spans="3:52" x14ac:dyDescent="0.3">
      <c r="C10" s="63"/>
      <c r="D10" s="13" t="s">
        <v>339</v>
      </c>
      <c r="E10" s="16">
        <v>6.5246000000000004E-15</v>
      </c>
      <c r="F10" s="31">
        <v>3.4515000000000001E-3</v>
      </c>
      <c r="G10" s="16">
        <v>3.7768999999999998E-13</v>
      </c>
      <c r="H10" s="31">
        <v>2.4112000000000001E-3</v>
      </c>
      <c r="I10" s="31">
        <v>7.6768000000000003E-2</v>
      </c>
      <c r="J10" s="31">
        <v>4.3128000000000003E-3</v>
      </c>
      <c r="K10" s="31">
        <v>1.4862E-3</v>
      </c>
      <c r="L10" s="31">
        <v>3.2951999999999999E-3</v>
      </c>
      <c r="V10" s="35"/>
      <c r="W10" s="73"/>
      <c r="X10" s="37" t="s">
        <v>904</v>
      </c>
      <c r="Y10" s="45">
        <v>0.65447999999999995</v>
      </c>
      <c r="Z10" s="45">
        <v>0.13267000000000001</v>
      </c>
      <c r="AA10" s="41">
        <v>0.51097000000000004</v>
      </c>
      <c r="AB10" s="35"/>
      <c r="AD10" s="35"/>
      <c r="AE10" s="73"/>
      <c r="AF10" s="37" t="s">
        <v>904</v>
      </c>
      <c r="AG10" s="45">
        <v>0.56943999999999995</v>
      </c>
      <c r="AH10" s="45">
        <v>0.12695999999999999</v>
      </c>
      <c r="AI10" s="41">
        <v>0.42287999999999998</v>
      </c>
      <c r="AJ10" s="35"/>
      <c r="AL10" s="35"/>
      <c r="AM10" s="79"/>
      <c r="AN10" s="37" t="s">
        <v>904</v>
      </c>
      <c r="AO10" s="45">
        <v>0.65447999999999995</v>
      </c>
      <c r="AP10" s="45">
        <v>0.13267000000000001</v>
      </c>
      <c r="AQ10" s="41">
        <v>0.51097000000000004</v>
      </c>
      <c r="AR10" s="35"/>
      <c r="AT10" s="35"/>
      <c r="AU10" s="79"/>
      <c r="AV10" s="37" t="s">
        <v>904</v>
      </c>
      <c r="AW10" s="45">
        <v>0.56943999999999995</v>
      </c>
      <c r="AX10" s="45">
        <v>0.12695999999999999</v>
      </c>
      <c r="AY10" s="41">
        <v>0.42287999999999998</v>
      </c>
      <c r="AZ10" s="35"/>
    </row>
    <row r="11" spans="3:52" x14ac:dyDescent="0.3">
      <c r="C11" s="64" t="s">
        <v>906</v>
      </c>
      <c r="D11" s="65"/>
      <c r="E11">
        <v>619</v>
      </c>
      <c r="F11">
        <v>173</v>
      </c>
      <c r="G11">
        <v>611</v>
      </c>
      <c r="H11">
        <v>173</v>
      </c>
      <c r="I11" s="15">
        <v>167</v>
      </c>
      <c r="J11" s="15">
        <v>172</v>
      </c>
      <c r="K11" s="15">
        <v>158</v>
      </c>
      <c r="L11" s="15">
        <v>172</v>
      </c>
      <c r="V11" s="35"/>
      <c r="W11" s="74"/>
      <c r="X11" s="42" t="s">
        <v>339</v>
      </c>
      <c r="Y11" s="53">
        <v>1E-4</v>
      </c>
      <c r="Z11" s="43">
        <v>8.1839999999999996E-2</v>
      </c>
      <c r="AA11" s="53">
        <v>1E-4</v>
      </c>
      <c r="AB11" s="35"/>
      <c r="AD11" s="35"/>
      <c r="AE11" s="74"/>
      <c r="AF11" s="42" t="s">
        <v>339</v>
      </c>
      <c r="AG11" s="53">
        <v>1E-4</v>
      </c>
      <c r="AH11" s="43">
        <v>9.5999000000000001E-2</v>
      </c>
      <c r="AI11" s="53">
        <v>1E-4</v>
      </c>
      <c r="AJ11" s="35"/>
      <c r="AL11" s="35"/>
      <c r="AM11" s="80"/>
      <c r="AN11" s="42" t="s">
        <v>339</v>
      </c>
      <c r="AO11" s="53">
        <v>1E-4</v>
      </c>
      <c r="AP11" s="43">
        <v>8.1839999999999996E-2</v>
      </c>
      <c r="AQ11" s="53">
        <v>1E-4</v>
      </c>
      <c r="AR11" s="35"/>
      <c r="AT11" s="35"/>
      <c r="AU11" s="80"/>
      <c r="AV11" s="42" t="s">
        <v>339</v>
      </c>
      <c r="AW11" s="53">
        <v>1E-4</v>
      </c>
      <c r="AX11" s="43">
        <v>9.5999000000000001E-2</v>
      </c>
      <c r="AY11" s="53">
        <v>1E-4</v>
      </c>
      <c r="AZ11" s="35"/>
    </row>
    <row r="12" spans="3:52" x14ac:dyDescent="0.3">
      <c r="C12" s="62" t="s">
        <v>342</v>
      </c>
      <c r="D12" s="15" t="s">
        <v>340</v>
      </c>
      <c r="E12" s="27">
        <v>0.65447999999999995</v>
      </c>
      <c r="F12" s="27">
        <v>0.13267000000000001</v>
      </c>
      <c r="G12" s="27">
        <v>0.56943999999999995</v>
      </c>
      <c r="H12" s="27">
        <v>0.12695999999999999</v>
      </c>
      <c r="I12" s="30">
        <v>0.51097000000000004</v>
      </c>
      <c r="J12" s="30">
        <v>0.12620000000000001</v>
      </c>
      <c r="K12" s="30">
        <v>0.42287999999999998</v>
      </c>
      <c r="L12" s="30">
        <v>0.11767</v>
      </c>
      <c r="V12" s="35"/>
      <c r="W12" s="72" t="s">
        <v>343</v>
      </c>
      <c r="X12" s="50" t="s">
        <v>905</v>
      </c>
      <c r="Y12" s="39">
        <v>629</v>
      </c>
      <c r="Z12" s="39">
        <v>174</v>
      </c>
      <c r="AA12" s="39">
        <v>170</v>
      </c>
      <c r="AB12" s="35"/>
      <c r="AD12" s="35"/>
      <c r="AE12" s="72" t="s">
        <v>343</v>
      </c>
      <c r="AF12" s="50" t="s">
        <v>905</v>
      </c>
      <c r="AG12" s="39">
        <v>605</v>
      </c>
      <c r="AH12" s="47">
        <v>174</v>
      </c>
      <c r="AI12" s="39">
        <v>164</v>
      </c>
      <c r="AJ12" s="35"/>
      <c r="AL12" s="35"/>
      <c r="AM12" s="78" t="s">
        <v>343</v>
      </c>
      <c r="AN12" s="50" t="s">
        <v>905</v>
      </c>
      <c r="AO12" s="39">
        <v>629</v>
      </c>
      <c r="AP12" s="39">
        <v>174</v>
      </c>
      <c r="AQ12" s="39">
        <v>170</v>
      </c>
      <c r="AR12" s="35"/>
      <c r="AT12" s="35"/>
      <c r="AU12" s="78" t="s">
        <v>343</v>
      </c>
      <c r="AV12" s="50" t="s">
        <v>905</v>
      </c>
      <c r="AW12" s="39">
        <v>605</v>
      </c>
      <c r="AX12" s="47">
        <v>174</v>
      </c>
      <c r="AY12" s="39">
        <v>164</v>
      </c>
      <c r="AZ12" s="35"/>
    </row>
    <row r="13" spans="3:52" x14ac:dyDescent="0.3">
      <c r="C13" s="62"/>
      <c r="D13" s="15" t="s">
        <v>338</v>
      </c>
      <c r="E13" s="25">
        <v>0.42835000000000001</v>
      </c>
      <c r="F13" s="25">
        <v>1.7602E-2</v>
      </c>
      <c r="G13" s="25">
        <v>0.32425999999999999</v>
      </c>
      <c r="H13" s="25">
        <v>1.6119000000000001E-2</v>
      </c>
      <c r="I13" s="29">
        <v>0.26108999999999999</v>
      </c>
      <c r="J13" s="29">
        <v>1.5925999999999999E-2</v>
      </c>
      <c r="K13" s="29">
        <v>0.17882999999999999</v>
      </c>
      <c r="L13" s="29">
        <v>1.3845E-2</v>
      </c>
      <c r="V13" s="35"/>
      <c r="W13" s="73"/>
      <c r="X13" s="37" t="s">
        <v>904</v>
      </c>
      <c r="Y13" s="45">
        <v>-0.38856000000000002</v>
      </c>
      <c r="Z13" s="45">
        <v>-0.46418999999999999</v>
      </c>
      <c r="AA13" s="41">
        <v>-0.26190000000000002</v>
      </c>
      <c r="AB13" s="35"/>
      <c r="AD13" s="35"/>
      <c r="AE13" s="73"/>
      <c r="AF13" s="37" t="s">
        <v>904</v>
      </c>
      <c r="AG13" s="45">
        <v>-0.38344</v>
      </c>
      <c r="AH13" s="45">
        <v>-0.38822000000000001</v>
      </c>
      <c r="AI13" s="41">
        <v>-0.35367999999999999</v>
      </c>
      <c r="AJ13" s="35"/>
      <c r="AL13" s="35"/>
      <c r="AM13" s="79"/>
      <c r="AN13" s="37" t="s">
        <v>904</v>
      </c>
      <c r="AO13" s="45">
        <v>-0.38856000000000002</v>
      </c>
      <c r="AP13" s="45">
        <v>-0.46418999999999999</v>
      </c>
      <c r="AQ13" s="41">
        <v>-0.26190000000000002</v>
      </c>
      <c r="AR13" s="35"/>
      <c r="AT13" s="35"/>
      <c r="AU13" s="79"/>
      <c r="AV13" s="37" t="s">
        <v>904</v>
      </c>
      <c r="AW13" s="45">
        <v>-0.38344</v>
      </c>
      <c r="AX13" s="45">
        <v>-0.38822000000000001</v>
      </c>
      <c r="AY13" s="41">
        <v>-0.35367999999999999</v>
      </c>
      <c r="AZ13" s="35"/>
    </row>
    <row r="14" spans="3:52" x14ac:dyDescent="0.3">
      <c r="C14" s="63"/>
      <c r="D14" s="13" t="s">
        <v>339</v>
      </c>
      <c r="E14" s="16">
        <v>5.8205999999999998E-77</v>
      </c>
      <c r="F14" s="31">
        <v>8.1839999999999996E-2</v>
      </c>
      <c r="G14" s="16">
        <v>8.3368000000000006E-54</v>
      </c>
      <c r="H14" s="31">
        <v>9.5999000000000001E-2</v>
      </c>
      <c r="I14" s="13">
        <v>1.7206999999999999E-12</v>
      </c>
      <c r="J14" s="31">
        <v>9.9019999999999997E-2</v>
      </c>
      <c r="K14" s="16">
        <v>3.1089000000000001E-8</v>
      </c>
      <c r="L14" s="31">
        <v>0.12422999999999999</v>
      </c>
      <c r="V14" s="35"/>
      <c r="W14" s="74"/>
      <c r="X14" s="42" t="s">
        <v>339</v>
      </c>
      <c r="Y14" s="53">
        <v>1E-4</v>
      </c>
      <c r="Z14" s="53">
        <v>1E-4</v>
      </c>
      <c r="AA14" s="53">
        <v>5.6057999999999998E-4</v>
      </c>
      <c r="AB14" s="35"/>
      <c r="AD14" s="35"/>
      <c r="AE14" s="74"/>
      <c r="AF14" s="42" t="s">
        <v>339</v>
      </c>
      <c r="AG14" s="53">
        <v>1E-4</v>
      </c>
      <c r="AH14" s="53">
        <v>1E-4</v>
      </c>
      <c r="AI14" s="53">
        <v>1E-4</v>
      </c>
      <c r="AJ14" s="35"/>
      <c r="AL14" s="35"/>
      <c r="AM14" s="80"/>
      <c r="AN14" s="42" t="s">
        <v>339</v>
      </c>
      <c r="AO14" s="53">
        <v>1E-4</v>
      </c>
      <c r="AP14" s="53">
        <v>1E-4</v>
      </c>
      <c r="AQ14" s="53">
        <v>5.6057999999999998E-4</v>
      </c>
      <c r="AR14" s="35"/>
      <c r="AT14" s="35"/>
      <c r="AU14" s="80"/>
      <c r="AV14" s="42" t="s">
        <v>339</v>
      </c>
      <c r="AW14" s="53">
        <v>1E-4</v>
      </c>
      <c r="AX14" s="53">
        <v>1E-4</v>
      </c>
      <c r="AY14" s="53">
        <v>1E-4</v>
      </c>
      <c r="AZ14" s="35"/>
    </row>
    <row r="15" spans="3:52" x14ac:dyDescent="0.3">
      <c r="C15" s="57" t="s">
        <v>906</v>
      </c>
      <c r="D15" s="58"/>
      <c r="E15">
        <v>629</v>
      </c>
      <c r="F15">
        <v>174</v>
      </c>
      <c r="G15">
        <v>605</v>
      </c>
      <c r="H15" s="28">
        <v>174</v>
      </c>
      <c r="I15">
        <v>170</v>
      </c>
      <c r="J15">
        <v>173</v>
      </c>
      <c r="K15">
        <v>164</v>
      </c>
      <c r="L15">
        <v>173</v>
      </c>
      <c r="V15" s="35"/>
      <c r="W15" s="72" t="s">
        <v>344</v>
      </c>
      <c r="X15" s="50" t="s">
        <v>905</v>
      </c>
      <c r="Y15" s="39">
        <v>627</v>
      </c>
      <c r="Z15" s="39">
        <v>174</v>
      </c>
      <c r="AA15" s="44">
        <v>170</v>
      </c>
      <c r="AB15" s="35"/>
      <c r="AD15" s="35"/>
      <c r="AE15" s="72" t="s">
        <v>344</v>
      </c>
      <c r="AF15" s="50" t="s">
        <v>905</v>
      </c>
      <c r="AG15" s="39">
        <v>602</v>
      </c>
      <c r="AH15" s="39">
        <v>174</v>
      </c>
      <c r="AI15" s="44">
        <v>167</v>
      </c>
      <c r="AJ15" s="35"/>
      <c r="AL15" s="35"/>
      <c r="AM15" s="78" t="s">
        <v>344</v>
      </c>
      <c r="AN15" s="50" t="s">
        <v>905</v>
      </c>
      <c r="AO15" s="39">
        <v>627</v>
      </c>
      <c r="AP15" s="39">
        <v>174</v>
      </c>
      <c r="AQ15" s="44">
        <v>170</v>
      </c>
      <c r="AR15" s="35"/>
      <c r="AT15" s="35"/>
      <c r="AU15" s="78" t="s">
        <v>344</v>
      </c>
      <c r="AV15" s="50" t="s">
        <v>905</v>
      </c>
      <c r="AW15" s="39">
        <v>602</v>
      </c>
      <c r="AX15" s="39">
        <v>174</v>
      </c>
      <c r="AY15" s="44">
        <v>167</v>
      </c>
      <c r="AZ15" s="35"/>
    </row>
    <row r="16" spans="3:52" x14ac:dyDescent="0.3">
      <c r="C16" s="62" t="s">
        <v>343</v>
      </c>
      <c r="D16" s="15" t="s">
        <v>340</v>
      </c>
      <c r="E16" s="27">
        <v>-0.38856000000000002</v>
      </c>
      <c r="F16" s="27">
        <v>-0.46418999999999999</v>
      </c>
      <c r="G16" s="27">
        <v>-0.38344</v>
      </c>
      <c r="H16" s="27">
        <v>-0.38822000000000001</v>
      </c>
      <c r="I16" s="30">
        <v>-0.26190000000000002</v>
      </c>
      <c r="J16" s="30">
        <v>-0.46117999999999998</v>
      </c>
      <c r="K16" s="30">
        <v>-0.35367999999999999</v>
      </c>
      <c r="L16" s="30">
        <v>-0.38319999999999999</v>
      </c>
      <c r="V16" s="35"/>
      <c r="W16" s="73"/>
      <c r="X16" s="37" t="s">
        <v>904</v>
      </c>
      <c r="Y16" s="45">
        <v>0.60307999999999995</v>
      </c>
      <c r="Z16" s="45">
        <v>0.30456</v>
      </c>
      <c r="AA16" s="41">
        <v>0.51385999999999998</v>
      </c>
      <c r="AB16" s="35"/>
      <c r="AD16" s="35"/>
      <c r="AE16" s="73"/>
      <c r="AF16" s="37" t="s">
        <v>904</v>
      </c>
      <c r="AG16" s="45">
        <v>0.57999999999999996</v>
      </c>
      <c r="AH16" s="45">
        <v>0.29781999999999997</v>
      </c>
      <c r="AI16" s="41">
        <v>0.50490999999999997</v>
      </c>
      <c r="AJ16" s="35"/>
      <c r="AL16" s="35"/>
      <c r="AM16" s="79"/>
      <c r="AN16" s="37" t="s">
        <v>904</v>
      </c>
      <c r="AO16" s="45">
        <v>0.60307999999999995</v>
      </c>
      <c r="AP16" s="45">
        <v>0.30456</v>
      </c>
      <c r="AQ16" s="41">
        <v>0.51385999999999998</v>
      </c>
      <c r="AR16" s="35"/>
      <c r="AT16" s="35"/>
      <c r="AU16" s="79"/>
      <c r="AV16" s="37" t="s">
        <v>904</v>
      </c>
      <c r="AW16" s="45">
        <v>0.57999999999999996</v>
      </c>
      <c r="AX16" s="45">
        <v>0.29781999999999997</v>
      </c>
      <c r="AY16" s="41">
        <v>0.50490999999999997</v>
      </c>
      <c r="AZ16" s="35"/>
    </row>
    <row r="17" spans="2:52" ht="15" thickBot="1" x14ac:dyDescent="0.35">
      <c r="C17" s="62"/>
      <c r="D17" s="15" t="s">
        <v>338</v>
      </c>
      <c r="E17" s="25">
        <v>0.15098</v>
      </c>
      <c r="F17" s="25">
        <v>0.21546999999999999</v>
      </c>
      <c r="G17" s="25">
        <v>0.14702999999999999</v>
      </c>
      <c r="H17" s="25">
        <v>0.15071999999999999</v>
      </c>
      <c r="I17" s="29">
        <v>6.8592E-2</v>
      </c>
      <c r="J17" s="29">
        <v>0.21268000000000001</v>
      </c>
      <c r="K17" s="29">
        <v>0.12509000000000001</v>
      </c>
      <c r="L17" s="29">
        <v>0.14684</v>
      </c>
      <c r="V17" s="35"/>
      <c r="W17" s="75"/>
      <c r="X17" s="46" t="s">
        <v>339</v>
      </c>
      <c r="Y17" s="54">
        <v>1E-4</v>
      </c>
      <c r="Z17" s="54">
        <v>1E-4</v>
      </c>
      <c r="AA17" s="54">
        <v>1E-4</v>
      </c>
      <c r="AB17" s="35"/>
      <c r="AD17" s="35"/>
      <c r="AE17" s="75"/>
      <c r="AF17" s="46" t="s">
        <v>339</v>
      </c>
      <c r="AG17" s="54">
        <v>1E-4</v>
      </c>
      <c r="AH17" s="54">
        <v>6.5746000000000004E-5</v>
      </c>
      <c r="AI17" s="54">
        <v>1E-4</v>
      </c>
      <c r="AJ17" s="35"/>
      <c r="AL17" s="35"/>
      <c r="AM17" s="81"/>
      <c r="AN17" s="46" t="s">
        <v>339</v>
      </c>
      <c r="AO17" s="54">
        <v>1E-4</v>
      </c>
      <c r="AP17" s="54">
        <v>1E-4</v>
      </c>
      <c r="AQ17" s="54">
        <v>1E-4</v>
      </c>
      <c r="AR17" s="35"/>
      <c r="AT17" s="35"/>
      <c r="AU17" s="81"/>
      <c r="AV17" s="46" t="s">
        <v>339</v>
      </c>
      <c r="AW17" s="54">
        <v>1E-4</v>
      </c>
      <c r="AX17" s="54">
        <v>6.5746000000000004E-5</v>
      </c>
      <c r="AY17" s="54">
        <v>1E-4</v>
      </c>
      <c r="AZ17" s="35"/>
    </row>
    <row r="18" spans="2:52" x14ac:dyDescent="0.3">
      <c r="C18" s="63"/>
      <c r="D18" s="13" t="s">
        <v>339</v>
      </c>
      <c r="E18" s="16">
        <v>3.5800000000000001E-24</v>
      </c>
      <c r="F18" s="16">
        <v>1.1079E-10</v>
      </c>
      <c r="G18" s="16">
        <v>1.2603999999999999E-22</v>
      </c>
      <c r="H18" s="16">
        <v>1.2018999999999999E-7</v>
      </c>
      <c r="I18" s="31">
        <v>5.6057999999999998E-4</v>
      </c>
      <c r="J18" s="13">
        <v>1.7094999999999999E-10</v>
      </c>
      <c r="K18" s="16">
        <v>3.3886999999999998E-6</v>
      </c>
      <c r="L18" s="16">
        <v>1.9539999999999999E-7</v>
      </c>
      <c r="V18" s="35"/>
      <c r="W18" s="35"/>
      <c r="X18" s="35"/>
      <c r="Y18" s="35"/>
      <c r="Z18" s="35"/>
      <c r="AA18" s="35"/>
      <c r="AB18" s="35"/>
      <c r="AD18" s="35"/>
      <c r="AE18" s="35"/>
      <c r="AF18" s="35"/>
      <c r="AG18" s="35"/>
      <c r="AH18" s="35"/>
      <c r="AI18" s="35"/>
      <c r="AJ18" s="35"/>
      <c r="AL18" s="35"/>
      <c r="AM18" s="35"/>
      <c r="AN18" s="35"/>
      <c r="AO18" s="35"/>
      <c r="AP18" s="35"/>
      <c r="AQ18" s="35"/>
      <c r="AR18" s="35"/>
      <c r="AT18" s="35"/>
      <c r="AU18" s="35"/>
      <c r="AV18" s="35"/>
      <c r="AW18" s="35"/>
      <c r="AX18" s="35"/>
      <c r="AY18" s="35"/>
      <c r="AZ18" s="35"/>
    </row>
    <row r="19" spans="2:52" x14ac:dyDescent="0.3">
      <c r="C19" s="64" t="s">
        <v>906</v>
      </c>
      <c r="D19" s="65"/>
      <c r="E19">
        <v>627</v>
      </c>
      <c r="F19">
        <v>174</v>
      </c>
      <c r="G19">
        <v>602</v>
      </c>
      <c r="H19">
        <v>174</v>
      </c>
      <c r="I19" s="15">
        <v>170</v>
      </c>
      <c r="J19" s="15">
        <v>173</v>
      </c>
      <c r="K19" s="15">
        <v>167</v>
      </c>
      <c r="L19" s="15">
        <v>173</v>
      </c>
      <c r="V19" t="s">
        <v>192</v>
      </c>
      <c r="AD19" t="s">
        <v>193</v>
      </c>
    </row>
    <row r="20" spans="2:52" x14ac:dyDescent="0.3">
      <c r="C20" s="62" t="s">
        <v>344</v>
      </c>
      <c r="D20" s="15" t="s">
        <v>340</v>
      </c>
      <c r="E20" s="27">
        <v>0.60307999999999995</v>
      </c>
      <c r="F20" s="27">
        <v>0.30456</v>
      </c>
      <c r="G20" s="27">
        <v>0.57601999999999998</v>
      </c>
      <c r="H20" s="27">
        <v>0.29781999999999997</v>
      </c>
      <c r="I20" s="30">
        <v>0.51385999999999998</v>
      </c>
      <c r="J20" s="30">
        <v>0.29876000000000003</v>
      </c>
      <c r="K20" s="30">
        <v>0.50490999999999997</v>
      </c>
      <c r="L20" s="30">
        <v>0.28859000000000001</v>
      </c>
    </row>
    <row r="21" spans="2:52" x14ac:dyDescent="0.3">
      <c r="C21" s="62"/>
      <c r="D21" s="15" t="s">
        <v>338</v>
      </c>
      <c r="E21" s="29">
        <v>0.36370000000000002</v>
      </c>
      <c r="F21" s="29">
        <v>9.2756000000000005E-2</v>
      </c>
      <c r="G21" s="25">
        <v>0.33179999999999998</v>
      </c>
      <c r="H21" s="25">
        <v>8.8697999999999999E-2</v>
      </c>
      <c r="I21" s="29">
        <v>0.26405000000000001</v>
      </c>
      <c r="J21" s="29">
        <v>8.9259000000000005E-2</v>
      </c>
      <c r="K21" s="29">
        <v>0.25492999999999999</v>
      </c>
      <c r="L21" s="29">
        <v>8.3282999999999996E-2</v>
      </c>
    </row>
    <row r="22" spans="2:52" ht="15" thickBot="1" x14ac:dyDescent="0.35">
      <c r="C22" s="67"/>
      <c r="D22" s="18" t="s">
        <v>339</v>
      </c>
      <c r="E22" s="19">
        <v>2.3211E-63</v>
      </c>
      <c r="F22" s="19">
        <v>4.3896000000000001E-5</v>
      </c>
      <c r="G22" s="19">
        <v>6.3032999999999999E-53</v>
      </c>
      <c r="H22" s="19">
        <v>6.5746000000000004E-5</v>
      </c>
      <c r="I22" s="18">
        <v>7.6968000000000001E-13</v>
      </c>
      <c r="J22" s="18">
        <v>6.5324E-5</v>
      </c>
      <c r="K22" s="19">
        <v>3.4532999999999998E-12</v>
      </c>
      <c r="L22" s="32">
        <v>1.1786999999999999E-4</v>
      </c>
      <c r="P22" s="15"/>
      <c r="Q22" s="15"/>
      <c r="R22" s="15"/>
      <c r="S22" s="15"/>
      <c r="T22" s="15"/>
      <c r="U22" s="15"/>
      <c r="V22" s="15"/>
    </row>
    <row r="23" spans="2:52" ht="17.399999999999999" customHeight="1" thickBot="1" x14ac:dyDescent="0.35">
      <c r="B23" s="35"/>
      <c r="C23" s="36"/>
      <c r="D23" s="36"/>
      <c r="E23" s="36"/>
      <c r="F23" s="36"/>
      <c r="G23" s="46"/>
      <c r="H23" s="37"/>
      <c r="I23" s="15"/>
      <c r="J23" s="15"/>
      <c r="M23" s="35"/>
      <c r="N23" s="46"/>
      <c r="O23" s="46"/>
      <c r="P23" s="46"/>
      <c r="Q23" s="46"/>
      <c r="R23" s="46"/>
      <c r="S23" s="37"/>
      <c r="T23" s="15"/>
      <c r="U23" s="15"/>
      <c r="V23" s="15"/>
    </row>
    <row r="24" spans="2:52" ht="44.4" customHeight="1" x14ac:dyDescent="0.3">
      <c r="B24" s="35"/>
      <c r="C24" s="61"/>
      <c r="D24" s="61"/>
      <c r="E24" s="38" t="s">
        <v>335</v>
      </c>
      <c r="F24" s="38" t="s">
        <v>336</v>
      </c>
      <c r="G24" s="38" t="s">
        <v>902</v>
      </c>
      <c r="H24" s="37"/>
      <c r="I24" s="15"/>
      <c r="J24" s="15"/>
      <c r="M24" s="35"/>
      <c r="N24" s="70"/>
      <c r="O24" s="70"/>
      <c r="P24" s="48" t="s">
        <v>345</v>
      </c>
      <c r="Q24" s="48" t="s">
        <v>346</v>
      </c>
      <c r="R24" s="48" t="s">
        <v>903</v>
      </c>
      <c r="S24" s="37"/>
      <c r="T24" s="15"/>
      <c r="U24" s="15"/>
      <c r="V24" s="15"/>
    </row>
    <row r="25" spans="2:52" x14ac:dyDescent="0.3">
      <c r="B25" s="35"/>
      <c r="C25" s="68" t="s">
        <v>906</v>
      </c>
      <c r="D25" s="69"/>
      <c r="E25" s="39">
        <v>598</v>
      </c>
      <c r="F25" s="39">
        <v>145</v>
      </c>
      <c r="G25" s="40">
        <v>141</v>
      </c>
      <c r="H25" s="35"/>
      <c r="M25" s="35"/>
      <c r="N25" s="68" t="s">
        <v>906</v>
      </c>
      <c r="O25" s="69"/>
      <c r="P25" s="39">
        <v>557</v>
      </c>
      <c r="Q25" s="39">
        <v>147</v>
      </c>
      <c r="R25" s="40">
        <v>136</v>
      </c>
      <c r="S25" s="35"/>
    </row>
    <row r="26" spans="2:52" x14ac:dyDescent="0.3">
      <c r="B26" s="35"/>
      <c r="C26" s="59" t="s">
        <v>334</v>
      </c>
      <c r="D26" s="37" t="s">
        <v>904</v>
      </c>
      <c r="E26" s="41">
        <v>0.45448</v>
      </c>
      <c r="F26" s="41">
        <v>0.16361000000000001</v>
      </c>
      <c r="G26" s="41">
        <v>0.30774000000000001</v>
      </c>
      <c r="H26" s="35"/>
      <c r="M26" s="35"/>
      <c r="N26" s="59" t="s">
        <v>334</v>
      </c>
      <c r="O26" s="37" t="s">
        <v>904</v>
      </c>
      <c r="P26" s="41">
        <v>0.44601000000000002</v>
      </c>
      <c r="Q26" s="41">
        <v>0.15545</v>
      </c>
      <c r="R26" s="41">
        <v>0.40106000000000003</v>
      </c>
      <c r="S26" s="35"/>
    </row>
    <row r="27" spans="2:52" ht="14.4" customHeight="1" x14ac:dyDescent="0.3">
      <c r="B27" s="35"/>
      <c r="C27" s="61"/>
      <c r="D27" s="42" t="s">
        <v>339</v>
      </c>
      <c r="E27" s="43">
        <v>1E-4</v>
      </c>
      <c r="F27" s="43">
        <v>4.9252999999999998E-2</v>
      </c>
      <c r="G27" s="43">
        <v>2.0547E-4</v>
      </c>
      <c r="H27" s="35"/>
      <c r="M27" s="35"/>
      <c r="N27" s="61"/>
      <c r="O27" s="42" t="s">
        <v>339</v>
      </c>
      <c r="P27" s="43">
        <v>1E-4</v>
      </c>
      <c r="Q27" s="43">
        <v>6.0100000000000001E-2</v>
      </c>
      <c r="R27" s="43">
        <v>1E-4</v>
      </c>
      <c r="S27" s="35"/>
    </row>
    <row r="28" spans="2:52" x14ac:dyDescent="0.3">
      <c r="B28" s="35"/>
      <c r="C28" s="66" t="s">
        <v>906</v>
      </c>
      <c r="D28" s="66"/>
      <c r="E28" s="39">
        <v>624</v>
      </c>
      <c r="F28" s="39">
        <v>171</v>
      </c>
      <c r="G28" s="44">
        <v>168</v>
      </c>
      <c r="H28" s="35"/>
      <c r="M28" s="35"/>
      <c r="N28" s="66" t="s">
        <v>906</v>
      </c>
      <c r="O28" s="66"/>
      <c r="P28" s="39">
        <v>605</v>
      </c>
      <c r="Q28" s="39">
        <v>171</v>
      </c>
      <c r="R28" s="44">
        <v>161</v>
      </c>
      <c r="S28" s="35"/>
    </row>
    <row r="29" spans="2:52" ht="14.4" customHeight="1" x14ac:dyDescent="0.3">
      <c r="B29" s="35"/>
      <c r="C29" s="59" t="s">
        <v>341</v>
      </c>
      <c r="D29" s="37" t="s">
        <v>904</v>
      </c>
      <c r="E29" s="41">
        <v>0.30513000000000001</v>
      </c>
      <c r="F29" s="41">
        <v>0.22245999999999999</v>
      </c>
      <c r="G29" s="41">
        <v>0.13691999999999999</v>
      </c>
      <c r="H29" s="35"/>
      <c r="M29" s="35"/>
      <c r="N29" s="59" t="s">
        <v>341</v>
      </c>
      <c r="O29" s="37" t="s">
        <v>904</v>
      </c>
      <c r="P29" s="41">
        <v>0.28954999999999997</v>
      </c>
      <c r="Q29" s="41">
        <v>0.23058999999999999</v>
      </c>
      <c r="R29" s="41">
        <v>0.24840999999999999</v>
      </c>
      <c r="S29" s="35"/>
    </row>
    <row r="30" spans="2:52" ht="14.4" customHeight="1" x14ac:dyDescent="0.3">
      <c r="B30" s="35"/>
      <c r="C30" s="61"/>
      <c r="D30" s="42" t="s">
        <v>339</v>
      </c>
      <c r="E30" s="43">
        <v>1E-4</v>
      </c>
      <c r="F30" s="43">
        <v>3.4515000000000001E-3</v>
      </c>
      <c r="G30" s="43">
        <v>7.6768000000000003E-2</v>
      </c>
      <c r="H30" s="35"/>
      <c r="M30" s="35"/>
      <c r="N30" s="61"/>
      <c r="O30" s="42" t="s">
        <v>339</v>
      </c>
      <c r="P30" s="43">
        <v>1E-4</v>
      </c>
      <c r="Q30" s="43">
        <v>2.4112000000000001E-3</v>
      </c>
      <c r="R30" s="43">
        <v>1.4862E-3</v>
      </c>
      <c r="S30" s="35"/>
    </row>
    <row r="31" spans="2:52" x14ac:dyDescent="0.3">
      <c r="B31" s="35"/>
      <c r="C31" s="66" t="s">
        <v>906</v>
      </c>
      <c r="D31" s="66"/>
      <c r="E31" s="39">
        <v>619</v>
      </c>
      <c r="F31" s="39">
        <v>173</v>
      </c>
      <c r="G31" s="44">
        <v>167</v>
      </c>
      <c r="H31" s="35"/>
      <c r="M31" s="35"/>
      <c r="N31" s="66" t="s">
        <v>906</v>
      </c>
      <c r="O31" s="66"/>
      <c r="P31" s="39">
        <v>611</v>
      </c>
      <c r="Q31" s="39">
        <v>173</v>
      </c>
      <c r="R31" s="44">
        <v>158</v>
      </c>
      <c r="S31" s="35"/>
    </row>
    <row r="32" spans="2:52" ht="14.4" customHeight="1" x14ac:dyDescent="0.3">
      <c r="B32" s="35"/>
      <c r="C32" s="59" t="s">
        <v>342</v>
      </c>
      <c r="D32" s="37" t="s">
        <v>904</v>
      </c>
      <c r="E32" s="45">
        <v>0.65447999999999995</v>
      </c>
      <c r="F32" s="45">
        <v>0.13267000000000001</v>
      </c>
      <c r="G32" s="41">
        <v>0.51097000000000004</v>
      </c>
      <c r="H32" s="35"/>
      <c r="M32" s="35"/>
      <c r="N32" s="59" t="s">
        <v>342</v>
      </c>
      <c r="O32" s="37" t="s">
        <v>904</v>
      </c>
      <c r="P32" s="45">
        <v>0.56943999999999995</v>
      </c>
      <c r="Q32" s="45">
        <v>0.12695999999999999</v>
      </c>
      <c r="R32" s="41">
        <v>0.42287999999999998</v>
      </c>
      <c r="S32" s="35"/>
    </row>
    <row r="33" spans="2:19" ht="14.4" customHeight="1" x14ac:dyDescent="0.3">
      <c r="B33" s="35"/>
      <c r="C33" s="61"/>
      <c r="D33" s="42" t="s">
        <v>339</v>
      </c>
      <c r="E33" s="43">
        <v>1E-4</v>
      </c>
      <c r="F33" s="43">
        <v>8.1839999999999996E-2</v>
      </c>
      <c r="G33" s="43">
        <v>1E-4</v>
      </c>
      <c r="H33" s="35"/>
      <c r="M33" s="35"/>
      <c r="N33" s="61"/>
      <c r="O33" s="42" t="s">
        <v>339</v>
      </c>
      <c r="P33" s="43">
        <v>1E-4</v>
      </c>
      <c r="Q33" s="43">
        <v>9.5999000000000001E-2</v>
      </c>
      <c r="R33" s="43">
        <v>1E-4</v>
      </c>
      <c r="S33" s="35"/>
    </row>
    <row r="34" spans="2:19" ht="14.4" customHeight="1" x14ac:dyDescent="0.3">
      <c r="B34" s="35"/>
      <c r="C34" s="66" t="s">
        <v>906</v>
      </c>
      <c r="D34" s="66"/>
      <c r="E34" s="39">
        <v>629</v>
      </c>
      <c r="F34" s="39">
        <v>174</v>
      </c>
      <c r="G34" s="39">
        <v>170</v>
      </c>
      <c r="H34" s="35"/>
      <c r="M34" s="35"/>
      <c r="N34" s="66" t="s">
        <v>906</v>
      </c>
      <c r="O34" s="66"/>
      <c r="P34" s="39">
        <v>605</v>
      </c>
      <c r="Q34" s="47">
        <v>174</v>
      </c>
      <c r="R34" s="39">
        <v>164</v>
      </c>
      <c r="S34" s="35"/>
    </row>
    <row r="35" spans="2:19" x14ac:dyDescent="0.3">
      <c r="B35" s="35"/>
      <c r="C35" s="59" t="s">
        <v>343</v>
      </c>
      <c r="D35" s="37" t="s">
        <v>904</v>
      </c>
      <c r="E35" s="45">
        <v>-0.38856000000000002</v>
      </c>
      <c r="F35" s="45">
        <v>-0.46418999999999999</v>
      </c>
      <c r="G35" s="41">
        <v>-0.26190000000000002</v>
      </c>
      <c r="H35" s="35"/>
      <c r="M35" s="35"/>
      <c r="N35" s="59" t="s">
        <v>343</v>
      </c>
      <c r="O35" s="37" t="s">
        <v>904</v>
      </c>
      <c r="P35" s="45">
        <v>-0.38344</v>
      </c>
      <c r="Q35" s="45">
        <v>-0.38822000000000001</v>
      </c>
      <c r="R35" s="41">
        <v>-0.35367999999999999</v>
      </c>
      <c r="S35" s="35"/>
    </row>
    <row r="36" spans="2:19" ht="14.4" customHeight="1" x14ac:dyDescent="0.3">
      <c r="B36" s="35"/>
      <c r="C36" s="61"/>
      <c r="D36" s="42" t="s">
        <v>339</v>
      </c>
      <c r="E36" s="43">
        <v>1E-4</v>
      </c>
      <c r="F36" s="43">
        <v>1E-4</v>
      </c>
      <c r="G36" s="43">
        <v>5.6057999999999998E-4</v>
      </c>
      <c r="H36" s="35"/>
      <c r="M36" s="35"/>
      <c r="N36" s="61"/>
      <c r="O36" s="42" t="s">
        <v>339</v>
      </c>
      <c r="P36" s="43">
        <v>1E-4</v>
      </c>
      <c r="Q36" s="43">
        <v>1.2018999999999999E-7</v>
      </c>
      <c r="R36" s="43">
        <v>1E-4</v>
      </c>
      <c r="S36" s="35"/>
    </row>
    <row r="37" spans="2:19" x14ac:dyDescent="0.3">
      <c r="B37" s="35"/>
      <c r="C37" s="66" t="s">
        <v>906</v>
      </c>
      <c r="D37" s="66"/>
      <c r="E37" s="39">
        <v>627</v>
      </c>
      <c r="F37" s="39">
        <v>174</v>
      </c>
      <c r="G37" s="44">
        <v>170</v>
      </c>
      <c r="H37" s="35"/>
      <c r="M37" s="35"/>
      <c r="N37" s="66" t="s">
        <v>906</v>
      </c>
      <c r="O37" s="66"/>
      <c r="P37" s="39">
        <v>602</v>
      </c>
      <c r="Q37" s="39">
        <v>174</v>
      </c>
      <c r="R37" s="44">
        <v>167</v>
      </c>
      <c r="S37" s="35"/>
    </row>
    <row r="38" spans="2:19" x14ac:dyDescent="0.3">
      <c r="B38" s="35"/>
      <c r="C38" s="59" t="s">
        <v>344</v>
      </c>
      <c r="D38" s="37" t="s">
        <v>904</v>
      </c>
      <c r="E38" s="45">
        <v>0.60307999999999995</v>
      </c>
      <c r="F38" s="45">
        <v>0.30456</v>
      </c>
      <c r="G38" s="41">
        <v>0.51385999999999998</v>
      </c>
      <c r="H38" s="35"/>
      <c r="M38" s="35"/>
      <c r="N38" s="59" t="s">
        <v>344</v>
      </c>
      <c r="O38" s="37" t="s">
        <v>904</v>
      </c>
      <c r="P38" s="45">
        <v>0.57999999999999996</v>
      </c>
      <c r="Q38" s="45">
        <v>0.29781999999999997</v>
      </c>
      <c r="R38" s="41">
        <v>0.50490999999999997</v>
      </c>
      <c r="S38" s="35"/>
    </row>
    <row r="39" spans="2:19" ht="15" customHeight="1" thickBot="1" x14ac:dyDescent="0.35">
      <c r="B39" s="35"/>
      <c r="C39" s="60"/>
      <c r="D39" s="46" t="s">
        <v>339</v>
      </c>
      <c r="E39" s="51">
        <v>1E-4</v>
      </c>
      <c r="F39" s="51">
        <v>1E-4</v>
      </c>
      <c r="G39" s="51">
        <v>1E-4</v>
      </c>
      <c r="H39" s="35"/>
      <c r="M39" s="35"/>
      <c r="N39" s="60"/>
      <c r="O39" s="46" t="s">
        <v>339</v>
      </c>
      <c r="P39" s="51">
        <v>1E-4</v>
      </c>
      <c r="Q39" s="51">
        <v>6.5746000000000004E-5</v>
      </c>
      <c r="R39" s="51">
        <v>1E-4</v>
      </c>
      <c r="S39" s="35"/>
    </row>
    <row r="40" spans="2:19" x14ac:dyDescent="0.3">
      <c r="B40" s="35"/>
      <c r="C40" s="35"/>
      <c r="D40" s="35"/>
      <c r="E40" s="35"/>
      <c r="F40" s="35"/>
      <c r="G40" s="35"/>
      <c r="H40" s="35"/>
      <c r="M40" s="35"/>
      <c r="N40" s="35"/>
      <c r="O40" s="35"/>
      <c r="P40" s="35"/>
      <c r="Q40" s="35"/>
      <c r="R40" s="35"/>
      <c r="S40" s="35"/>
    </row>
    <row r="43" spans="2:19" x14ac:dyDescent="0.3">
      <c r="C43" s="15"/>
      <c r="D43" s="15"/>
      <c r="E43" s="15"/>
      <c r="F43" s="15"/>
      <c r="G43" s="15"/>
    </row>
    <row r="50" ht="14.4" customHeight="1" x14ac:dyDescent="0.3"/>
    <row r="53" ht="14.4" customHeight="1" x14ac:dyDescent="0.3"/>
  </sheetData>
  <mergeCells count="52">
    <mergeCell ref="AM12:AM14"/>
    <mergeCell ref="AU12:AU14"/>
    <mergeCell ref="AM15:AM17"/>
    <mergeCell ref="AU15:AU17"/>
    <mergeCell ref="AM3:AM5"/>
    <mergeCell ref="AU3:AU5"/>
    <mergeCell ref="AM6:AM8"/>
    <mergeCell ref="AU6:AU8"/>
    <mergeCell ref="AM9:AM11"/>
    <mergeCell ref="AU9:AU11"/>
    <mergeCell ref="N24:O24"/>
    <mergeCell ref="N26:N27"/>
    <mergeCell ref="N28:O28"/>
    <mergeCell ref="N29:N30"/>
    <mergeCell ref="N31:O31"/>
    <mergeCell ref="N25:O25"/>
    <mergeCell ref="N32:N33"/>
    <mergeCell ref="N34:O34"/>
    <mergeCell ref="N35:N36"/>
    <mergeCell ref="N37:O37"/>
    <mergeCell ref="N38:N39"/>
    <mergeCell ref="C37:D37"/>
    <mergeCell ref="C35:C36"/>
    <mergeCell ref="C38:C39"/>
    <mergeCell ref="C15:D15"/>
    <mergeCell ref="C16:C18"/>
    <mergeCell ref="C19:D19"/>
    <mergeCell ref="C20:C22"/>
    <mergeCell ref="C24:D24"/>
    <mergeCell ref="C34:D34"/>
    <mergeCell ref="C29:C30"/>
    <mergeCell ref="C32:C33"/>
    <mergeCell ref="C26:C27"/>
    <mergeCell ref="C25:D25"/>
    <mergeCell ref="C28:D28"/>
    <mergeCell ref="C31:D31"/>
    <mergeCell ref="C12:C14"/>
    <mergeCell ref="C3:D3"/>
    <mergeCell ref="C4:C6"/>
    <mergeCell ref="C7:D7"/>
    <mergeCell ref="C8:C10"/>
    <mergeCell ref="C11:D11"/>
    <mergeCell ref="W3:W5"/>
    <mergeCell ref="W6:W8"/>
    <mergeCell ref="W9:W11"/>
    <mergeCell ref="W12:W14"/>
    <mergeCell ref="W15:W17"/>
    <mergeCell ref="AE3:AE5"/>
    <mergeCell ref="AE6:AE8"/>
    <mergeCell ref="AE9:AE11"/>
    <mergeCell ref="AE12:AE14"/>
    <mergeCell ref="AE15:AE1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78A94-A3DC-41A3-AF0A-6B6EE5D98639}">
  <dimension ref="A1:F58"/>
  <sheetViews>
    <sheetView workbookViewId="0">
      <selection activeCell="Q7" sqref="Q7"/>
    </sheetView>
  </sheetViews>
  <sheetFormatPr defaultRowHeight="14.4" x14ac:dyDescent="0.3"/>
  <cols>
    <col min="3" max="3" width="16" customWidth="1"/>
  </cols>
  <sheetData>
    <row r="1" spans="1:6" x14ac:dyDescent="0.3">
      <c r="A1" t="s">
        <v>236</v>
      </c>
      <c r="C1" t="s">
        <v>149</v>
      </c>
      <c r="D1">
        <v>153.957954</v>
      </c>
      <c r="E1">
        <f>VLOOKUP(C1,Tabela6[#All],2,FALSE)</f>
        <v>2.0863598306747484</v>
      </c>
      <c r="F1">
        <f>VLOOKUP(C1,Tabela6[#All],3,FALSE)</f>
        <v>1.4913616938342726</v>
      </c>
    </row>
    <row r="2" spans="1:6" x14ac:dyDescent="0.3">
      <c r="C2" s="34" t="s">
        <v>150</v>
      </c>
      <c r="D2" s="34">
        <v>7.7199070000000001</v>
      </c>
      <c r="E2">
        <f>VLOOKUP(C2,Tabela6[#All],2,FALSE)</f>
        <v>2.8149131812750738</v>
      </c>
      <c r="F2">
        <f>VLOOKUP(C2,Tabela6[#All],3,FALSE)</f>
        <v>2.012837224705172</v>
      </c>
    </row>
    <row r="3" spans="1:6" x14ac:dyDescent="0.3">
      <c r="C3" s="34" t="s">
        <v>151</v>
      </c>
      <c r="D3" s="34">
        <v>34.467098</v>
      </c>
      <c r="E3">
        <f>VLOOKUP(C3,Tabela6[#All],2,FALSE)</f>
        <v>2.1139433523068369</v>
      </c>
      <c r="F3">
        <f>VLOOKUP(C3,Tabela6[#All],3,FALSE)</f>
        <v>1.2304489213782739</v>
      </c>
    </row>
    <row r="4" spans="1:6" x14ac:dyDescent="0.3">
      <c r="C4" t="s">
        <v>153</v>
      </c>
      <c r="D4">
        <v>7.8404660000000002</v>
      </c>
      <c r="E4">
        <f>VLOOKUP(C4,Tabela6[#All],2,FALSE)</f>
        <v>3.0445397603924111</v>
      </c>
      <c r="F4">
        <f>VLOOKUP(C4,Tabela6[#All],3,FALSE)</f>
        <v>2.0934216851622351</v>
      </c>
    </row>
    <row r="5" spans="1:6" x14ac:dyDescent="0.3">
      <c r="C5" t="s">
        <v>154</v>
      </c>
      <c r="D5">
        <v>3.1946180000000002</v>
      </c>
      <c r="E5">
        <f>VLOOKUP(C5,Tabela6[#All],2,FALSE)</f>
        <v>2.9503648543761232</v>
      </c>
      <c r="F5">
        <f>VLOOKUP(C5,Tabela6[#All],3,FALSE)</f>
        <v>1.9138138523837167</v>
      </c>
    </row>
    <row r="6" spans="1:6" x14ac:dyDescent="0.3">
      <c r="C6" s="34" t="s">
        <v>155</v>
      </c>
      <c r="D6" s="34">
        <v>6.8811460000000002</v>
      </c>
      <c r="E6">
        <f>VLOOKUP(C6,Tabela6[#All],2,FALSE)</f>
        <v>0.95424250943932487</v>
      </c>
      <c r="F6">
        <f>VLOOKUP(C6,Tabela6[#All],3,FALSE)</f>
        <v>0.77815125038364363</v>
      </c>
    </row>
    <row r="7" spans="1:6" x14ac:dyDescent="0.3">
      <c r="C7" s="34" t="s">
        <v>156</v>
      </c>
      <c r="D7" s="34">
        <v>27.695094000000001</v>
      </c>
      <c r="E7">
        <f>VLOOKUP(C7,Tabela6[#All],2,FALSE)</f>
        <v>1.8976270912904414</v>
      </c>
      <c r="F7">
        <f>VLOOKUP(C7,Tabela6[#All],3,FALSE)</f>
        <v>1.255272505103306</v>
      </c>
    </row>
    <row r="8" spans="1:6" x14ac:dyDescent="0.3">
      <c r="C8" s="34" t="s">
        <v>157</v>
      </c>
      <c r="D8" s="34">
        <v>43.694651999999998</v>
      </c>
      <c r="E8">
        <f>VLOOKUP(C8,Tabela6[#All],2,FALSE)</f>
        <v>2.6928469192772302</v>
      </c>
      <c r="F8">
        <f>VLOOKUP(C8,Tabela6[#All],3,FALSE)</f>
        <v>1.5185139398778875</v>
      </c>
    </row>
    <row r="9" spans="1:6" x14ac:dyDescent="0.3">
      <c r="C9" s="34" t="s">
        <v>158</v>
      </c>
      <c r="D9" s="34">
        <v>4.7814889999999997</v>
      </c>
      <c r="E9">
        <f>VLOOKUP(C9,Tabela6[#All],2,FALSE)</f>
        <v>3.4237372499823291</v>
      </c>
      <c r="F9">
        <f>VLOOKUP(C9,Tabela6[#All],3,FALSE)</f>
        <v>2.1613680022349748</v>
      </c>
    </row>
    <row r="10" spans="1:6" x14ac:dyDescent="0.3">
      <c r="C10" t="s">
        <v>159</v>
      </c>
      <c r="D10">
        <v>7.931819</v>
      </c>
      <c r="E10">
        <f>VLOOKUP(C10,Tabela6[#All],2,FALSE)</f>
        <v>2.2648178230095364</v>
      </c>
      <c r="F10">
        <f>VLOOKUP(C10,Tabela6[#All],3,FALSE)</f>
        <v>0.69897000433601886</v>
      </c>
    </row>
    <row r="11" spans="1:6" x14ac:dyDescent="0.3">
      <c r="C11" s="34" t="s">
        <v>160</v>
      </c>
      <c r="D11" s="34">
        <v>87.188124000000002</v>
      </c>
      <c r="E11">
        <f>VLOOKUP(C11,Tabela6[#All],2,FALSE)</f>
        <v>0.77815125038364363</v>
      </c>
      <c r="F11">
        <f>VLOOKUP(C11,Tabela6[#All],3,FALSE)</f>
        <v>0.77815125038364363</v>
      </c>
    </row>
    <row r="12" spans="1:6" x14ac:dyDescent="0.3">
      <c r="C12" t="s">
        <v>161</v>
      </c>
      <c r="D12">
        <v>79.195538999999997</v>
      </c>
      <c r="E12">
        <f>VLOOKUP(C12,Tabela6[#All],2,FALSE)</f>
        <v>0</v>
      </c>
      <c r="F12">
        <f>VLOOKUP(C12,Tabela6[#All],3,FALSE)</f>
        <v>0</v>
      </c>
    </row>
    <row r="13" spans="1:6" x14ac:dyDescent="0.3">
      <c r="C13" s="34" t="s">
        <v>162</v>
      </c>
      <c r="D13" s="34">
        <v>6.4738429999999996</v>
      </c>
      <c r="E13">
        <f>VLOOKUP(C13,Tabela6[#All],2,FALSE)</f>
        <v>3.1892094895823062</v>
      </c>
      <c r="F13">
        <f>VLOOKUP(C13,Tabela6[#All],3,FALSE)</f>
        <v>1.568201724066995</v>
      </c>
    </row>
    <row r="14" spans="1:6" x14ac:dyDescent="0.3">
      <c r="C14" s="34" t="s">
        <v>163</v>
      </c>
      <c r="D14" s="34">
        <v>44.204442</v>
      </c>
      <c r="E14">
        <f>VLOOKUP(C14,Tabela6[#All],2,FALSE)</f>
        <v>2.6884198220027105</v>
      </c>
      <c r="F14">
        <f>VLOOKUP(C14,Tabela6[#All],3,FALSE)</f>
        <v>1.7160033436347992</v>
      </c>
    </row>
    <row r="15" spans="1:6" x14ac:dyDescent="0.3">
      <c r="C15" t="s">
        <v>164</v>
      </c>
      <c r="D15">
        <v>25.220403000000001</v>
      </c>
      <c r="E15">
        <f>VLOOKUP(C15,Tabela6[#All],2,FALSE)</f>
        <v>2.5526682161121932</v>
      </c>
      <c r="F15">
        <f>VLOOKUP(C15,Tabela6[#All],3,FALSE)</f>
        <v>1.968482948553935</v>
      </c>
    </row>
    <row r="16" spans="1:6" x14ac:dyDescent="0.3">
      <c r="C16" s="34" t="s">
        <v>165</v>
      </c>
      <c r="D16" s="34">
        <v>34.310102000000001</v>
      </c>
      <c r="E16">
        <f>VLOOKUP(C16,Tabela6[#All],2,FALSE)</f>
        <v>2.7371926427047373</v>
      </c>
      <c r="F16">
        <f>VLOOKUP(C16,Tabela6[#All],3,FALSE)</f>
        <v>1.3802112417116059</v>
      </c>
    </row>
    <row r="17" spans="1:6" x14ac:dyDescent="0.3">
      <c r="C17" t="s">
        <v>166</v>
      </c>
      <c r="D17">
        <v>9.9231230000000004</v>
      </c>
      <c r="E17">
        <f>VLOOKUP(C17,Tabela6[#All],2,FALSE)</f>
        <v>0</v>
      </c>
      <c r="F17">
        <f>VLOOKUP(C17,Tabela6[#All],3,FALSE)</f>
        <v>0</v>
      </c>
    </row>
    <row r="18" spans="1:6" x14ac:dyDescent="0.3">
      <c r="C18" s="34" t="s">
        <v>167</v>
      </c>
      <c r="D18" s="34">
        <v>32.946368</v>
      </c>
      <c r="E18">
        <f>VLOOKUP(C18,Tabela6[#All],2,FALSE)</f>
        <v>3.0115704435972783</v>
      </c>
      <c r="F18">
        <f>VLOOKUP(C18,Tabela6[#All],3,FALSE)</f>
        <v>1.5797835966168101</v>
      </c>
    </row>
    <row r="19" spans="1:6" x14ac:dyDescent="0.3">
      <c r="C19" t="s">
        <v>168</v>
      </c>
      <c r="D19">
        <v>11.33502</v>
      </c>
      <c r="E19">
        <f>VLOOKUP(C19,Tabela6[#All],2,FALSE)</f>
        <v>2.9439888750737717</v>
      </c>
      <c r="F19">
        <f>VLOOKUP(C19,Tabela6[#All],3,FALSE)</f>
        <v>1.9912260756924949</v>
      </c>
    </row>
    <row r="20" spans="1:6" x14ac:dyDescent="0.3">
      <c r="C20" t="s">
        <v>169</v>
      </c>
      <c r="D20">
        <v>8.6821260000000002</v>
      </c>
      <c r="E20">
        <f>VLOOKUP(C20,Tabela6[#All],2,FALSE)</f>
        <v>2.6384892569546374</v>
      </c>
      <c r="F20">
        <f>VLOOKUP(C20,Tabela6[#All],3,FALSE)</f>
        <v>1.3424226808222062</v>
      </c>
    </row>
    <row r="21" spans="1:6" x14ac:dyDescent="0.3">
      <c r="C21" s="34" t="s">
        <v>170</v>
      </c>
      <c r="D21" s="34">
        <v>19.002613</v>
      </c>
      <c r="E21">
        <f>VLOOKUP(C21,Tabela6[#All],2,FALSE)</f>
        <v>2.9360107957152097</v>
      </c>
      <c r="F21">
        <f>VLOOKUP(C21,Tabela6[#All],3,FALSE)</f>
        <v>1.5314789170422551</v>
      </c>
    </row>
    <row r="22" spans="1:6" x14ac:dyDescent="0.3">
      <c r="C22" t="s">
        <v>171</v>
      </c>
      <c r="D22">
        <v>16.189961</v>
      </c>
      <c r="E22">
        <f>VLOOKUP(C22,Tabela6[#All],2,FALSE)</f>
        <v>0.84509804001425681</v>
      </c>
      <c r="F22">
        <f>VLOOKUP(C22,Tabela6[#All],3,FALSE)</f>
        <v>0.84509804001425681</v>
      </c>
    </row>
    <row r="23" spans="1:6" x14ac:dyDescent="0.3">
      <c r="C23" s="34" t="s">
        <v>172</v>
      </c>
      <c r="D23" s="34">
        <v>1.362498</v>
      </c>
      <c r="E23">
        <f>VLOOKUP(C23,Tabela6[#All],2,FALSE)</f>
        <v>2.6599162000698504</v>
      </c>
      <c r="F23">
        <f>VLOOKUP(C23,Tabela6[#All],3,FALSE)</f>
        <v>1.8195439355418688</v>
      </c>
    </row>
    <row r="24" spans="1:6" x14ac:dyDescent="0.3">
      <c r="C24" t="s">
        <v>173</v>
      </c>
      <c r="D24">
        <v>13.940852</v>
      </c>
      <c r="E24">
        <f>VLOOKUP(C24,Tabela6[#All],2,FALSE)</f>
        <v>2.3802112417116059</v>
      </c>
      <c r="F24">
        <f>VLOOKUP(C24,Tabela6[#All],3,FALSE)</f>
        <v>0.69897000433601886</v>
      </c>
    </row>
    <row r="25" spans="1:6" x14ac:dyDescent="0.3">
      <c r="C25" t="s">
        <v>174</v>
      </c>
      <c r="D25">
        <v>30.719439999999999</v>
      </c>
      <c r="E25">
        <f>VLOOKUP(C25,Tabela6[#All],2,FALSE)</f>
        <v>2.8627275283179747</v>
      </c>
      <c r="F25">
        <f>VLOOKUP(C25,Tabela6[#All],3,FALSE)</f>
        <v>2.1643528557844371</v>
      </c>
    </row>
    <row r="26" spans="1:6" x14ac:dyDescent="0.3">
      <c r="C26" s="34" t="s">
        <v>175</v>
      </c>
      <c r="D26" s="34">
        <v>5.0201219999999998</v>
      </c>
      <c r="E26">
        <f>VLOOKUP(C26,Tabela6[#All],2,FALSE)</f>
        <v>3.1300119496719043</v>
      </c>
      <c r="F26">
        <f>VLOOKUP(C26,Tabela6[#All],3,FALSE)</f>
        <v>2.2787536009528289</v>
      </c>
    </row>
    <row r="28" spans="1:6" x14ac:dyDescent="0.3">
      <c r="A28" t="s">
        <v>237</v>
      </c>
    </row>
    <row r="29" spans="1:6" x14ac:dyDescent="0.3">
      <c r="C29" s="34" t="s">
        <v>149</v>
      </c>
      <c r="D29" s="34">
        <v>153.957954</v>
      </c>
      <c r="E29">
        <f>VLOOKUP(C29,Tabela36[#All],2,FALSE)</f>
        <v>2.4345689040341987</v>
      </c>
      <c r="F29">
        <f>VLOOKUP(C29,Tabela36[#All],3,FALSE)</f>
        <v>2.0374264979406238</v>
      </c>
    </row>
    <row r="30" spans="1:6" x14ac:dyDescent="0.3">
      <c r="C30" t="s">
        <v>150</v>
      </c>
      <c r="D30">
        <v>7.7199070000000001</v>
      </c>
      <c r="E30">
        <f>VLOOKUP(C30,Tabela36[#All],2,FALSE)</f>
        <v>3.7172543127625497</v>
      </c>
      <c r="F30">
        <f>VLOOKUP(C30,Tabela36[#All],3,FALSE)</f>
        <v>2.5065050324048719</v>
      </c>
    </row>
    <row r="31" spans="1:6" x14ac:dyDescent="0.3">
      <c r="C31" s="34" t="s">
        <v>151</v>
      </c>
      <c r="D31" s="34">
        <v>34.467098</v>
      </c>
      <c r="E31">
        <f>VLOOKUP(C31,Tabela36[#All],2,FALSE)</f>
        <v>2.4608978427565478</v>
      </c>
      <c r="F31">
        <f>VLOOKUP(C31,Tabela36[#All],3,FALSE)</f>
        <v>2.1492191126553797</v>
      </c>
    </row>
    <row r="32" spans="1:6" x14ac:dyDescent="0.3">
      <c r="C32" s="34" t="s">
        <v>153</v>
      </c>
      <c r="D32" s="34">
        <v>7.8404660000000002</v>
      </c>
      <c r="E32">
        <f>VLOOKUP(C32,Tabela36[#All],2,FALSE)</f>
        <v>3.5696079675468244</v>
      </c>
      <c r="F32">
        <f>VLOOKUP(C32,Tabela36[#All],3,FALSE)</f>
        <v>2.509202522331103</v>
      </c>
    </row>
    <row r="33" spans="3:6" x14ac:dyDescent="0.3">
      <c r="C33" t="s">
        <v>154</v>
      </c>
      <c r="D33">
        <v>3.1946180000000002</v>
      </c>
      <c r="E33">
        <f>VLOOKUP(C33,Tabela36[#All],2,FALSE)</f>
        <v>3.958085848521085</v>
      </c>
      <c r="F33">
        <f>VLOOKUP(C33,Tabela36[#All],3,FALSE)</f>
        <v>2.6424645202421213</v>
      </c>
    </row>
    <row r="34" spans="3:6" x14ac:dyDescent="0.3">
      <c r="C34" s="34" t="s">
        <v>155</v>
      </c>
      <c r="D34" s="34">
        <v>6.8811460000000002</v>
      </c>
      <c r="E34">
        <f>VLOOKUP(C34,Tabela36[#All],2,FALSE)</f>
        <v>3.3277674899027292</v>
      </c>
      <c r="F34">
        <f>VLOOKUP(C34,Tabela36[#All],3,FALSE)</f>
        <v>2.3710678622717363</v>
      </c>
    </row>
    <row r="35" spans="3:6" x14ac:dyDescent="0.3">
      <c r="C35" t="s">
        <v>156</v>
      </c>
      <c r="D35">
        <v>27.695094000000001</v>
      </c>
      <c r="E35">
        <f>VLOOKUP(C35,Tabela36[#All],2,FALSE)</f>
        <v>3.1212314551496214</v>
      </c>
      <c r="F35">
        <f>VLOOKUP(C35,Tabela36[#All],3,FALSE)</f>
        <v>2.428134794028789</v>
      </c>
    </row>
    <row r="36" spans="3:6" x14ac:dyDescent="0.3">
      <c r="C36" s="34" t="s">
        <v>157</v>
      </c>
      <c r="D36" s="34">
        <v>43.694651999999998</v>
      </c>
      <c r="E36">
        <f>VLOOKUP(C36,Tabela36[#All],2,FALSE)</f>
        <v>3.3554515201265174</v>
      </c>
      <c r="F36">
        <f>VLOOKUP(C36,Tabela36[#All],3,FALSE)</f>
        <v>2.3560258571931225</v>
      </c>
    </row>
    <row r="37" spans="3:6" x14ac:dyDescent="0.3">
      <c r="C37" t="s">
        <v>158</v>
      </c>
      <c r="D37">
        <v>4.7814889999999997</v>
      </c>
      <c r="E37">
        <f>VLOOKUP(C37,Tabela36[#All],2,FALSE)</f>
        <v>3.1411360901207388</v>
      </c>
      <c r="F37">
        <f>VLOOKUP(C37,Tabela36[#All],3,FALSE)</f>
        <v>2.4183012913197452</v>
      </c>
    </row>
    <row r="38" spans="3:6" x14ac:dyDescent="0.3">
      <c r="C38" s="34" t="s">
        <v>159</v>
      </c>
      <c r="D38" s="34">
        <v>7.931819</v>
      </c>
      <c r="E38">
        <f>VLOOKUP(C38,Tabela36[#All],2,FALSE)</f>
        <v>3.5843312243675309</v>
      </c>
      <c r="F38">
        <f>VLOOKUP(C38,Tabela36[#All],3,FALSE)</f>
        <v>2.4502491083193609</v>
      </c>
    </row>
    <row r="39" spans="3:6" x14ac:dyDescent="0.3">
      <c r="C39" t="s">
        <v>160</v>
      </c>
      <c r="D39">
        <v>87.188124000000002</v>
      </c>
      <c r="E39">
        <f>VLOOKUP(C39,Tabela36[#All],2,FALSE)</f>
        <v>3.9697885374149391</v>
      </c>
      <c r="F39">
        <f>VLOOKUP(C39,Tabela36[#All],3,FALSE)</f>
        <v>2.5276299008713385</v>
      </c>
    </row>
    <row r="40" spans="3:6" x14ac:dyDescent="0.3">
      <c r="C40" s="34" t="s">
        <v>161</v>
      </c>
      <c r="D40" s="34">
        <v>79.195538999999997</v>
      </c>
      <c r="E40">
        <f>VLOOKUP(C40,Tabela36[#All],2,FALSE)</f>
        <v>3.8735530935136189</v>
      </c>
      <c r="F40">
        <f>VLOOKUP(C40,Tabela36[#All],3,FALSE)</f>
        <v>2.5888317255942073</v>
      </c>
    </row>
    <row r="41" spans="3:6" x14ac:dyDescent="0.3">
      <c r="C41" t="s">
        <v>162</v>
      </c>
      <c r="D41">
        <v>6.4738429999999996</v>
      </c>
      <c r="E41">
        <f>VLOOKUP(C41,Tabela36[#All],2,FALSE)</f>
        <v>3.5960470075454389</v>
      </c>
      <c r="F41">
        <f>VLOOKUP(C41,Tabela36[#All],3,FALSE)</f>
        <v>2.5211380837040362</v>
      </c>
    </row>
    <row r="42" spans="3:6" x14ac:dyDescent="0.3">
      <c r="C42" s="34" t="s">
        <v>534</v>
      </c>
      <c r="D42" s="34">
        <v>170.37789699999999</v>
      </c>
      <c r="E42">
        <f>VLOOKUP(C42,Tabela36[#All],2,FALSE)</f>
        <v>1.0413926851582251</v>
      </c>
      <c r="F42">
        <f>VLOOKUP(C42,Tabela36[#All],3,FALSE)</f>
        <v>1.0413926851582251</v>
      </c>
    </row>
    <row r="43" spans="3:6" x14ac:dyDescent="0.3">
      <c r="C43" t="s">
        <v>541</v>
      </c>
      <c r="D43">
        <v>61.154409999999999</v>
      </c>
      <c r="E43">
        <f>VLOOKUP(C43,Tabela36[#All],2,FALSE)</f>
        <v>2.782472624166286</v>
      </c>
      <c r="F43">
        <f>VLOOKUP(C43,Tabela36[#All],3,FALSE)</f>
        <v>2.2624510897304293</v>
      </c>
    </row>
    <row r="44" spans="3:6" x14ac:dyDescent="0.3">
      <c r="C44" s="34" t="s">
        <v>163</v>
      </c>
      <c r="D44" s="34">
        <v>44.204442</v>
      </c>
      <c r="E44">
        <f>VLOOKUP(C44,Tabela36[#All],2,FALSE)</f>
        <v>2.5490032620257876</v>
      </c>
      <c r="F44">
        <f>VLOOKUP(C44,Tabela36[#All],3,FALSE)</f>
        <v>2.3242824552976926</v>
      </c>
    </row>
    <row r="45" spans="3:6" x14ac:dyDescent="0.3">
      <c r="C45" t="s">
        <v>164</v>
      </c>
      <c r="D45">
        <v>25.220403000000001</v>
      </c>
      <c r="E45">
        <f>VLOOKUP(C45,Tabela36[#All],2,FALSE)</f>
        <v>2.7084209001347128</v>
      </c>
      <c r="F45">
        <f>VLOOKUP(C45,Tabela36[#All],3,FALSE)</f>
        <v>2.287801729930226</v>
      </c>
    </row>
    <row r="46" spans="3:6" x14ac:dyDescent="0.3">
      <c r="C46" s="34" t="s">
        <v>165</v>
      </c>
      <c r="D46" s="34">
        <v>34.310102000000001</v>
      </c>
      <c r="E46">
        <f>VLOOKUP(C46,Tabela36[#All],2,FALSE)</f>
        <v>3.5375672571526753</v>
      </c>
      <c r="F46">
        <f>VLOOKUP(C46,Tabela36[#All],3,FALSE)</f>
        <v>2.4857214264815801</v>
      </c>
    </row>
    <row r="47" spans="3:6" x14ac:dyDescent="0.3">
      <c r="C47" t="s">
        <v>166</v>
      </c>
      <c r="D47">
        <v>9.9231230000000004</v>
      </c>
      <c r="E47">
        <f>VLOOKUP(C47,Tabela36[#All],2,FALSE)</f>
        <v>3.5529114502165089</v>
      </c>
      <c r="F47">
        <f>VLOOKUP(C47,Tabela36[#All],3,FALSE)</f>
        <v>2.436162647040756</v>
      </c>
    </row>
    <row r="48" spans="3:6" x14ac:dyDescent="0.3">
      <c r="C48" s="34" t="s">
        <v>167</v>
      </c>
      <c r="D48" s="34">
        <v>32.946368</v>
      </c>
      <c r="E48">
        <f>VLOOKUP(C48,Tabela36[#All],2,FALSE)</f>
        <v>2.6919651027673601</v>
      </c>
      <c r="F48">
        <f>VLOOKUP(C48,Tabela36[#All],3,FALSE)</f>
        <v>2.2624510897304293</v>
      </c>
    </row>
    <row r="49" spans="3:6" x14ac:dyDescent="0.3">
      <c r="C49" t="s">
        <v>653</v>
      </c>
      <c r="D49">
        <v>62.710276</v>
      </c>
      <c r="E49">
        <f>VLOOKUP(C49,Tabela36[#All],2,FALSE)</f>
        <v>3.1734776434529945</v>
      </c>
      <c r="F49">
        <f>VLOOKUP(C49,Tabela36[#All],3,FALSE)</f>
        <v>2.4014005407815442</v>
      </c>
    </row>
    <row r="50" spans="3:6" x14ac:dyDescent="0.3">
      <c r="C50" s="34" t="s">
        <v>168</v>
      </c>
      <c r="D50" s="34">
        <v>11.33502</v>
      </c>
      <c r="E50">
        <f>VLOOKUP(C50,Tabela36[#All],2,FALSE)</f>
        <v>4.2319535691989811</v>
      </c>
      <c r="F50">
        <f>VLOOKUP(C50,Tabela36[#All],3,FALSE)</f>
        <v>2.6414741105040997</v>
      </c>
    </row>
    <row r="51" spans="3:6" x14ac:dyDescent="0.3">
      <c r="C51" t="s">
        <v>169</v>
      </c>
      <c r="D51">
        <v>8.6821260000000002</v>
      </c>
      <c r="E51">
        <f>VLOOKUP(C51,Tabela36[#All],2,FALSE)</f>
        <v>3.0909630765957314</v>
      </c>
      <c r="F51">
        <f>VLOOKUP(C51,Tabela36[#All],3,FALSE)</f>
        <v>2.3483048630481607</v>
      </c>
    </row>
    <row r="52" spans="3:6" x14ac:dyDescent="0.3">
      <c r="C52" s="34" t="s">
        <v>170</v>
      </c>
      <c r="D52" s="34">
        <v>19.002613</v>
      </c>
      <c r="E52">
        <f>VLOOKUP(C52,Tabela36[#All],2,FALSE)</f>
        <v>2.9400181550076634</v>
      </c>
      <c r="F52">
        <f>VLOOKUP(C52,Tabela36[#All],3,FALSE)</f>
        <v>2.2966651902615309</v>
      </c>
    </row>
    <row r="53" spans="3:6" x14ac:dyDescent="0.3">
      <c r="C53" t="s">
        <v>696</v>
      </c>
      <c r="D53">
        <v>177.22798499999999</v>
      </c>
      <c r="E53">
        <f>VLOOKUP(C53,Tabela36[#All],2,FALSE)</f>
        <v>2.3783979009481375</v>
      </c>
      <c r="F53">
        <f>VLOOKUP(C53,Tabela36[#All],3,FALSE)</f>
        <v>2.1271047983648077</v>
      </c>
    </row>
    <row r="54" spans="3:6" x14ac:dyDescent="0.3">
      <c r="C54" s="34" t="s">
        <v>171</v>
      </c>
      <c r="D54" s="34">
        <v>16.189961</v>
      </c>
      <c r="E54">
        <f>VLOOKUP(C54,Tabela36[#All],2,FALSE)</f>
        <v>3.1690863574870227</v>
      </c>
      <c r="F54">
        <f>VLOOKUP(C54,Tabela36[#All],3,FALSE)</f>
        <v>2.2833012287035497</v>
      </c>
    </row>
    <row r="55" spans="3:6" x14ac:dyDescent="0.3">
      <c r="C55" s="34" t="s">
        <v>172</v>
      </c>
      <c r="D55">
        <v>1.362498</v>
      </c>
      <c r="E55">
        <f>VLOOKUP(C55,Tabela36[#All],2,FALSE)</f>
        <v>3.7496590320948999</v>
      </c>
      <c r="F55">
        <f>VLOOKUP(C55,Tabela36[#All],3,FALSE)</f>
        <v>2.53655844257153</v>
      </c>
    </row>
    <row r="56" spans="3:6" x14ac:dyDescent="0.3">
      <c r="C56" t="s">
        <v>173</v>
      </c>
      <c r="D56" s="34">
        <v>13.940852</v>
      </c>
      <c r="E56">
        <f>VLOOKUP(C56,Tabela36[#All],2,FALSE)</f>
        <v>2.9800033715837464</v>
      </c>
      <c r="F56">
        <f>VLOOKUP(C56,Tabela36[#All],3,FALSE)</f>
        <v>2.2855573090077739</v>
      </c>
    </row>
    <row r="57" spans="3:6" x14ac:dyDescent="0.3">
      <c r="C57" t="s">
        <v>174</v>
      </c>
      <c r="D57">
        <v>30.719439999999999</v>
      </c>
      <c r="E57">
        <f>VLOOKUP(C57,Tabela36[#All],2,FALSE)</f>
        <v>2.8061799739838871</v>
      </c>
      <c r="F57">
        <f>VLOOKUP(C57,Tabela36[#All],3,FALSE)</f>
        <v>2.3443922736851106</v>
      </c>
    </row>
    <row r="58" spans="3:6" x14ac:dyDescent="0.3">
      <c r="C58" s="33" t="s">
        <v>175</v>
      </c>
      <c r="D58" s="33">
        <v>5.0201219999999998</v>
      </c>
      <c r="E58">
        <f>VLOOKUP(C58,Tabela36[#All],2,FALSE)</f>
        <v>4.4982416126858915</v>
      </c>
      <c r="F58">
        <f>VLOOKUP(C58,Tabela36[#All],3,FALSE)</f>
        <v>2.6989700043360187</v>
      </c>
    </row>
  </sheetData>
  <conditionalFormatting sqref="D1:D26">
    <cfRule type="cellIs" dxfId="158" priority="5" operator="greaterThan">
      <formula>1200</formula>
    </cfRule>
    <cfRule type="cellIs" dxfId="157" priority="6" operator="lessThan">
      <formula>200</formula>
    </cfRule>
    <cfRule type="cellIs" dxfId="156" priority="7" operator="lessThan">
      <formula>$T$11</formula>
    </cfRule>
    <cfRule type="cellIs" dxfId="155" priority="8" operator="greaterThan">
      <formula>$T$10</formula>
    </cfRule>
  </conditionalFormatting>
  <conditionalFormatting sqref="D29:D58">
    <cfRule type="cellIs" dxfId="154" priority="1" operator="lessThan">
      <formula>200</formula>
    </cfRule>
    <cfRule type="cellIs" dxfId="153" priority="2" operator="greaterThan">
      <formula>1400</formula>
    </cfRule>
    <cfRule type="cellIs" dxfId="152" priority="3" operator="lessThan">
      <formula>$E$11</formula>
    </cfRule>
    <cfRule type="cellIs" dxfId="151" priority="4" operator="greaterThan">
      <formula>$E$10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9C2E0-E27A-4772-B6D1-9CBB7C9766DE}">
  <dimension ref="A1:AC809"/>
  <sheetViews>
    <sheetView topLeftCell="A754" zoomScale="70" zoomScaleNormal="70" workbookViewId="0">
      <selection activeCell="B648" sqref="B648"/>
    </sheetView>
  </sheetViews>
  <sheetFormatPr defaultRowHeight="14.4" x14ac:dyDescent="0.3"/>
  <cols>
    <col min="1" max="1" width="26" customWidth="1"/>
    <col min="8" max="8" width="10.109375" customWidth="1"/>
    <col min="9" max="10" width="8.88671875" style="1"/>
    <col min="11" max="11" width="10.5546875" customWidth="1"/>
    <col min="15" max="15" width="9.6640625" style="1" customWidth="1"/>
    <col min="25" max="25" width="10" customWidth="1"/>
  </cols>
  <sheetData>
    <row r="1" spans="1:28" s="21" customFormat="1" ht="40.799999999999997" customHeight="1" x14ac:dyDescent="0.3">
      <c r="A1" s="10" t="s">
        <v>0</v>
      </c>
      <c r="B1" s="10" t="s">
        <v>258</v>
      </c>
      <c r="C1" s="10" t="s">
        <v>260</v>
      </c>
      <c r="E1" s="10" t="s">
        <v>1</v>
      </c>
      <c r="I1" s="10"/>
      <c r="J1" s="10" t="s">
        <v>148</v>
      </c>
      <c r="O1" s="10" t="s">
        <v>176</v>
      </c>
      <c r="T1" s="10" t="s">
        <v>178</v>
      </c>
      <c r="Y1" s="10" t="s">
        <v>179</v>
      </c>
    </row>
    <row r="2" spans="1:28" s="1" customFormat="1" x14ac:dyDescent="0.3">
      <c r="A2" s="6" t="s">
        <v>353</v>
      </c>
      <c r="B2" s="6">
        <v>1.3979400086720377</v>
      </c>
      <c r="C2" s="6">
        <v>1.3010299956639813</v>
      </c>
      <c r="E2" s="1" t="s">
        <v>0</v>
      </c>
      <c r="F2" s="1" t="s">
        <v>1</v>
      </c>
      <c r="G2" s="1" t="str">
        <f>VLOOKUP(E2,Tabela36[#All],2,FALSE)</f>
        <v>Registros WAV</v>
      </c>
      <c r="H2" s="1" t="str">
        <f>VLOOKUP(E2,Tabela36[#All],3,FALSE)</f>
        <v>Espécies WAV</v>
      </c>
      <c r="J2" s="1" t="s">
        <v>0</v>
      </c>
      <c r="K2" s="1" t="s">
        <v>814</v>
      </c>
      <c r="L2" s="1" t="str">
        <f>VLOOKUP(J2,Tabela36[#All],2,FALSE)</f>
        <v>Registros WAV</v>
      </c>
      <c r="M2" s="1" t="str">
        <f>VLOOKUP(J2,Tabela36[#All],3,FALSE)</f>
        <v>Espécies WAV</v>
      </c>
      <c r="O2" s="1" t="s">
        <v>0</v>
      </c>
      <c r="P2" s="1" t="s">
        <v>176</v>
      </c>
      <c r="Q2" s="1" t="str">
        <f>VLOOKUP(O2,Tabela36[#All],2,FALSE)</f>
        <v>Registros WAV</v>
      </c>
      <c r="R2" s="1" t="str">
        <f>VLOOKUP(O2,Tabela36[#All],3,FALSE)</f>
        <v>Espécies WAV</v>
      </c>
      <c r="T2" s="1" t="s">
        <v>0</v>
      </c>
      <c r="U2" s="1" t="s">
        <v>178</v>
      </c>
      <c r="V2" s="1" t="str">
        <f>VLOOKUP(T2,Tabela36[#All],2,FALSE)</f>
        <v>Registros WAV</v>
      </c>
      <c r="W2" s="1" t="str">
        <f>VLOOKUP(T2,Tabela36[#All],3,FALSE)</f>
        <v>Espécies WAV</v>
      </c>
      <c r="Y2" s="1" t="s">
        <v>0</v>
      </c>
      <c r="Z2" s="1" t="s">
        <v>179</v>
      </c>
      <c r="AA2" s="1" t="str">
        <f>VLOOKUP(Y2,Tabela36[#All],2,FALSE)</f>
        <v>Registros WAV</v>
      </c>
      <c r="AB2" s="1" t="str">
        <f>VLOOKUP(Y2,Tabela36[#All],3,FALSE)</f>
        <v>Espécies WAV</v>
      </c>
    </row>
    <row r="3" spans="1:28" x14ac:dyDescent="0.3">
      <c r="A3" t="s">
        <v>354</v>
      </c>
      <c r="B3">
        <v>1.6901960800285136</v>
      </c>
      <c r="C3">
        <v>1.6334684555795864</v>
      </c>
      <c r="E3" s="1" t="s">
        <v>353</v>
      </c>
      <c r="F3" s="6">
        <v>451.11880200000002</v>
      </c>
      <c r="G3" s="6">
        <f>VLOOKUP(E3,Tabela36[#All],2,FALSE)</f>
        <v>1.3979400086720377</v>
      </c>
      <c r="H3" s="6">
        <f>VLOOKUP(E3,Tabela36[#All],3,FALSE)</f>
        <v>1.3010299956639813</v>
      </c>
      <c r="I3" s="6"/>
      <c r="J3" s="1" t="s">
        <v>353</v>
      </c>
      <c r="K3" s="6">
        <v>2.6148835123502727</v>
      </c>
      <c r="L3" s="6">
        <f>VLOOKUP(J3,Tabela36[#All],2,FALSE)</f>
        <v>1.3979400086720377</v>
      </c>
      <c r="M3" s="6">
        <f>VLOOKUP(J3,Tabela36[#All],3,FALSE)</f>
        <v>1.3010299956639813</v>
      </c>
      <c r="N3" s="6"/>
      <c r="O3" s="1" t="s">
        <v>353</v>
      </c>
      <c r="P3" s="6">
        <v>4.5449109978823001</v>
      </c>
      <c r="Q3" s="6">
        <f>VLOOKUP(O3,Tabela36[#All],2,FALSE)</f>
        <v>1.3979400086720377</v>
      </c>
      <c r="R3">
        <f>VLOOKUP(O3,Tabela36[#All],3,FALSE)</f>
        <v>1.3010299956639813</v>
      </c>
      <c r="T3" s="1" t="s">
        <v>353</v>
      </c>
      <c r="U3">
        <v>-21.688311480000003</v>
      </c>
      <c r="V3">
        <f>VLOOKUP(T3,Tabela36[#All],2,FALSE)</f>
        <v>1.3979400086720377</v>
      </c>
      <c r="W3">
        <f>VLOOKUP(T3,Tabela36[#All],3,FALSE)</f>
        <v>1.3010299956639813</v>
      </c>
      <c r="Y3" t="s">
        <v>353</v>
      </c>
      <c r="Z3">
        <v>-51.073364749581806</v>
      </c>
      <c r="AA3">
        <f>VLOOKUP(Y3,Tabela36[#All],2,FALSE)</f>
        <v>1.3979400086720377</v>
      </c>
      <c r="AB3">
        <f>VLOOKUP(Y3,Tabela36[#All],3,FALSE)</f>
        <v>1.3010299956639813</v>
      </c>
    </row>
    <row r="4" spans="1:28" x14ac:dyDescent="0.3">
      <c r="A4" t="s">
        <v>2</v>
      </c>
      <c r="B4">
        <v>2.3222192947339191</v>
      </c>
      <c r="C4">
        <v>2.0644579892269186</v>
      </c>
      <c r="E4" s="1" t="s">
        <v>354</v>
      </c>
      <c r="F4">
        <v>425.39214900000002</v>
      </c>
      <c r="G4">
        <f>VLOOKUP(E4,Tabela36[#All],2,FALSE)</f>
        <v>1.6901960800285136</v>
      </c>
      <c r="H4">
        <f>VLOOKUP(E4,Tabela36[#All],3,FALSE)</f>
        <v>1.6334684555795864</v>
      </c>
      <c r="J4" s="1" t="s">
        <v>354</v>
      </c>
      <c r="K4">
        <v>2.324395645268857</v>
      </c>
      <c r="L4">
        <f>VLOOKUP(J4,Tabela36[#All],2,FALSE)</f>
        <v>1.6901960800285136</v>
      </c>
      <c r="M4">
        <f>VLOOKUP(J4,Tabela36[#All],3,FALSE)</f>
        <v>1.6334684555795864</v>
      </c>
      <c r="O4" s="1" t="s">
        <v>354</v>
      </c>
      <c r="P4">
        <v>3.5516939151272249</v>
      </c>
      <c r="Q4">
        <f>VLOOKUP(O4,Tabela36[#All],2,FALSE)</f>
        <v>1.6901960800285136</v>
      </c>
      <c r="R4">
        <f>VLOOKUP(O4,Tabela36[#All],3,FALSE)</f>
        <v>1.6334684555795864</v>
      </c>
      <c r="T4" s="1" t="s">
        <v>354</v>
      </c>
      <c r="U4">
        <v>-21.232729777347952</v>
      </c>
      <c r="V4">
        <f>VLOOKUP(T4,Tabela36[#All],2,FALSE)</f>
        <v>1.6901960800285136</v>
      </c>
      <c r="W4">
        <f>VLOOKUP(T4,Tabela36[#All],3,FALSE)</f>
        <v>1.6334684555795864</v>
      </c>
      <c r="Y4" t="s">
        <v>354</v>
      </c>
      <c r="Z4">
        <v>-49.649721425559569</v>
      </c>
      <c r="AA4">
        <f>VLOOKUP(Y4,Tabela36[#All],2,FALSE)</f>
        <v>1.6901960800285136</v>
      </c>
      <c r="AB4">
        <f>VLOOKUP(Y4,Tabela36[#All],3,FALSE)</f>
        <v>1.6334684555795864</v>
      </c>
    </row>
    <row r="5" spans="1:28" x14ac:dyDescent="0.3">
      <c r="A5" t="s">
        <v>3</v>
      </c>
      <c r="B5">
        <v>2.6919651027673601</v>
      </c>
      <c r="C5">
        <v>2.2278867046136734</v>
      </c>
      <c r="E5" s="1" t="s">
        <v>2</v>
      </c>
      <c r="F5">
        <v>662.48301900000001</v>
      </c>
      <c r="G5">
        <f>VLOOKUP(E5,Tabela36[#All],2,FALSE)</f>
        <v>2.3222192947339191</v>
      </c>
      <c r="H5">
        <f>VLOOKUP(E5,Tabela36[#All],3,FALSE)</f>
        <v>2.0644579892269186</v>
      </c>
      <c r="J5" s="1" t="s">
        <v>2</v>
      </c>
      <c r="K5">
        <v>2.6762856384022236</v>
      </c>
      <c r="L5">
        <f>VLOOKUP(J5,Tabela36[#All],2,FALSE)</f>
        <v>2.3222192947339191</v>
      </c>
      <c r="M5">
        <f>VLOOKUP(J5,Tabela36[#All],3,FALSE)</f>
        <v>2.0644579892269186</v>
      </c>
      <c r="O5" s="1" t="s">
        <v>2</v>
      </c>
      <c r="P5">
        <v>4.5599664410932146</v>
      </c>
      <c r="Q5">
        <f>VLOOKUP(O5,Tabela36[#All],2,FALSE)</f>
        <v>2.3222192947339191</v>
      </c>
      <c r="R5">
        <f>VLOOKUP(O5,Tabela36[#All],3,FALSE)</f>
        <v>2.0644579892269186</v>
      </c>
      <c r="T5" s="1" t="s">
        <v>2</v>
      </c>
      <c r="U5">
        <v>-22.059684000000001</v>
      </c>
      <c r="V5">
        <f>VLOOKUP(T5,Tabela36[#All],2,FALSE)</f>
        <v>2.3222192947339191</v>
      </c>
      <c r="W5">
        <f>VLOOKUP(T5,Tabela36[#All],3,FALSE)</f>
        <v>2.0644579892269186</v>
      </c>
      <c r="Y5" t="s">
        <v>2</v>
      </c>
      <c r="Z5">
        <v>-46.979693109269718</v>
      </c>
      <c r="AA5">
        <f>VLOOKUP(Y5,Tabela36[#All],2,FALSE)</f>
        <v>2.3222192947339191</v>
      </c>
      <c r="AB5">
        <f>VLOOKUP(Y5,Tabela36[#All],3,FALSE)</f>
        <v>2.0644579892269186</v>
      </c>
    </row>
    <row r="6" spans="1:28" x14ac:dyDescent="0.3">
      <c r="A6" t="s">
        <v>355</v>
      </c>
      <c r="B6">
        <v>3.0511525224473814</v>
      </c>
      <c r="C6">
        <v>2.3443922736851106</v>
      </c>
      <c r="E6" s="1" t="s">
        <v>3</v>
      </c>
      <c r="F6">
        <v>832.91485399999999</v>
      </c>
      <c r="G6">
        <f>VLOOKUP(E6,Tabela36[#All],2,FALSE)</f>
        <v>2.6919651027673601</v>
      </c>
      <c r="H6">
        <f>VLOOKUP(E6,Tabela36[#All],3,FALSE)</f>
        <v>2.2278867046136734</v>
      </c>
      <c r="J6" s="1" t="s">
        <v>3</v>
      </c>
      <c r="K6">
        <v>2.154341793293526</v>
      </c>
      <c r="L6">
        <f>VLOOKUP(J6,Tabela36[#All],2,FALSE)</f>
        <v>2.6919651027673601</v>
      </c>
      <c r="M6">
        <f>VLOOKUP(J6,Tabela36[#All],3,FALSE)</f>
        <v>2.2278867046136734</v>
      </c>
      <c r="O6" s="1" t="s">
        <v>3</v>
      </c>
      <c r="P6">
        <v>3.9127533036713231</v>
      </c>
      <c r="Q6">
        <f>VLOOKUP(O6,Tabela36[#All],2,FALSE)</f>
        <v>2.6919651027673601</v>
      </c>
      <c r="R6">
        <f>VLOOKUP(O6,Tabela36[#All],3,FALSE)</f>
        <v>2.2278867046136734</v>
      </c>
      <c r="T6" s="1" t="s">
        <v>3</v>
      </c>
      <c r="U6">
        <v>-21.934829000000004</v>
      </c>
      <c r="V6">
        <f>VLOOKUP(T6,Tabela36[#All],2,FALSE)</f>
        <v>2.6919651027673601</v>
      </c>
      <c r="W6">
        <f>VLOOKUP(T6,Tabela36[#All],3,FALSE)</f>
        <v>2.2278867046136734</v>
      </c>
      <c r="Y6" t="s">
        <v>3</v>
      </c>
      <c r="Z6">
        <v>-46.716766709626121</v>
      </c>
      <c r="AA6">
        <f>VLOOKUP(Y6,Tabela36[#All],2,FALSE)</f>
        <v>2.6919651027673601</v>
      </c>
      <c r="AB6">
        <f>VLOOKUP(Y6,Tabela36[#All],3,FALSE)</f>
        <v>2.2278867046136734</v>
      </c>
    </row>
    <row r="7" spans="1:28" x14ac:dyDescent="0.3">
      <c r="A7" t="s">
        <v>4</v>
      </c>
      <c r="B7">
        <v>2.9309490311675228</v>
      </c>
      <c r="C7">
        <v>2.2922560713564759</v>
      </c>
      <c r="E7" s="1" t="s">
        <v>355</v>
      </c>
      <c r="F7">
        <v>893.16993100000002</v>
      </c>
      <c r="G7">
        <f>VLOOKUP(E7,Tabela36[#All],2,FALSE)</f>
        <v>3.0511525224473814</v>
      </c>
      <c r="H7">
        <f>VLOOKUP(E7,Tabela36[#All],3,FALSE)</f>
        <v>2.3443922736851106</v>
      </c>
      <c r="J7" s="1" t="s">
        <v>355</v>
      </c>
      <c r="K7">
        <v>1.7790623125148668</v>
      </c>
      <c r="L7">
        <f>VLOOKUP(J7,Tabela36[#All],2,FALSE)</f>
        <v>3.0511525224473814</v>
      </c>
      <c r="M7">
        <f>VLOOKUP(J7,Tabela36[#All],3,FALSE)</f>
        <v>2.3443922736851106</v>
      </c>
      <c r="O7" s="1" t="s">
        <v>355</v>
      </c>
      <c r="P7">
        <v>4.2719577125342241</v>
      </c>
      <c r="Q7">
        <f>VLOOKUP(O7,Tabela36[#All],2,FALSE)</f>
        <v>3.0511525224473814</v>
      </c>
      <c r="R7">
        <f>VLOOKUP(O7,Tabela36[#All],3,FALSE)</f>
        <v>2.3443922736851106</v>
      </c>
      <c r="T7" s="1" t="s">
        <v>355</v>
      </c>
      <c r="U7">
        <v>-22.473822036170656</v>
      </c>
      <c r="V7">
        <f>VLOOKUP(T7,Tabela36[#All],2,FALSE)</f>
        <v>3.0511525224473814</v>
      </c>
      <c r="W7">
        <f>VLOOKUP(T7,Tabela36[#All],3,FALSE)</f>
        <v>2.3443922736851106</v>
      </c>
      <c r="Y7" t="s">
        <v>355</v>
      </c>
      <c r="Z7">
        <v>-46.631778835922162</v>
      </c>
      <c r="AA7">
        <f>VLOOKUP(Y7,Tabela36[#All],2,FALSE)</f>
        <v>3.0511525224473814</v>
      </c>
      <c r="AB7">
        <f>VLOOKUP(Y7,Tabela36[#All],3,FALSE)</f>
        <v>2.3443922736851106</v>
      </c>
    </row>
    <row r="8" spans="1:28" x14ac:dyDescent="0.3">
      <c r="A8" t="s">
        <v>5</v>
      </c>
      <c r="B8">
        <v>3.1470576710283598</v>
      </c>
      <c r="C8">
        <v>2.2833012287035497</v>
      </c>
      <c r="E8" s="1" t="s">
        <v>4</v>
      </c>
      <c r="F8">
        <v>606.94214199999999</v>
      </c>
      <c r="G8">
        <f>VLOOKUP(E8,Tabela36[#All],2,FALSE)</f>
        <v>2.9309490311675228</v>
      </c>
      <c r="H8">
        <f>VLOOKUP(E8,Tabela36[#All],3,FALSE)</f>
        <v>2.2922560713564759</v>
      </c>
      <c r="J8" s="1" t="s">
        <v>4</v>
      </c>
      <c r="K8">
        <v>2.6068787988017057</v>
      </c>
      <c r="L8">
        <f>VLOOKUP(J8,Tabela36[#All],2,FALSE)</f>
        <v>2.9309490311675228</v>
      </c>
      <c r="M8">
        <f>VLOOKUP(J8,Tabela36[#All],3,FALSE)</f>
        <v>2.2922560713564759</v>
      </c>
      <c r="O8" s="1" t="s">
        <v>4</v>
      </c>
      <c r="P8">
        <v>3.7835462822703496</v>
      </c>
      <c r="Q8">
        <f>VLOOKUP(O8,Tabela36[#All],2,FALSE)</f>
        <v>2.9309490311675228</v>
      </c>
      <c r="R8">
        <f>VLOOKUP(O8,Tabela36[#All],3,FALSE)</f>
        <v>2.2922560713564759</v>
      </c>
      <c r="T8" s="1" t="s">
        <v>4</v>
      </c>
      <c r="U8">
        <v>-22.869149409424953</v>
      </c>
      <c r="V8">
        <f>VLOOKUP(T8,Tabela36[#All],2,FALSE)</f>
        <v>2.9309490311675228</v>
      </c>
      <c r="W8">
        <f>VLOOKUP(T8,Tabela36[#All],3,FALSE)</f>
        <v>2.2922560713564759</v>
      </c>
      <c r="Y8" t="s">
        <v>4</v>
      </c>
      <c r="Z8">
        <v>-49.238607767131619</v>
      </c>
      <c r="AA8">
        <f>VLOOKUP(Y8,Tabela36[#All],2,FALSE)</f>
        <v>2.9309490311675228</v>
      </c>
      <c r="AB8">
        <f>VLOOKUP(Y8,Tabela36[#All],3,FALSE)</f>
        <v>2.2922560713564759</v>
      </c>
    </row>
    <row r="9" spans="1:28" x14ac:dyDescent="0.3">
      <c r="A9" t="s">
        <v>6</v>
      </c>
      <c r="B9">
        <v>2.5224442335063197</v>
      </c>
      <c r="C9">
        <v>2.2041199826559246</v>
      </c>
      <c r="E9" s="1" t="s">
        <v>5</v>
      </c>
      <c r="F9">
        <v>515.23534299999994</v>
      </c>
      <c r="G9">
        <f>VLOOKUP(E9,Tabela36[#All],2,FALSE)</f>
        <v>3.1470576710283598</v>
      </c>
      <c r="H9">
        <f>VLOOKUP(E9,Tabela36[#All],3,FALSE)</f>
        <v>2.2833012287035497</v>
      </c>
      <c r="J9" s="1" t="s">
        <v>6</v>
      </c>
      <c r="K9">
        <v>2.9852953126153139</v>
      </c>
      <c r="L9">
        <f>VLOOKUP(J9,Tabela36[#All],2,FALSE)</f>
        <v>2.5224442335063197</v>
      </c>
      <c r="M9">
        <f>VLOOKUP(J9,Tabela36[#All],3,FALSE)</f>
        <v>2.2041199826559246</v>
      </c>
      <c r="O9" s="1" t="s">
        <v>5</v>
      </c>
      <c r="P9">
        <v>3.5379449592914867</v>
      </c>
      <c r="Q9">
        <f>VLOOKUP(O9,Tabela36[#All],2,FALSE)</f>
        <v>3.1470576710283598</v>
      </c>
      <c r="R9">
        <f>VLOOKUP(O9,Tabela36[#All],3,FALSE)</f>
        <v>2.2833012287035497</v>
      </c>
      <c r="T9" s="1" t="s">
        <v>5</v>
      </c>
      <c r="U9">
        <v>-22.597339553853903</v>
      </c>
      <c r="V9">
        <f>VLOOKUP(T9,Tabela36[#All],2,FALSE)</f>
        <v>3.1470576710283598</v>
      </c>
      <c r="W9">
        <f>VLOOKUP(T9,Tabela36[#All],3,FALSE)</f>
        <v>2.2833012287035497</v>
      </c>
      <c r="Y9" t="s">
        <v>5</v>
      </c>
      <c r="Z9">
        <v>-47.883974740977592</v>
      </c>
      <c r="AA9">
        <f>VLOOKUP(Y9,Tabela36[#All],2,FALSE)</f>
        <v>3.1470576710283598</v>
      </c>
      <c r="AB9">
        <f>VLOOKUP(Y9,Tabela36[#All],3,FALSE)</f>
        <v>2.2833012287035497</v>
      </c>
    </row>
    <row r="10" spans="1:28" x14ac:dyDescent="0.3">
      <c r="A10" t="s">
        <v>356</v>
      </c>
      <c r="B10">
        <v>2.1643528557844371</v>
      </c>
      <c r="C10">
        <v>1.9777236052888478</v>
      </c>
      <c r="E10" s="1" t="s">
        <v>6</v>
      </c>
      <c r="F10">
        <v>601.38437399999998</v>
      </c>
      <c r="G10">
        <f>VLOOKUP(E10,Tabela36[#All],2,FALSE)</f>
        <v>2.5224442335063197</v>
      </c>
      <c r="H10">
        <f>VLOOKUP(E10,Tabela36[#All],3,FALSE)</f>
        <v>2.2041199826559246</v>
      </c>
      <c r="J10" s="1" t="s">
        <v>356</v>
      </c>
      <c r="K10">
        <v>2.2030328870147105</v>
      </c>
      <c r="L10">
        <f>VLOOKUP(J10,Tabela36[#All],2,FALSE)</f>
        <v>2.1643528557844371</v>
      </c>
      <c r="M10">
        <f>VLOOKUP(J10,Tabela36[#All],3,FALSE)</f>
        <v>1.9777236052888478</v>
      </c>
      <c r="O10" s="1" t="s">
        <v>6</v>
      </c>
      <c r="P10">
        <v>4.5707063532938461</v>
      </c>
      <c r="Q10">
        <f>VLOOKUP(O10,Tabela36[#All],2,FALSE)</f>
        <v>2.5224442335063197</v>
      </c>
      <c r="R10">
        <f>VLOOKUP(O10,Tabela36[#All],3,FALSE)</f>
        <v>2.2041199826559246</v>
      </c>
      <c r="T10" s="1" t="s">
        <v>6</v>
      </c>
      <c r="U10">
        <v>-22.474037000000003</v>
      </c>
      <c r="V10">
        <f>VLOOKUP(T10,Tabela36[#All],2,FALSE)</f>
        <v>2.5224442335063197</v>
      </c>
      <c r="W10">
        <f>VLOOKUP(T10,Tabela36[#All],3,FALSE)</f>
        <v>2.2041199826559246</v>
      </c>
      <c r="Y10" t="s">
        <v>6</v>
      </c>
      <c r="Z10">
        <v>-48.990156287942362</v>
      </c>
      <c r="AA10">
        <f>VLOOKUP(Y10,Tabela36[#All],2,FALSE)</f>
        <v>2.5224442335063197</v>
      </c>
      <c r="AB10">
        <f>VLOOKUP(Y10,Tabela36[#All],3,FALSE)</f>
        <v>2.2041199826559246</v>
      </c>
    </row>
    <row r="11" spans="1:28" x14ac:dyDescent="0.3">
      <c r="A11" t="s">
        <v>357</v>
      </c>
      <c r="B11">
        <v>2.1105897102992488</v>
      </c>
      <c r="C11">
        <v>1.8976270912904414</v>
      </c>
      <c r="E11" s="1" t="s">
        <v>356</v>
      </c>
      <c r="F11">
        <v>609.65934900000002</v>
      </c>
      <c r="G11">
        <f>VLOOKUP(E11,Tabela36[#All],2,FALSE)</f>
        <v>2.1643528557844371</v>
      </c>
      <c r="H11">
        <f>VLOOKUP(E11,Tabela36[#All],3,FALSE)</f>
        <v>1.9777236052888478</v>
      </c>
      <c r="J11" s="1" t="s">
        <v>357</v>
      </c>
      <c r="K11">
        <v>2.0752366402061204</v>
      </c>
      <c r="L11">
        <f>VLOOKUP(J11,Tabela36[#All],2,FALSE)</f>
        <v>2.1105897102992488</v>
      </c>
      <c r="M11">
        <f>VLOOKUP(J11,Tabela36[#All],3,FALSE)</f>
        <v>1.8976270912904414</v>
      </c>
      <c r="O11" s="1" t="s">
        <v>356</v>
      </c>
      <c r="P11">
        <v>3.7799570512469058</v>
      </c>
      <c r="Q11">
        <f>VLOOKUP(O11,Tabela36[#All],2,FALSE)</f>
        <v>2.1643528557844371</v>
      </c>
      <c r="R11">
        <f>VLOOKUP(O11,Tabela36[#All],3,FALSE)</f>
        <v>1.9777236052888478</v>
      </c>
      <c r="T11" s="1" t="s">
        <v>356</v>
      </c>
      <c r="U11">
        <v>-23.553898892670556</v>
      </c>
      <c r="V11">
        <f>VLOOKUP(T11,Tabela36[#All],2,FALSE)</f>
        <v>2.1643528557844371</v>
      </c>
      <c r="W11">
        <f>VLOOKUP(T11,Tabela36[#All],3,FALSE)</f>
        <v>1.9777236052888478</v>
      </c>
      <c r="Y11" t="s">
        <v>356</v>
      </c>
      <c r="Z11">
        <v>-47.893588387233564</v>
      </c>
      <c r="AA11">
        <f>VLOOKUP(Y11,Tabela36[#All],2,FALSE)</f>
        <v>2.1643528557844371</v>
      </c>
      <c r="AB11">
        <f>VLOOKUP(Y11,Tabela36[#All],3,FALSE)</f>
        <v>1.9777236052888478</v>
      </c>
    </row>
    <row r="12" spans="1:28" x14ac:dyDescent="0.3">
      <c r="A12" t="s">
        <v>358</v>
      </c>
      <c r="B12">
        <v>1.255272505103306</v>
      </c>
      <c r="C12">
        <v>1.0413926851582251</v>
      </c>
      <c r="E12" s="1" t="s">
        <v>357</v>
      </c>
      <c r="F12">
        <v>414.19729999999998</v>
      </c>
      <c r="G12">
        <f>VLOOKUP(E12,Tabela36[#All],2,FALSE)</f>
        <v>2.1105897102992488</v>
      </c>
      <c r="H12">
        <f>VLOOKUP(E12,Tabela36[#All],3,FALSE)</f>
        <v>1.8976270912904414</v>
      </c>
      <c r="J12" s="1" t="s">
        <v>358</v>
      </c>
      <c r="K12">
        <v>2.495554050093987</v>
      </c>
      <c r="L12">
        <f>VLOOKUP(J12,Tabela36[#All],2,FALSE)</f>
        <v>1.255272505103306</v>
      </c>
      <c r="M12">
        <f>VLOOKUP(J12,Tabela36[#All],3,FALSE)</f>
        <v>1.0413926851582251</v>
      </c>
      <c r="O12" s="1" t="s">
        <v>357</v>
      </c>
      <c r="P12">
        <v>3.6197192656117272</v>
      </c>
      <c r="Q12">
        <f>VLOOKUP(O12,Tabela36[#All],2,FALSE)</f>
        <v>2.1105897102992488</v>
      </c>
      <c r="R12">
        <f>VLOOKUP(O12,Tabela36[#All],3,FALSE)</f>
        <v>1.8976270912904414</v>
      </c>
      <c r="T12" s="1" t="s">
        <v>357</v>
      </c>
      <c r="U12">
        <v>-21.952741123600152</v>
      </c>
      <c r="V12">
        <f>VLOOKUP(T12,Tabela36[#All],2,FALSE)</f>
        <v>2.1105897102992488</v>
      </c>
      <c r="W12">
        <f>VLOOKUP(T12,Tabela36[#All],3,FALSE)</f>
        <v>1.8976270912904414</v>
      </c>
      <c r="Y12" t="s">
        <v>357</v>
      </c>
      <c r="Z12">
        <v>-51.412938066506307</v>
      </c>
      <c r="AA12">
        <f>VLOOKUP(Y12,Tabela36[#All],2,FALSE)</f>
        <v>2.1105897102992488</v>
      </c>
      <c r="AB12">
        <f>VLOOKUP(Y12,Tabela36[#All],3,FALSE)</f>
        <v>1.8976270912904414</v>
      </c>
    </row>
    <row r="13" spans="1:28" x14ac:dyDescent="0.3">
      <c r="A13" t="s">
        <v>359</v>
      </c>
      <c r="B13">
        <v>3.2516382204482119</v>
      </c>
      <c r="C13">
        <v>2.4712917110589387</v>
      </c>
      <c r="E13" s="1" t="s">
        <v>358</v>
      </c>
      <c r="F13">
        <v>555.86842899999999</v>
      </c>
      <c r="G13">
        <f>VLOOKUP(E13,Tabela36[#All],2,FALSE)</f>
        <v>1.255272505103306</v>
      </c>
      <c r="H13">
        <f>VLOOKUP(E13,Tabela36[#All],3,FALSE)</f>
        <v>1.0413926851582251</v>
      </c>
      <c r="J13" s="1" t="s">
        <v>359</v>
      </c>
      <c r="K13">
        <v>2.9679951441230878</v>
      </c>
      <c r="L13">
        <f>VLOOKUP(J13,Tabela36[#All],2,FALSE)</f>
        <v>3.2516382204482119</v>
      </c>
      <c r="M13">
        <f>VLOOKUP(J13,Tabela36[#All],3,FALSE)</f>
        <v>2.4712917110589387</v>
      </c>
      <c r="O13" s="1" t="s">
        <v>358</v>
      </c>
      <c r="P13">
        <v>3.6190933306267428</v>
      </c>
      <c r="Q13">
        <f>VLOOKUP(O13,Tabela36[#All],2,FALSE)</f>
        <v>1.255272505103306</v>
      </c>
      <c r="R13">
        <f>VLOOKUP(O13,Tabela36[#All],3,FALSE)</f>
        <v>1.0413926851582251</v>
      </c>
      <c r="T13" s="1" t="s">
        <v>358</v>
      </c>
      <c r="U13">
        <v>-20.523304881603952</v>
      </c>
      <c r="V13">
        <f>VLOOKUP(T13,Tabela36[#All],2,FALSE)</f>
        <v>1.255272505103306</v>
      </c>
      <c r="W13">
        <f>VLOOKUP(T13,Tabela36[#All],3,FALSE)</f>
        <v>1.0413926851582251</v>
      </c>
      <c r="Y13" t="s">
        <v>358</v>
      </c>
      <c r="Z13">
        <v>-49.060110754240945</v>
      </c>
      <c r="AA13">
        <f>VLOOKUP(Y13,Tabela36[#All],2,FALSE)</f>
        <v>1.255272505103306</v>
      </c>
      <c r="AB13">
        <f>VLOOKUP(Y13,Tabela36[#All],3,FALSE)</f>
        <v>1.0413926851582251</v>
      </c>
    </row>
    <row r="14" spans="1:28" x14ac:dyDescent="0.3">
      <c r="A14" t="s">
        <v>360</v>
      </c>
      <c r="B14">
        <v>2.1789769472931693</v>
      </c>
      <c r="C14">
        <v>1.9867717342662448</v>
      </c>
      <c r="E14" s="1" t="s">
        <v>359</v>
      </c>
      <c r="F14">
        <v>904.24177599999996</v>
      </c>
      <c r="G14">
        <f>VLOOKUP(E14,Tabela36[#All],2,FALSE)</f>
        <v>3.2516382204482119</v>
      </c>
      <c r="H14">
        <f>VLOOKUP(E14,Tabela36[#All],3,FALSE)</f>
        <v>2.4712917110589387</v>
      </c>
      <c r="J14" s="1" t="s">
        <v>360</v>
      </c>
      <c r="K14">
        <v>1.9225178602446114</v>
      </c>
      <c r="L14">
        <f>VLOOKUP(J14,Tabela36[#All],2,FALSE)</f>
        <v>2.1789769472931693</v>
      </c>
      <c r="M14">
        <f>VLOOKUP(J14,Tabela36[#All],3,FALSE)</f>
        <v>1.9867717342662448</v>
      </c>
      <c r="O14" s="1" t="s">
        <v>359</v>
      </c>
      <c r="P14">
        <v>4.209085869762748</v>
      </c>
      <c r="Q14">
        <f>VLOOKUP(O14,Tabela36[#All],2,FALSE)</f>
        <v>3.2516382204482119</v>
      </c>
      <c r="R14">
        <f>VLOOKUP(O14,Tabela36[#All],3,FALSE)</f>
        <v>2.4712917110589387</v>
      </c>
      <c r="T14" s="1" t="s">
        <v>359</v>
      </c>
      <c r="U14">
        <v>-21.02458264457281</v>
      </c>
      <c r="V14">
        <f>VLOOKUP(T14,Tabela36[#All],2,FALSE)</f>
        <v>3.2516382204482119</v>
      </c>
      <c r="W14">
        <f>VLOOKUP(T14,Tabela36[#All],3,FALSE)</f>
        <v>2.4712917110589387</v>
      </c>
      <c r="Y14" t="s">
        <v>359</v>
      </c>
      <c r="Z14">
        <v>-47.373280292890094</v>
      </c>
      <c r="AA14">
        <f>VLOOKUP(Y14,Tabela36[#All],2,FALSE)</f>
        <v>3.2516382204482119</v>
      </c>
      <c r="AB14">
        <f>VLOOKUP(Y14,Tabela36[#All],3,FALSE)</f>
        <v>2.4712917110589387</v>
      </c>
    </row>
    <row r="15" spans="1:28" x14ac:dyDescent="0.3">
      <c r="A15" t="s">
        <v>361</v>
      </c>
      <c r="B15">
        <v>1.5314789170422551</v>
      </c>
      <c r="C15">
        <v>1.3802112417116059</v>
      </c>
      <c r="E15" s="1" t="s">
        <v>360</v>
      </c>
      <c r="F15">
        <v>782.16506700000002</v>
      </c>
      <c r="G15">
        <f>VLOOKUP(E15,Tabela36[#All],2,FALSE)</f>
        <v>2.1789769472931693</v>
      </c>
      <c r="H15">
        <f>VLOOKUP(E15,Tabela36[#All],3,FALSE)</f>
        <v>1.9867717342662448</v>
      </c>
      <c r="J15" s="1" t="s">
        <v>361</v>
      </c>
      <c r="K15">
        <v>2.5592013710323696</v>
      </c>
      <c r="L15">
        <f>VLOOKUP(J15,Tabela36[#All],2,FALSE)</f>
        <v>1.5314789170422551</v>
      </c>
      <c r="M15">
        <f>VLOOKUP(J15,Tabela36[#All],3,FALSE)</f>
        <v>1.3802112417116059</v>
      </c>
      <c r="O15" s="1" t="s">
        <v>360</v>
      </c>
      <c r="P15">
        <v>4.2701662292606937</v>
      </c>
      <c r="Q15">
        <f>VLOOKUP(O15,Tabela36[#All],2,FALSE)</f>
        <v>2.1789769472931693</v>
      </c>
      <c r="R15">
        <f>VLOOKUP(O15,Tabela36[#All],3,FALSE)</f>
        <v>1.9867717342662448</v>
      </c>
      <c r="T15" s="1" t="s">
        <v>360</v>
      </c>
      <c r="U15">
        <v>-23.533373047846855</v>
      </c>
      <c r="V15">
        <f>VLOOKUP(T15,Tabela36[#All],2,FALSE)</f>
        <v>2.1789769472931693</v>
      </c>
      <c r="W15">
        <f>VLOOKUP(T15,Tabela36[#All],3,FALSE)</f>
        <v>1.9867717342662448</v>
      </c>
      <c r="Y15" t="s">
        <v>360</v>
      </c>
      <c r="Z15">
        <v>-47.259056918470357</v>
      </c>
      <c r="AA15">
        <f>VLOOKUP(Y15,Tabela36[#All],2,FALSE)</f>
        <v>2.1789769472931693</v>
      </c>
      <c r="AB15">
        <f>VLOOKUP(Y15,Tabela36[#All],3,FALSE)</f>
        <v>1.9867717342662448</v>
      </c>
    </row>
    <row r="16" spans="1:28" x14ac:dyDescent="0.3">
      <c r="A16" t="s">
        <v>362</v>
      </c>
      <c r="B16">
        <v>2.173186268412274</v>
      </c>
      <c r="C16">
        <v>2.0043213737826426</v>
      </c>
      <c r="E16" s="1" t="s">
        <v>361</v>
      </c>
      <c r="F16">
        <v>459.58541700000001</v>
      </c>
      <c r="G16">
        <f>VLOOKUP(E16,Tabela36[#All],2,FALSE)</f>
        <v>1.5314789170422551</v>
      </c>
      <c r="H16">
        <f>VLOOKUP(E16,Tabela36[#All],3,FALSE)</f>
        <v>1.3802112417116059</v>
      </c>
      <c r="J16" s="1" t="s">
        <v>362</v>
      </c>
      <c r="K16">
        <v>2.5411384860182915</v>
      </c>
      <c r="L16">
        <f>VLOOKUP(J16,Tabela36[#All],2,FALSE)</f>
        <v>2.173186268412274</v>
      </c>
      <c r="M16">
        <f>VLOOKUP(J16,Tabela36[#All],3,FALSE)</f>
        <v>2.0043213737826426</v>
      </c>
      <c r="O16" s="1" t="s">
        <v>361</v>
      </c>
      <c r="P16">
        <v>3.5657297878311272</v>
      </c>
      <c r="Q16">
        <f>VLOOKUP(O16,Tabela36[#All],2,FALSE)</f>
        <v>1.5314789170422551</v>
      </c>
      <c r="R16">
        <f>VLOOKUP(O16,Tabela36[#All],3,FALSE)</f>
        <v>1.3802112417116059</v>
      </c>
      <c r="T16" s="1" t="s">
        <v>361</v>
      </c>
      <c r="U16">
        <v>-20.3198762474474</v>
      </c>
      <c r="V16">
        <f>VLOOKUP(T16,Tabela36[#All],2,FALSE)</f>
        <v>1.5314789170422551</v>
      </c>
      <c r="W16">
        <f>VLOOKUP(T16,Tabela36[#All],3,FALSE)</f>
        <v>1.3802112417116059</v>
      </c>
      <c r="Y16" t="s">
        <v>361</v>
      </c>
      <c r="Z16">
        <v>-49.911184812489964</v>
      </c>
      <c r="AA16">
        <f>VLOOKUP(Y16,Tabela36[#All],2,FALSE)</f>
        <v>1.5314789170422551</v>
      </c>
      <c r="AB16">
        <f>VLOOKUP(Y16,Tabela36[#All],3,FALSE)</f>
        <v>1.3802112417116059</v>
      </c>
    </row>
    <row r="17" spans="1:28" x14ac:dyDescent="0.3">
      <c r="A17" t="s">
        <v>363</v>
      </c>
      <c r="B17">
        <v>0.3010299956639812</v>
      </c>
      <c r="C17">
        <v>0.3010299956639812</v>
      </c>
      <c r="E17" s="1" t="s">
        <v>362</v>
      </c>
      <c r="F17">
        <v>477.32938100000001</v>
      </c>
      <c r="G17">
        <f>VLOOKUP(E17,Tabela36[#All],2,FALSE)</f>
        <v>2.173186268412274</v>
      </c>
      <c r="H17">
        <f>VLOOKUP(E17,Tabela36[#All],3,FALSE)</f>
        <v>2.0043213737826426</v>
      </c>
      <c r="J17" s="1" t="s">
        <v>363</v>
      </c>
      <c r="K17">
        <v>2.1865664814832799</v>
      </c>
      <c r="L17">
        <f>VLOOKUP(J17,Tabela36[#All],2,FALSE)</f>
        <v>0.3010299956639812</v>
      </c>
      <c r="M17">
        <f>VLOOKUP(J17,Tabela36[#All],3,FALSE)</f>
        <v>0.3010299956639812</v>
      </c>
      <c r="O17" s="1" t="s">
        <v>362</v>
      </c>
      <c r="P17">
        <v>4.3964608915070755</v>
      </c>
      <c r="Q17">
        <f>VLOOKUP(O17,Tabela36[#All],2,FALSE)</f>
        <v>2.173186268412274</v>
      </c>
      <c r="R17">
        <f>VLOOKUP(O17,Tabela36[#All],3,FALSE)</f>
        <v>2.0043213737826426</v>
      </c>
      <c r="T17" s="1" t="s">
        <v>362</v>
      </c>
      <c r="U17">
        <v>-22.077778995000003</v>
      </c>
      <c r="V17">
        <f>VLOOKUP(T17,Tabela36[#All],2,FALSE)</f>
        <v>2.173186268412274</v>
      </c>
      <c r="W17">
        <f>VLOOKUP(T17,Tabela36[#All],3,FALSE)</f>
        <v>2.0043213737826426</v>
      </c>
      <c r="Y17" t="s">
        <v>362</v>
      </c>
      <c r="Z17">
        <v>-51.468797273012463</v>
      </c>
      <c r="AA17">
        <f>VLOOKUP(Y17,Tabela36[#All],2,FALSE)</f>
        <v>2.173186268412274</v>
      </c>
      <c r="AB17">
        <f>VLOOKUP(Y17,Tabela36[#All],3,FALSE)</f>
        <v>2.0043213737826426</v>
      </c>
    </row>
    <row r="18" spans="1:28" x14ac:dyDescent="0.3">
      <c r="A18" t="s">
        <v>364</v>
      </c>
      <c r="B18">
        <v>2.012837224705172</v>
      </c>
      <c r="C18">
        <v>1.919078092376074</v>
      </c>
      <c r="E18" s="1" t="s">
        <v>363</v>
      </c>
      <c r="F18">
        <v>614.58189500000003</v>
      </c>
      <c r="G18">
        <f>VLOOKUP(E18,Tabela36[#All],2,FALSE)</f>
        <v>0.3010299956639812</v>
      </c>
      <c r="H18">
        <f>VLOOKUP(E18,Tabela36[#All],3,FALSE)</f>
        <v>0.3010299956639812</v>
      </c>
      <c r="J18" s="1" t="s">
        <v>364</v>
      </c>
      <c r="K18">
        <v>1.9288002542929048</v>
      </c>
      <c r="L18">
        <f>VLOOKUP(J18,Tabela36[#All],2,FALSE)</f>
        <v>2.012837224705172</v>
      </c>
      <c r="M18">
        <f>VLOOKUP(J18,Tabela36[#All],3,FALSE)</f>
        <v>1.919078092376074</v>
      </c>
      <c r="O18" s="1" t="s">
        <v>363</v>
      </c>
      <c r="P18">
        <v>3.7182525000977504</v>
      </c>
      <c r="Q18">
        <f>VLOOKUP(O18,Tabela36[#All],2,FALSE)</f>
        <v>0.3010299956639812</v>
      </c>
      <c r="R18">
        <f>VLOOKUP(O18,Tabela36[#All],3,FALSE)</f>
        <v>0.3010299956639812</v>
      </c>
      <c r="T18" s="1" t="s">
        <v>363</v>
      </c>
      <c r="U18">
        <v>-22.076374634043351</v>
      </c>
      <c r="V18">
        <f>VLOOKUP(T18,Tabela36[#All],2,FALSE)</f>
        <v>0.3010299956639812</v>
      </c>
      <c r="W18">
        <f>VLOOKUP(T18,Tabela36[#All],3,FALSE)</f>
        <v>0.3010299956639812</v>
      </c>
      <c r="Y18" t="s">
        <v>363</v>
      </c>
      <c r="Z18">
        <v>-49.720609020316033</v>
      </c>
      <c r="AA18">
        <f>VLOOKUP(Y18,Tabela36[#All],2,FALSE)</f>
        <v>0.3010299956639812</v>
      </c>
      <c r="AB18">
        <f>VLOOKUP(Y18,Tabela36[#All],3,FALSE)</f>
        <v>0.3010299956639812</v>
      </c>
    </row>
    <row r="19" spans="1:28" x14ac:dyDescent="0.3">
      <c r="A19" t="s">
        <v>7</v>
      </c>
      <c r="B19">
        <v>3.6532125137753435</v>
      </c>
      <c r="C19">
        <v>2.3541084391474008</v>
      </c>
      <c r="E19" s="1" t="s">
        <v>364</v>
      </c>
      <c r="F19">
        <v>666.51493900000003</v>
      </c>
      <c r="G19">
        <f>VLOOKUP(E19,Tabela36[#All],2,FALSE)</f>
        <v>2.012837224705172</v>
      </c>
      <c r="H19">
        <f>VLOOKUP(E19,Tabela36[#All],3,FALSE)</f>
        <v>1.919078092376074</v>
      </c>
      <c r="J19" s="1" t="s">
        <v>7</v>
      </c>
      <c r="K19">
        <v>2.1268194963568203</v>
      </c>
      <c r="L19">
        <f>VLOOKUP(J19,Tabela36[#All],2,FALSE)</f>
        <v>3.6532125137753435</v>
      </c>
      <c r="M19">
        <f>VLOOKUP(J19,Tabela36[#All],3,FALSE)</f>
        <v>2.3541084391474008</v>
      </c>
      <c r="O19" s="1" t="s">
        <v>364</v>
      </c>
      <c r="P19">
        <v>3.5081255360831993</v>
      </c>
      <c r="Q19">
        <f>VLOOKUP(O19,Tabela36[#All],2,FALSE)</f>
        <v>2.012837224705172</v>
      </c>
      <c r="R19">
        <f>VLOOKUP(O19,Tabela36[#All],3,FALSE)</f>
        <v>1.919078092376074</v>
      </c>
      <c r="T19" s="1" t="s">
        <v>364</v>
      </c>
      <c r="U19">
        <v>-22.445010151578803</v>
      </c>
      <c r="V19">
        <f>VLOOKUP(T19,Tabela36[#All],2,FALSE)</f>
        <v>2.012837224705172</v>
      </c>
      <c r="W19">
        <f>VLOOKUP(T19,Tabela36[#All],3,FALSE)</f>
        <v>1.919078092376074</v>
      </c>
      <c r="Y19" t="s">
        <v>364</v>
      </c>
      <c r="Z19">
        <v>-49.763033029359946</v>
      </c>
      <c r="AA19">
        <f>VLOOKUP(Y19,Tabela36[#All],2,FALSE)</f>
        <v>2.012837224705172</v>
      </c>
      <c r="AB19">
        <f>VLOOKUP(Y19,Tabela36[#All],3,FALSE)</f>
        <v>1.919078092376074</v>
      </c>
    </row>
    <row r="20" spans="1:28" x14ac:dyDescent="0.3">
      <c r="A20" t="s">
        <v>8</v>
      </c>
      <c r="B20">
        <v>2.6963563887333319</v>
      </c>
      <c r="C20">
        <v>2.2253092817258628</v>
      </c>
      <c r="E20" s="1" t="s">
        <v>7</v>
      </c>
      <c r="F20">
        <v>550.36578499999996</v>
      </c>
      <c r="G20">
        <f>VLOOKUP(E20,Tabela36[#All],2,FALSE)</f>
        <v>3.6532125137753435</v>
      </c>
      <c r="H20">
        <f>VLOOKUP(E20,Tabela36[#All],3,FALSE)</f>
        <v>2.3541084391474008</v>
      </c>
      <c r="J20" s="1" t="s">
        <v>8</v>
      </c>
      <c r="K20">
        <v>2.0891453145646892</v>
      </c>
      <c r="L20">
        <f>VLOOKUP(J20,Tabela36[#All],2,FALSE)</f>
        <v>2.6963563887333319</v>
      </c>
      <c r="M20">
        <f>VLOOKUP(J20,Tabela36[#All],3,FALSE)</f>
        <v>2.2253092817258628</v>
      </c>
      <c r="O20" s="1" t="s">
        <v>7</v>
      </c>
      <c r="P20">
        <v>5.3794813759393003</v>
      </c>
      <c r="Q20">
        <f>VLOOKUP(O20,Tabela36[#All],2,FALSE)</f>
        <v>3.6532125137753435</v>
      </c>
      <c r="R20">
        <f>VLOOKUP(O20,Tabela36[#All],3,FALSE)</f>
        <v>2.3541084391474008</v>
      </c>
      <c r="T20" s="1" t="s">
        <v>7</v>
      </c>
      <c r="U20">
        <v>-22.740883500000006</v>
      </c>
      <c r="V20">
        <f>VLOOKUP(T20,Tabela36[#All],2,FALSE)</f>
        <v>3.6532125137753435</v>
      </c>
      <c r="W20">
        <f>VLOOKUP(T20,Tabela36[#All],3,FALSE)</f>
        <v>2.3541084391474008</v>
      </c>
      <c r="Y20" t="s">
        <v>7</v>
      </c>
      <c r="Z20">
        <v>-47.330362926381412</v>
      </c>
      <c r="AA20">
        <f>VLOOKUP(Y20,Tabela36[#All],2,FALSE)</f>
        <v>3.6532125137753435</v>
      </c>
      <c r="AB20">
        <f>VLOOKUP(Y20,Tabela36[#All],3,FALSE)</f>
        <v>2.3541084391474008</v>
      </c>
    </row>
    <row r="21" spans="1:28" x14ac:dyDescent="0.3">
      <c r="A21" t="s">
        <v>365</v>
      </c>
      <c r="B21">
        <v>2.0969100130080562</v>
      </c>
      <c r="C21">
        <v>1.8750612633917001</v>
      </c>
      <c r="E21" s="1" t="s">
        <v>8</v>
      </c>
      <c r="F21">
        <v>730.216185</v>
      </c>
      <c r="G21">
        <f>VLOOKUP(E21,Tabela36[#All],2,FALSE)</f>
        <v>2.6963563887333319</v>
      </c>
      <c r="H21">
        <f>VLOOKUP(E21,Tabela36[#All],3,FALSE)</f>
        <v>2.2253092817258628</v>
      </c>
      <c r="J21" s="1" t="s">
        <v>365</v>
      </c>
      <c r="K21">
        <v>2.4029076132029767</v>
      </c>
      <c r="L21">
        <f>VLOOKUP(J21,Tabela36[#All],2,FALSE)</f>
        <v>2.0969100130080562</v>
      </c>
      <c r="M21">
        <f>VLOOKUP(J21,Tabela36[#All],3,FALSE)</f>
        <v>1.8750612633917001</v>
      </c>
      <c r="O21" s="1" t="s">
        <v>8</v>
      </c>
      <c r="P21">
        <v>4.6074979143787846</v>
      </c>
      <c r="Q21">
        <f>VLOOKUP(O21,Tabela36[#All],2,FALSE)</f>
        <v>2.6963563887333319</v>
      </c>
      <c r="R21">
        <f>VLOOKUP(O21,Tabela36[#All],3,FALSE)</f>
        <v>2.2253092817258628</v>
      </c>
      <c r="T21" s="1" t="s">
        <v>8</v>
      </c>
      <c r="U21">
        <v>-21.730036500000004</v>
      </c>
      <c r="V21">
        <f>VLOOKUP(T21,Tabela36[#All],2,FALSE)</f>
        <v>2.6963563887333319</v>
      </c>
      <c r="W21">
        <f>VLOOKUP(T21,Tabela36[#All],3,FALSE)</f>
        <v>2.2253092817258628</v>
      </c>
      <c r="Y21" t="s">
        <v>8</v>
      </c>
      <c r="Z21">
        <v>-48.106604561843916</v>
      </c>
      <c r="AA21">
        <f>VLOOKUP(Y21,Tabela36[#All],2,FALSE)</f>
        <v>2.6963563887333319</v>
      </c>
      <c r="AB21">
        <f>VLOOKUP(Y21,Tabela36[#All],3,FALSE)</f>
        <v>2.2253092817258628</v>
      </c>
    </row>
    <row r="22" spans="1:28" x14ac:dyDescent="0.3">
      <c r="A22" t="s">
        <v>9</v>
      </c>
      <c r="B22">
        <v>3.2922560713564759</v>
      </c>
      <c r="C22">
        <v>2.4183012913197452</v>
      </c>
      <c r="E22" s="1" t="s">
        <v>365</v>
      </c>
      <c r="F22">
        <v>449.16055899999998</v>
      </c>
      <c r="G22">
        <f>VLOOKUP(E22,Tabela36[#All],2,FALSE)</f>
        <v>2.0969100130080562</v>
      </c>
      <c r="H22">
        <f>VLOOKUP(E22,Tabela36[#All],3,FALSE)</f>
        <v>1.8750612633917001</v>
      </c>
      <c r="J22" s="1" t="s">
        <v>9</v>
      </c>
      <c r="K22">
        <v>2.6486751261106294</v>
      </c>
      <c r="L22">
        <f>VLOOKUP(J22,Tabela36[#All],2,FALSE)</f>
        <v>3.2922560713564759</v>
      </c>
      <c r="M22">
        <f>VLOOKUP(J22,Tabela36[#All],3,FALSE)</f>
        <v>2.4183012913197452</v>
      </c>
      <c r="O22" s="1" t="s">
        <v>365</v>
      </c>
      <c r="P22">
        <v>3.7759015788916743</v>
      </c>
      <c r="Q22">
        <f>VLOOKUP(O22,Tabela36[#All],2,FALSE)</f>
        <v>2.0969100130080562</v>
      </c>
      <c r="R22">
        <f>VLOOKUP(O22,Tabela36[#All],3,FALSE)</f>
        <v>1.8750612633917001</v>
      </c>
      <c r="T22" s="1" t="s">
        <v>365</v>
      </c>
      <c r="U22">
        <v>-20.296401943598305</v>
      </c>
      <c r="V22">
        <f>VLOOKUP(T22,Tabela36[#All],2,FALSE)</f>
        <v>2.0969100130080562</v>
      </c>
      <c r="W22">
        <f>VLOOKUP(T22,Tabela36[#All],3,FALSE)</f>
        <v>1.8750612633917001</v>
      </c>
      <c r="Y22" t="s">
        <v>365</v>
      </c>
      <c r="Z22">
        <v>-49.727026837449621</v>
      </c>
      <c r="AA22">
        <f>VLOOKUP(Y22,Tabela36[#All],2,FALSE)</f>
        <v>2.0969100130080562</v>
      </c>
      <c r="AB22">
        <f>VLOOKUP(Y22,Tabela36[#All],3,FALSE)</f>
        <v>1.8750612633917001</v>
      </c>
    </row>
    <row r="23" spans="1:28" x14ac:dyDescent="0.3">
      <c r="A23" t="s">
        <v>366</v>
      </c>
      <c r="B23">
        <v>2.8721562727482928</v>
      </c>
      <c r="C23">
        <v>2.3222192947339191</v>
      </c>
      <c r="E23" s="1" t="s">
        <v>9</v>
      </c>
      <c r="F23">
        <v>673.42981699999996</v>
      </c>
      <c r="G23">
        <f>VLOOKUP(E23,Tabela36[#All],2,FALSE)</f>
        <v>3.2922560713564759</v>
      </c>
      <c r="H23">
        <f>VLOOKUP(E23,Tabela36[#All],3,FALSE)</f>
        <v>2.4183012913197452</v>
      </c>
      <c r="J23" s="1" t="s">
        <v>366</v>
      </c>
      <c r="K23">
        <v>2.5131549825458634</v>
      </c>
      <c r="L23">
        <f>VLOOKUP(J23,Tabela36[#All],2,FALSE)</f>
        <v>2.8721562727482928</v>
      </c>
      <c r="M23">
        <f>VLOOKUP(J23,Tabela36[#All],3,FALSE)</f>
        <v>2.3222192947339191</v>
      </c>
      <c r="O23" s="1" t="s">
        <v>9</v>
      </c>
      <c r="P23">
        <v>4.8585071207330399</v>
      </c>
      <c r="Q23">
        <f>VLOOKUP(O23,Tabela36[#All],2,FALSE)</f>
        <v>3.2922560713564759</v>
      </c>
      <c r="R23">
        <f>VLOOKUP(O23,Tabela36[#All],3,FALSE)</f>
        <v>2.4183012913197452</v>
      </c>
      <c r="T23" s="1" t="s">
        <v>9</v>
      </c>
      <c r="U23">
        <v>-22.699388626340653</v>
      </c>
      <c r="V23">
        <f>VLOOKUP(T23,Tabela36[#All],2,FALSE)</f>
        <v>3.2922560713564759</v>
      </c>
      <c r="W23">
        <f>VLOOKUP(T23,Tabela36[#All],3,FALSE)</f>
        <v>2.4183012913197452</v>
      </c>
      <c r="Y23" t="s">
        <v>9</v>
      </c>
      <c r="Z23">
        <v>-46.765085690463664</v>
      </c>
      <c r="AA23">
        <f>VLOOKUP(Y23,Tabela36[#All],2,FALSE)</f>
        <v>3.2922560713564759</v>
      </c>
      <c r="AB23">
        <f>VLOOKUP(Y23,Tabela36[#All],3,FALSE)</f>
        <v>2.4183012913197452</v>
      </c>
    </row>
    <row r="24" spans="1:28" x14ac:dyDescent="0.3">
      <c r="A24" t="s">
        <v>367</v>
      </c>
      <c r="B24">
        <v>2.0934216851622351</v>
      </c>
      <c r="C24">
        <v>1.8450980400142569</v>
      </c>
      <c r="E24" s="1" t="s">
        <v>366</v>
      </c>
      <c r="F24">
        <v>659.55780100000004</v>
      </c>
      <c r="G24">
        <f>VLOOKUP(E24,Tabela36[#All],2,FALSE)</f>
        <v>2.8721562727482928</v>
      </c>
      <c r="H24">
        <f>VLOOKUP(E24,Tabela36[#All],3,FALSE)</f>
        <v>2.3222192947339191</v>
      </c>
      <c r="J24" s="1" t="s">
        <v>367</v>
      </c>
      <c r="K24">
        <v>2.9841788378960965</v>
      </c>
      <c r="L24">
        <f>VLOOKUP(J24,Tabela36[#All],2,FALSE)</f>
        <v>2.0934216851622351</v>
      </c>
      <c r="M24">
        <f>VLOOKUP(J24,Tabela36[#All],3,FALSE)</f>
        <v>1.8450980400142569</v>
      </c>
      <c r="O24" s="1" t="s">
        <v>366</v>
      </c>
      <c r="P24">
        <v>3.6985354925620011</v>
      </c>
      <c r="Q24">
        <f>VLOOKUP(O24,Tabela36[#All],2,FALSE)</f>
        <v>2.8721562727482928</v>
      </c>
      <c r="R24">
        <f>VLOOKUP(O24,Tabela36[#All],3,FALSE)</f>
        <v>2.3222192947339191</v>
      </c>
      <c r="T24" s="1" t="s">
        <v>366</v>
      </c>
      <c r="U24">
        <v>-22.128785499340903</v>
      </c>
      <c r="V24">
        <f>VLOOKUP(T24,Tabela36[#All],2,FALSE)</f>
        <v>2.8721562727482928</v>
      </c>
      <c r="W24">
        <f>VLOOKUP(T24,Tabela36[#All],3,FALSE)</f>
        <v>2.3222192947339191</v>
      </c>
      <c r="Y24" t="s">
        <v>366</v>
      </c>
      <c r="Z24">
        <v>-47.660766415922573</v>
      </c>
      <c r="AA24">
        <f>VLOOKUP(Y24,Tabela36[#All],2,FALSE)</f>
        <v>2.8721562727482928</v>
      </c>
      <c r="AB24">
        <f>VLOOKUP(Y24,Tabela36[#All],3,FALSE)</f>
        <v>2.3222192947339191</v>
      </c>
    </row>
    <row r="25" spans="1:28" x14ac:dyDescent="0.3">
      <c r="A25" t="s">
        <v>10</v>
      </c>
      <c r="B25">
        <v>2.5224442335063197</v>
      </c>
      <c r="C25">
        <v>2.2430380486862944</v>
      </c>
      <c r="E25" s="1" t="s">
        <v>367</v>
      </c>
      <c r="F25">
        <v>392.017336</v>
      </c>
      <c r="G25">
        <f>VLOOKUP(E25,Tabela36[#All],2,FALSE)</f>
        <v>2.0934216851622351</v>
      </c>
      <c r="H25">
        <f>VLOOKUP(E25,Tabela36[#All],3,FALSE)</f>
        <v>1.8450980400142569</v>
      </c>
      <c r="J25" s="1" t="s">
        <v>10</v>
      </c>
      <c r="K25">
        <v>3.0116922150447167</v>
      </c>
      <c r="L25">
        <f>VLOOKUP(J25,Tabela36[#All],2,FALSE)</f>
        <v>2.5224442335063197</v>
      </c>
      <c r="M25">
        <f>VLOOKUP(J25,Tabela36[#All],3,FALSE)</f>
        <v>2.2430380486862944</v>
      </c>
      <c r="O25" s="1" t="s">
        <v>367</v>
      </c>
      <c r="P25">
        <v>4.7570694258985453</v>
      </c>
      <c r="Q25">
        <f>VLOOKUP(O25,Tabela36[#All],2,FALSE)</f>
        <v>2.0934216851622351</v>
      </c>
      <c r="R25">
        <f>VLOOKUP(O25,Tabela36[#All],3,FALSE)</f>
        <v>1.8450980400142569</v>
      </c>
      <c r="T25" s="1" t="s">
        <v>367</v>
      </c>
      <c r="U25">
        <v>-20.901463515000003</v>
      </c>
      <c r="V25">
        <f>VLOOKUP(T25,Tabela36[#All],2,FALSE)</f>
        <v>2.0934216851622351</v>
      </c>
      <c r="W25">
        <f>VLOOKUP(T25,Tabela36[#All],3,FALSE)</f>
        <v>1.8450980400142569</v>
      </c>
      <c r="Y25" t="s">
        <v>367</v>
      </c>
      <c r="Z25">
        <v>-51.378847794763693</v>
      </c>
      <c r="AA25">
        <f>VLOOKUP(Y25,Tabela36[#All],2,FALSE)</f>
        <v>2.0934216851622351</v>
      </c>
      <c r="AB25">
        <f>VLOOKUP(Y25,Tabela36[#All],3,FALSE)</f>
        <v>1.8450980400142569</v>
      </c>
    </row>
    <row r="26" spans="1:28" x14ac:dyDescent="0.3">
      <c r="A26" t="s">
        <v>11</v>
      </c>
      <c r="B26">
        <v>2.9656719712201065</v>
      </c>
      <c r="C26">
        <v>2.357934847000454</v>
      </c>
      <c r="E26" s="1" t="s">
        <v>10</v>
      </c>
      <c r="F26">
        <v>628.28643</v>
      </c>
      <c r="G26">
        <f>VLOOKUP(E26,Tabela36[#All],2,FALSE)</f>
        <v>2.5224442335063197</v>
      </c>
      <c r="H26">
        <f>VLOOKUP(E26,Tabela36[#All],3,FALSE)</f>
        <v>2.2430380486862944</v>
      </c>
      <c r="J26" s="1" t="s">
        <v>11</v>
      </c>
      <c r="K26">
        <v>2.8672063612636376</v>
      </c>
      <c r="L26">
        <f>VLOOKUP(J26,Tabela36[#All],2,FALSE)</f>
        <v>2.9656719712201065</v>
      </c>
      <c r="M26">
        <f>VLOOKUP(J26,Tabela36[#All],3,FALSE)</f>
        <v>2.357934847000454</v>
      </c>
      <c r="O26" s="1" t="s">
        <v>10</v>
      </c>
      <c r="P26">
        <v>4.4018828223212818</v>
      </c>
      <c r="Q26">
        <f>VLOOKUP(O26,Tabela36[#All],2,FALSE)</f>
        <v>2.5224442335063197</v>
      </c>
      <c r="R26">
        <f>VLOOKUP(O26,Tabela36[#All],3,FALSE)</f>
        <v>2.2430380486862944</v>
      </c>
      <c r="T26" s="1" t="s">
        <v>10</v>
      </c>
      <c r="U26">
        <v>-23.483987000000003</v>
      </c>
      <c r="V26">
        <f>VLOOKUP(T26,Tabela36[#All],2,FALSE)</f>
        <v>2.5224442335063197</v>
      </c>
      <c r="W26">
        <f>VLOOKUP(T26,Tabela36[#All],3,FALSE)</f>
        <v>2.2430380486862944</v>
      </c>
      <c r="Y26" t="s">
        <v>10</v>
      </c>
      <c r="Z26">
        <v>-48.406759616492963</v>
      </c>
      <c r="AA26">
        <f>VLOOKUP(Y26,Tabela36[#All],2,FALSE)</f>
        <v>2.5224442335063197</v>
      </c>
      <c r="AB26">
        <f>VLOOKUP(Y26,Tabela36[#All],3,FALSE)</f>
        <v>2.2430380486862944</v>
      </c>
    </row>
    <row r="27" spans="1:28" x14ac:dyDescent="0.3">
      <c r="A27" t="s">
        <v>368</v>
      </c>
      <c r="B27">
        <v>0.90308998699194354</v>
      </c>
      <c r="C27">
        <v>0.77815125038364363</v>
      </c>
      <c r="E27" s="1" t="s">
        <v>11</v>
      </c>
      <c r="F27">
        <v>460.91695600000003</v>
      </c>
      <c r="G27">
        <f>VLOOKUP(E27,Tabela36[#All],2,FALSE)</f>
        <v>2.9656719712201065</v>
      </c>
      <c r="H27">
        <f>VLOOKUP(E27,Tabela36[#All],3,FALSE)</f>
        <v>2.357934847000454</v>
      </c>
      <c r="J27" s="1" t="s">
        <v>368</v>
      </c>
      <c r="K27">
        <v>2.506288507668041</v>
      </c>
      <c r="L27">
        <f>VLOOKUP(J27,Tabela36[#All],2,FALSE)</f>
        <v>0.90308998699194354</v>
      </c>
      <c r="M27">
        <f>VLOOKUP(J27,Tabela36[#All],3,FALSE)</f>
        <v>0.77815125038364363</v>
      </c>
      <c r="O27" s="1" t="s">
        <v>11</v>
      </c>
      <c r="P27">
        <v>3.8276277047674334</v>
      </c>
      <c r="Q27">
        <f>VLOOKUP(O27,Tabela36[#All],2,FALSE)</f>
        <v>2.9656719712201065</v>
      </c>
      <c r="R27">
        <f>VLOOKUP(O27,Tabela36[#All],3,FALSE)</f>
        <v>2.357934847000454</v>
      </c>
      <c r="T27" s="1" t="s">
        <v>11</v>
      </c>
      <c r="U27">
        <v>-22.786320939625003</v>
      </c>
      <c r="V27">
        <f>VLOOKUP(T27,Tabela36[#All],2,FALSE)</f>
        <v>2.9656719712201065</v>
      </c>
      <c r="W27">
        <f>VLOOKUP(T27,Tabela36[#All],3,FALSE)</f>
        <v>2.357934847000454</v>
      </c>
      <c r="Y27" t="s">
        <v>11</v>
      </c>
      <c r="Z27">
        <v>-48.126926830642979</v>
      </c>
      <c r="AA27">
        <f>VLOOKUP(Y27,Tabela36[#All],2,FALSE)</f>
        <v>2.9656719712201065</v>
      </c>
      <c r="AB27">
        <f>VLOOKUP(Y27,Tabela36[#All],3,FALSE)</f>
        <v>2.357934847000454</v>
      </c>
    </row>
    <row r="28" spans="1:28" x14ac:dyDescent="0.3">
      <c r="A28" t="s">
        <v>369</v>
      </c>
      <c r="B28">
        <v>2.8773713458697738</v>
      </c>
      <c r="C28">
        <v>2.255272505103306</v>
      </c>
      <c r="E28" s="1" t="s">
        <v>368</v>
      </c>
      <c r="F28">
        <v>469.752456</v>
      </c>
      <c r="G28">
        <f>VLOOKUP(E28,Tabela36[#All],2,FALSE)</f>
        <v>0.90308998699194354</v>
      </c>
      <c r="H28">
        <f>VLOOKUP(E28,Tabela36[#All],3,FALSE)</f>
        <v>0.77815125038364363</v>
      </c>
      <c r="J28" s="1" t="s">
        <v>369</v>
      </c>
      <c r="K28">
        <v>2.0830580646910191</v>
      </c>
      <c r="L28">
        <f>VLOOKUP(J28,Tabela36[#All],2,FALSE)</f>
        <v>2.8773713458697738</v>
      </c>
      <c r="M28">
        <f>VLOOKUP(J28,Tabela36[#All],3,FALSE)</f>
        <v>2.255272505103306</v>
      </c>
      <c r="O28" s="1" t="s">
        <v>368</v>
      </c>
      <c r="P28">
        <v>3.6143698395482886</v>
      </c>
      <c r="Q28">
        <f>VLOOKUP(O28,Tabela36[#All],2,FALSE)</f>
        <v>0.90308998699194354</v>
      </c>
      <c r="R28">
        <f>VLOOKUP(O28,Tabela36[#All],3,FALSE)</f>
        <v>0.77815125038364363</v>
      </c>
      <c r="T28" s="1" t="s">
        <v>368</v>
      </c>
      <c r="U28">
        <v>-22.293237175831106</v>
      </c>
      <c r="V28">
        <f>VLOOKUP(T28,Tabela36[#All],2,FALSE)</f>
        <v>0.90308998699194354</v>
      </c>
      <c r="W28">
        <f>VLOOKUP(T28,Tabela36[#All],3,FALSE)</f>
        <v>0.77815125038364363</v>
      </c>
      <c r="Y28" t="s">
        <v>368</v>
      </c>
      <c r="Z28">
        <v>-51.386074423277968</v>
      </c>
      <c r="AA28">
        <f>VLOOKUP(Y28,Tabela36[#All],2,FALSE)</f>
        <v>0.90308998699194354</v>
      </c>
      <c r="AB28">
        <f>VLOOKUP(Y28,Tabela36[#All],3,FALSE)</f>
        <v>0.77815125038364363</v>
      </c>
    </row>
    <row r="29" spans="1:28" x14ac:dyDescent="0.3">
      <c r="A29" t="s">
        <v>370</v>
      </c>
      <c r="B29">
        <v>0</v>
      </c>
      <c r="C29">
        <v>0</v>
      </c>
      <c r="E29" s="1" t="s">
        <v>369</v>
      </c>
      <c r="F29">
        <v>582.26043400000003</v>
      </c>
      <c r="G29">
        <f>VLOOKUP(E29,Tabela36[#All],2,FALSE)</f>
        <v>2.8773713458697738</v>
      </c>
      <c r="H29">
        <f>VLOOKUP(E29,Tabela36[#All],3,FALSE)</f>
        <v>2.255272505103306</v>
      </c>
      <c r="J29" s="1" t="s">
        <v>370</v>
      </c>
      <c r="K29">
        <v>2.2528627357760835</v>
      </c>
      <c r="L29">
        <f>VLOOKUP(J29,Tabela36[#All],2,FALSE)</f>
        <v>0</v>
      </c>
      <c r="M29">
        <f>VLOOKUP(J29,Tabela36[#All],3,FALSE)</f>
        <v>0</v>
      </c>
      <c r="O29" s="1" t="s">
        <v>369</v>
      </c>
      <c r="P29">
        <v>4.5581923892398493</v>
      </c>
      <c r="Q29">
        <f>VLOOKUP(O29,Tabela36[#All],2,FALSE)</f>
        <v>2.8773713458697738</v>
      </c>
      <c r="R29">
        <f>VLOOKUP(O29,Tabela36[#All],3,FALSE)</f>
        <v>2.255272505103306</v>
      </c>
      <c r="T29" s="1" t="s">
        <v>369</v>
      </c>
      <c r="U29">
        <v>-22.848154000000008</v>
      </c>
      <c r="V29">
        <f>VLOOKUP(T29,Tabela36[#All],2,FALSE)</f>
        <v>2.8773713458697738</v>
      </c>
      <c r="W29">
        <f>VLOOKUP(T29,Tabela36[#All],3,FALSE)</f>
        <v>2.255272505103306</v>
      </c>
      <c r="Y29" t="s">
        <v>369</v>
      </c>
      <c r="Z29">
        <v>-45.229429338091826</v>
      </c>
      <c r="AA29">
        <f>VLOOKUP(Y29,Tabela36[#All],2,FALSE)</f>
        <v>2.8773713458697738</v>
      </c>
      <c r="AB29">
        <f>VLOOKUP(Y29,Tabela36[#All],3,FALSE)</f>
        <v>2.255272505103306</v>
      </c>
    </row>
    <row r="30" spans="1:28" x14ac:dyDescent="0.3">
      <c r="A30" t="s">
        <v>12</v>
      </c>
      <c r="B30">
        <v>2.9790929006383262</v>
      </c>
      <c r="C30">
        <v>2.4166405073382808</v>
      </c>
      <c r="E30" s="1" t="s">
        <v>370</v>
      </c>
      <c r="F30">
        <v>423.246105</v>
      </c>
      <c r="G30">
        <f>VLOOKUP(E30,Tabela36[#All],2,FALSE)</f>
        <v>0</v>
      </c>
      <c r="H30">
        <f>VLOOKUP(E30,Tabela36[#All],3,FALSE)</f>
        <v>0</v>
      </c>
      <c r="J30" s="1" t="s">
        <v>12</v>
      </c>
      <c r="K30">
        <v>2.9887025089449022</v>
      </c>
      <c r="L30">
        <f>VLOOKUP(J30,Tabela36[#All],2,FALSE)</f>
        <v>2.9790929006383262</v>
      </c>
      <c r="M30">
        <f>VLOOKUP(J30,Tabela36[#All],3,FALSE)</f>
        <v>2.4166405073382808</v>
      </c>
      <c r="O30" s="1" t="s">
        <v>370</v>
      </c>
      <c r="P30">
        <v>3.6228354795215201</v>
      </c>
      <c r="Q30">
        <f>VLOOKUP(O30,Tabela36[#All],2,FALSE)</f>
        <v>0</v>
      </c>
      <c r="R30">
        <f>VLOOKUP(O30,Tabela36[#All],3,FALSE)</f>
        <v>0</v>
      </c>
      <c r="T30" s="1" t="s">
        <v>370</v>
      </c>
      <c r="U30">
        <v>-20.4508453725492</v>
      </c>
      <c r="V30">
        <f>VLOOKUP(T30,Tabela36[#All],2,FALSE)</f>
        <v>0</v>
      </c>
      <c r="W30">
        <f>VLOOKUP(T30,Tabela36[#All],3,FALSE)</f>
        <v>0</v>
      </c>
      <c r="Y30" t="s">
        <v>370</v>
      </c>
      <c r="Z30">
        <v>-50.885615706166355</v>
      </c>
      <c r="AA30">
        <f>VLOOKUP(Y30,Tabela36[#All],2,FALSE)</f>
        <v>0</v>
      </c>
      <c r="AB30">
        <f>VLOOKUP(Y30,Tabela36[#All],3,FALSE)</f>
        <v>0</v>
      </c>
    </row>
    <row r="31" spans="1:28" x14ac:dyDescent="0.3">
      <c r="A31" t="s">
        <v>371</v>
      </c>
      <c r="B31">
        <v>2.4814426285023048</v>
      </c>
      <c r="C31">
        <v>2.1367205671564067</v>
      </c>
      <c r="E31" s="1" t="s">
        <v>12</v>
      </c>
      <c r="F31">
        <v>925.85377400000004</v>
      </c>
      <c r="G31">
        <f>VLOOKUP(E31,Tabela36[#All],2,FALSE)</f>
        <v>2.9790929006383262</v>
      </c>
      <c r="H31">
        <f>VLOOKUP(E31,Tabela36[#All],3,FALSE)</f>
        <v>2.4166405073382808</v>
      </c>
      <c r="J31" s="1" t="s">
        <v>371</v>
      </c>
      <c r="K31">
        <v>2.1619785802345981</v>
      </c>
      <c r="L31">
        <f>VLOOKUP(J31,Tabela36[#All],2,FALSE)</f>
        <v>2.4814426285023048</v>
      </c>
      <c r="M31">
        <f>VLOOKUP(J31,Tabela36[#All],3,FALSE)</f>
        <v>2.1367205671564067</v>
      </c>
      <c r="O31" s="1" t="s">
        <v>12</v>
      </c>
      <c r="P31">
        <v>4.3869268067955689</v>
      </c>
      <c r="Q31">
        <f>VLOOKUP(O31,Tabela36[#All],2,FALSE)</f>
        <v>2.9790929006383262</v>
      </c>
      <c r="R31">
        <f>VLOOKUP(O31,Tabela36[#All],3,FALSE)</f>
        <v>2.4166405073382808</v>
      </c>
      <c r="T31" s="1" t="s">
        <v>12</v>
      </c>
      <c r="U31">
        <v>-24.513316000000007</v>
      </c>
      <c r="V31">
        <f>VLOOKUP(T31,Tabela36[#All],2,FALSE)</f>
        <v>2.9790929006383262</v>
      </c>
      <c r="W31">
        <f>VLOOKUP(T31,Tabela36[#All],3,FALSE)</f>
        <v>2.4166405073382808</v>
      </c>
      <c r="Y31" t="s">
        <v>12</v>
      </c>
      <c r="Z31">
        <v>-48.848659904639831</v>
      </c>
      <c r="AA31">
        <f>VLOOKUP(Y31,Tabela36[#All],2,FALSE)</f>
        <v>2.9790929006383262</v>
      </c>
      <c r="AB31">
        <f>VLOOKUP(Y31,Tabela36[#All],3,FALSE)</f>
        <v>2.4166405073382808</v>
      </c>
    </row>
    <row r="32" spans="1:28" x14ac:dyDescent="0.3">
      <c r="A32" t="s">
        <v>13</v>
      </c>
      <c r="B32">
        <v>3.4328090050331683</v>
      </c>
      <c r="C32">
        <v>2.3820170425748683</v>
      </c>
      <c r="E32" s="1" t="s">
        <v>371</v>
      </c>
      <c r="F32">
        <v>710.676513</v>
      </c>
      <c r="G32">
        <f>VLOOKUP(E32,Tabela36[#All],2,FALSE)</f>
        <v>2.4814426285023048</v>
      </c>
      <c r="H32">
        <f>VLOOKUP(E32,Tabela36[#All],3,FALSE)</f>
        <v>2.1367205671564067</v>
      </c>
      <c r="J32" s="1" t="s">
        <v>13</v>
      </c>
      <c r="K32">
        <v>3.06711774392098</v>
      </c>
      <c r="L32">
        <f>VLOOKUP(J32,Tabela36[#All],2,FALSE)</f>
        <v>3.4328090050331683</v>
      </c>
      <c r="M32">
        <f>VLOOKUP(J32,Tabela36[#All],3,FALSE)</f>
        <v>2.3820170425748683</v>
      </c>
      <c r="O32" s="1" t="s">
        <v>371</v>
      </c>
      <c r="P32">
        <v>4.3495494835866353</v>
      </c>
      <c r="Q32">
        <f>VLOOKUP(O32,Tabela36[#All],2,FALSE)</f>
        <v>2.4814426285023048</v>
      </c>
      <c r="R32">
        <f>VLOOKUP(O32,Tabela36[#All],3,FALSE)</f>
        <v>2.1367205671564067</v>
      </c>
      <c r="T32" s="1" t="s">
        <v>371</v>
      </c>
      <c r="U32">
        <v>-23.430040848169252</v>
      </c>
      <c r="V32">
        <f>VLOOKUP(T32,Tabela36[#All],2,FALSE)</f>
        <v>2.4814426285023048</v>
      </c>
      <c r="W32">
        <f>VLOOKUP(T32,Tabela36[#All],3,FALSE)</f>
        <v>2.1367205671564067</v>
      </c>
      <c r="Y32" t="s">
        <v>371</v>
      </c>
      <c r="Z32">
        <v>-47.071547636190239</v>
      </c>
      <c r="AA32">
        <f>VLOOKUP(Y32,Tabela36[#All],2,FALSE)</f>
        <v>2.4814426285023048</v>
      </c>
      <c r="AB32">
        <f>VLOOKUP(Y32,Tabela36[#All],3,FALSE)</f>
        <v>2.1367205671564067</v>
      </c>
    </row>
    <row r="33" spans="1:28" x14ac:dyDescent="0.3">
      <c r="A33" t="s">
        <v>372</v>
      </c>
      <c r="B33">
        <v>3.0429690733931802</v>
      </c>
      <c r="C33">
        <v>2.271841606536499</v>
      </c>
      <c r="E33" s="1" t="s">
        <v>13</v>
      </c>
      <c r="F33">
        <v>403.10182200000003</v>
      </c>
      <c r="G33">
        <f>VLOOKUP(E33,Tabela36[#All],2,FALSE)</f>
        <v>3.4328090050331683</v>
      </c>
      <c r="H33">
        <f>VLOOKUP(E33,Tabela36[#All],3,FALSE)</f>
        <v>2.3820170425748683</v>
      </c>
      <c r="J33" s="1" t="s">
        <v>372</v>
      </c>
      <c r="K33">
        <v>2.4070967424619036</v>
      </c>
      <c r="L33">
        <f>VLOOKUP(J33,Tabela36[#All],2,FALSE)</f>
        <v>3.0429690733931802</v>
      </c>
      <c r="M33">
        <f>VLOOKUP(J33,Tabela36[#All],3,FALSE)</f>
        <v>2.271841606536499</v>
      </c>
      <c r="O33" s="1" t="s">
        <v>13</v>
      </c>
      <c r="P33">
        <v>5.2945014973775555</v>
      </c>
      <c r="Q33">
        <f>VLOOKUP(O33,Tabela36[#All],2,FALSE)</f>
        <v>3.4328090050331683</v>
      </c>
      <c r="R33">
        <f>VLOOKUP(O33,Tabela36[#All],3,FALSE)</f>
        <v>2.3820170425748683</v>
      </c>
      <c r="T33" s="1" t="s">
        <v>13</v>
      </c>
      <c r="U33">
        <v>-21.205476000000004</v>
      </c>
      <c r="V33">
        <f>VLOOKUP(T33,Tabela36[#All],2,FALSE)</f>
        <v>3.4328090050331683</v>
      </c>
      <c r="W33">
        <f>VLOOKUP(T33,Tabela36[#All],3,FALSE)</f>
        <v>2.3820170425748683</v>
      </c>
      <c r="Y33" t="s">
        <v>13</v>
      </c>
      <c r="Z33">
        <v>-50.439226072752582</v>
      </c>
      <c r="AA33">
        <f>VLOOKUP(Y33,Tabela36[#All],2,FALSE)</f>
        <v>3.4328090050331683</v>
      </c>
      <c r="AB33">
        <f>VLOOKUP(Y33,Tabela36[#All],3,FALSE)</f>
        <v>2.3820170425748683</v>
      </c>
    </row>
    <row r="34" spans="1:28" x14ac:dyDescent="0.3">
      <c r="A34" t="s">
        <v>373</v>
      </c>
      <c r="B34">
        <v>0.95424250943932487</v>
      </c>
      <c r="C34">
        <v>0.90308998699194354</v>
      </c>
      <c r="E34" s="1" t="s">
        <v>372</v>
      </c>
      <c r="F34">
        <v>625.45770300000004</v>
      </c>
      <c r="G34">
        <f>VLOOKUP(E34,Tabela36[#All],2,FALSE)</f>
        <v>3.0429690733931802</v>
      </c>
      <c r="H34">
        <f>VLOOKUP(E34,Tabela36[#All],3,FALSE)</f>
        <v>2.271841606536499</v>
      </c>
      <c r="J34" s="1" t="s">
        <v>373</v>
      </c>
      <c r="K34">
        <v>2.3071300494757159</v>
      </c>
      <c r="L34">
        <f>VLOOKUP(J34,Tabela36[#All],2,FALSE)</f>
        <v>0.95424250943932487</v>
      </c>
      <c r="M34">
        <f>VLOOKUP(J34,Tabela36[#All],3,FALSE)</f>
        <v>0.90308998699194354</v>
      </c>
      <c r="O34" s="1" t="s">
        <v>372</v>
      </c>
      <c r="P34">
        <v>4.5333398359919688</v>
      </c>
      <c r="Q34">
        <f>VLOOKUP(O34,Tabela36[#All],2,FALSE)</f>
        <v>3.0429690733931802</v>
      </c>
      <c r="R34">
        <f>VLOOKUP(O34,Tabela36[#All],3,FALSE)</f>
        <v>2.271841606536499</v>
      </c>
      <c r="T34" s="1" t="s">
        <v>372</v>
      </c>
      <c r="U34">
        <v>-23.507319797218656</v>
      </c>
      <c r="V34">
        <f>VLOOKUP(T34,Tabela36[#All],2,FALSE)</f>
        <v>3.0429690733931802</v>
      </c>
      <c r="W34">
        <f>VLOOKUP(T34,Tabela36[#All],3,FALSE)</f>
        <v>2.271841606536499</v>
      </c>
      <c r="Y34" t="s">
        <v>372</v>
      </c>
      <c r="Z34">
        <v>-47.587242938627121</v>
      </c>
      <c r="AA34">
        <f>VLOOKUP(Y34,Tabela36[#All],2,FALSE)</f>
        <v>3.0429690733931802</v>
      </c>
      <c r="AB34">
        <f>VLOOKUP(Y34,Tabela36[#All],3,FALSE)</f>
        <v>2.271841606536499</v>
      </c>
    </row>
    <row r="35" spans="1:28" x14ac:dyDescent="0.3">
      <c r="A35" t="s">
        <v>374</v>
      </c>
      <c r="B35">
        <v>2.2121876044039577</v>
      </c>
      <c r="C35">
        <v>1.9084850188786497</v>
      </c>
      <c r="E35" s="1" t="s">
        <v>373</v>
      </c>
      <c r="F35">
        <v>625.03400499999998</v>
      </c>
      <c r="G35">
        <f>VLOOKUP(E35,Tabela36[#All],2,FALSE)</f>
        <v>0.95424250943932487</v>
      </c>
      <c r="H35">
        <f>VLOOKUP(E35,Tabela36[#All],3,FALSE)</f>
        <v>0.90308998699194354</v>
      </c>
      <c r="J35" s="1" t="s">
        <v>374</v>
      </c>
      <c r="K35">
        <v>2.4562263075344379</v>
      </c>
      <c r="L35">
        <f>VLOOKUP(J35,Tabela36[#All],2,FALSE)</f>
        <v>2.2121876044039577</v>
      </c>
      <c r="M35">
        <f>VLOOKUP(J35,Tabela36[#All],3,FALSE)</f>
        <v>1.9084850188786497</v>
      </c>
      <c r="O35" s="1" t="s">
        <v>373</v>
      </c>
      <c r="P35">
        <v>3.7497363155690611</v>
      </c>
      <c r="Q35">
        <f>VLOOKUP(O35,Tabela36[#All],2,FALSE)</f>
        <v>0.95424250943932487</v>
      </c>
      <c r="R35">
        <f>VLOOKUP(O35,Tabela36[#All],3,FALSE)</f>
        <v>0.90308998699194354</v>
      </c>
      <c r="T35" s="1" t="s">
        <v>373</v>
      </c>
      <c r="U35">
        <v>-20.089944207125054</v>
      </c>
      <c r="V35">
        <f>VLOOKUP(T35,Tabela36[#All],2,FALSE)</f>
        <v>0.95424250943932487</v>
      </c>
      <c r="W35">
        <f>VLOOKUP(T35,Tabela36[#All],3,FALSE)</f>
        <v>0.90308998699194354</v>
      </c>
      <c r="Y35" t="s">
        <v>373</v>
      </c>
      <c r="Z35">
        <v>-47.786013041037712</v>
      </c>
      <c r="AA35">
        <f>VLOOKUP(Y35,Tabela36[#All],2,FALSE)</f>
        <v>0.95424250943932487</v>
      </c>
      <c r="AB35">
        <f>VLOOKUP(Y35,Tabela36[#All],3,FALSE)</f>
        <v>0.90308998699194354</v>
      </c>
    </row>
    <row r="36" spans="1:28" x14ac:dyDescent="0.3">
      <c r="A36" t="s">
        <v>375</v>
      </c>
      <c r="B36">
        <v>2.3443922736851106</v>
      </c>
      <c r="C36">
        <v>1.954242509439325</v>
      </c>
      <c r="E36" s="1" t="s">
        <v>374</v>
      </c>
      <c r="F36">
        <v>633.061148</v>
      </c>
      <c r="G36">
        <f>VLOOKUP(E36,Tabela36[#All],2,FALSE)</f>
        <v>2.2121876044039577</v>
      </c>
      <c r="H36">
        <f>VLOOKUP(E36,Tabela36[#All],3,FALSE)</f>
        <v>1.9084850188786497</v>
      </c>
      <c r="J36" s="1" t="s">
        <v>375</v>
      </c>
      <c r="K36">
        <v>2.1956312474173383</v>
      </c>
      <c r="L36">
        <f>VLOOKUP(J36,Tabela36[#All],2,FALSE)</f>
        <v>2.3443922736851106</v>
      </c>
      <c r="M36">
        <f>VLOOKUP(J36,Tabela36[#All],3,FALSE)</f>
        <v>1.954242509439325</v>
      </c>
      <c r="O36" s="1" t="s">
        <v>374</v>
      </c>
      <c r="P36">
        <v>3.8032522114304572</v>
      </c>
      <c r="Q36">
        <f>VLOOKUP(O36,Tabela36[#All],2,FALSE)</f>
        <v>2.2121876044039577</v>
      </c>
      <c r="R36">
        <f>VLOOKUP(O36,Tabela36[#All],3,FALSE)</f>
        <v>1.9084850188786497</v>
      </c>
      <c r="T36" s="1" t="s">
        <v>374</v>
      </c>
      <c r="U36">
        <v>-23.133407115644449</v>
      </c>
      <c r="V36">
        <f>VLOOKUP(T36,Tabela36[#All],2,FALSE)</f>
        <v>2.2121876044039577</v>
      </c>
      <c r="W36">
        <f>VLOOKUP(T36,Tabela36[#All],3,FALSE)</f>
        <v>1.9084850188786497</v>
      </c>
      <c r="Y36" t="s">
        <v>374</v>
      </c>
      <c r="Z36">
        <v>-49.050975871537453</v>
      </c>
      <c r="AA36">
        <f>VLOOKUP(Y36,Tabela36[#All],2,FALSE)</f>
        <v>2.2121876044039577</v>
      </c>
      <c r="AB36">
        <f>VLOOKUP(Y36,Tabela36[#All],3,FALSE)</f>
        <v>1.9084850188786497</v>
      </c>
    </row>
    <row r="37" spans="1:28" x14ac:dyDescent="0.3">
      <c r="A37" t="s">
        <v>14</v>
      </c>
      <c r="B37">
        <v>3.6933751510251853</v>
      </c>
      <c r="C37">
        <v>2.4653828514484184</v>
      </c>
      <c r="E37" s="1" t="s">
        <v>375</v>
      </c>
      <c r="F37">
        <v>518.54692899999998</v>
      </c>
      <c r="G37">
        <f>VLOOKUP(E37,Tabela36[#All],2,FALSE)</f>
        <v>2.3443922736851106</v>
      </c>
      <c r="H37">
        <f>VLOOKUP(E37,Tabela36[#All],3,FALSE)</f>
        <v>1.954242509439325</v>
      </c>
      <c r="J37" s="1" t="s">
        <v>14</v>
      </c>
      <c r="K37">
        <v>3.0015714709235808</v>
      </c>
      <c r="L37">
        <f>VLOOKUP(J37,Tabela36[#All],2,FALSE)</f>
        <v>3.6933751510251853</v>
      </c>
      <c r="M37">
        <f>VLOOKUP(J37,Tabela36[#All],3,FALSE)</f>
        <v>2.4653828514484184</v>
      </c>
      <c r="O37" s="1" t="s">
        <v>375</v>
      </c>
      <c r="P37">
        <v>3.3925210899319325</v>
      </c>
      <c r="Q37">
        <f>VLOOKUP(O37,Tabela36[#All],2,FALSE)</f>
        <v>2.3443922736851106</v>
      </c>
      <c r="R37">
        <f>VLOOKUP(O37,Tabela36[#All],3,FALSE)</f>
        <v>1.954242509439325</v>
      </c>
      <c r="T37" s="1" t="s">
        <v>375</v>
      </c>
      <c r="U37">
        <v>-22.674798723272453</v>
      </c>
      <c r="V37">
        <f>VLOOKUP(T37,Tabela36[#All],2,FALSE)</f>
        <v>2.3443922736851106</v>
      </c>
      <c r="W37">
        <f>VLOOKUP(T37,Tabela36[#All],3,FALSE)</f>
        <v>1.954242509439325</v>
      </c>
      <c r="Y37" t="s">
        <v>375</v>
      </c>
      <c r="Z37">
        <v>-44.448106556794272</v>
      </c>
      <c r="AA37">
        <f>VLOOKUP(Y37,Tabela36[#All],2,FALSE)</f>
        <v>2.3443922736851106</v>
      </c>
      <c r="AB37">
        <f>VLOOKUP(Y37,Tabela36[#All],3,FALSE)</f>
        <v>1.954242509439325</v>
      </c>
    </row>
    <row r="38" spans="1:28" x14ac:dyDescent="0.3">
      <c r="A38" t="s">
        <v>15</v>
      </c>
      <c r="B38">
        <v>3.7983743766815614</v>
      </c>
      <c r="C38">
        <v>2.5263392773898441</v>
      </c>
      <c r="E38" s="1" t="s">
        <v>14</v>
      </c>
      <c r="F38">
        <v>673.07259399999998</v>
      </c>
      <c r="G38">
        <f>VLOOKUP(E38,Tabela36[#All],2,FALSE)</f>
        <v>3.6933751510251853</v>
      </c>
      <c r="H38">
        <f>VLOOKUP(E38,Tabela36[#All],3,FALSE)</f>
        <v>2.4653828514484184</v>
      </c>
      <c r="J38" s="1" t="s">
        <v>15</v>
      </c>
      <c r="K38">
        <v>2.8094459078375373</v>
      </c>
      <c r="L38">
        <f>VLOOKUP(J38,Tabela36[#All],2,FALSE)</f>
        <v>3.7983743766815614</v>
      </c>
      <c r="M38">
        <f>VLOOKUP(J38,Tabela36[#All],3,FALSE)</f>
        <v>2.5263392773898441</v>
      </c>
      <c r="O38" s="1" t="s">
        <v>14</v>
      </c>
      <c r="P38">
        <v>5.3730444793844647</v>
      </c>
      <c r="Q38">
        <f>VLOOKUP(O38,Tabela36[#All],2,FALSE)</f>
        <v>3.6933751510251853</v>
      </c>
      <c r="R38">
        <f>VLOOKUP(O38,Tabela36[#All],3,FALSE)</f>
        <v>2.4653828514484184</v>
      </c>
      <c r="T38" s="1" t="s">
        <v>14</v>
      </c>
      <c r="U38">
        <v>-21.790359500000005</v>
      </c>
      <c r="V38">
        <f>VLOOKUP(T38,Tabela36[#All],2,FALSE)</f>
        <v>3.6933751510251853</v>
      </c>
      <c r="W38">
        <f>VLOOKUP(T38,Tabela36[#All],3,FALSE)</f>
        <v>2.4653828514484184</v>
      </c>
      <c r="Y38" t="s">
        <v>14</v>
      </c>
      <c r="Z38">
        <v>-48.174439937543745</v>
      </c>
      <c r="AA38">
        <f>VLOOKUP(Y38,Tabela36[#All],2,FALSE)</f>
        <v>3.6933751510251853</v>
      </c>
      <c r="AB38">
        <f>VLOOKUP(Y38,Tabela36[#All],3,FALSE)</f>
        <v>2.4653828514484184</v>
      </c>
    </row>
    <row r="39" spans="1:28" x14ac:dyDescent="0.3">
      <c r="A39" t="s">
        <v>376</v>
      </c>
      <c r="B39">
        <v>1.5440680443502757</v>
      </c>
      <c r="C39">
        <v>1.505149978319906</v>
      </c>
      <c r="E39" s="1" t="s">
        <v>15</v>
      </c>
      <c r="F39">
        <v>635.49821499999996</v>
      </c>
      <c r="G39">
        <f>VLOOKUP(E39,Tabela36[#All],2,FALSE)</f>
        <v>3.7983743766815614</v>
      </c>
      <c r="H39">
        <f>VLOOKUP(E39,Tabela36[#All],3,FALSE)</f>
        <v>2.5263392773898441</v>
      </c>
      <c r="J39" s="1" t="s">
        <v>376</v>
      </c>
      <c r="K39">
        <v>2.4230885161107909</v>
      </c>
      <c r="L39">
        <f>VLOOKUP(J39,Tabela36[#All],2,FALSE)</f>
        <v>1.5440680443502757</v>
      </c>
      <c r="M39">
        <f>VLOOKUP(J39,Tabela36[#All],3,FALSE)</f>
        <v>1.505149978319906</v>
      </c>
      <c r="O39" s="1" t="s">
        <v>15</v>
      </c>
      <c r="P39">
        <v>5.1278690024550526</v>
      </c>
      <c r="Q39">
        <f>VLOOKUP(O39,Tabela36[#All],2,FALSE)</f>
        <v>3.7983743766815614</v>
      </c>
      <c r="R39">
        <f>VLOOKUP(O39,Tabela36[#All],3,FALSE)</f>
        <v>2.5263392773898441</v>
      </c>
      <c r="T39" s="1" t="s">
        <v>15</v>
      </c>
      <c r="U39">
        <v>-22.357086519658704</v>
      </c>
      <c r="V39">
        <f>VLOOKUP(T39,Tabela36[#All],2,FALSE)</f>
        <v>3.7983743766815614</v>
      </c>
      <c r="W39">
        <f>VLOOKUP(T39,Tabela36[#All],3,FALSE)</f>
        <v>2.5263392773898441</v>
      </c>
      <c r="Y39" t="s">
        <v>15</v>
      </c>
      <c r="Z39">
        <v>-47.385829527469362</v>
      </c>
      <c r="AA39">
        <f>VLOOKUP(Y39,Tabela36[#All],2,FALSE)</f>
        <v>3.7983743766815614</v>
      </c>
      <c r="AB39">
        <f>VLOOKUP(Y39,Tabela36[#All],3,FALSE)</f>
        <v>2.5263392773898441</v>
      </c>
    </row>
    <row r="40" spans="1:28" x14ac:dyDescent="0.3">
      <c r="A40" t="s">
        <v>377</v>
      </c>
      <c r="B40">
        <v>2.1818435879447726</v>
      </c>
      <c r="C40">
        <v>1.9493900066449128</v>
      </c>
      <c r="E40" s="1" t="s">
        <v>376</v>
      </c>
      <c r="F40">
        <v>440.99372899999997</v>
      </c>
      <c r="G40">
        <f>VLOOKUP(E40,Tabela36[#All],2,FALSE)</f>
        <v>1.5440680443502757</v>
      </c>
      <c r="H40">
        <f>VLOOKUP(E40,Tabela36[#All],3,FALSE)</f>
        <v>1.505149978319906</v>
      </c>
      <c r="J40" s="1" t="s">
        <v>377</v>
      </c>
      <c r="K40">
        <v>2.7032681577929414</v>
      </c>
      <c r="L40">
        <f>VLOOKUP(J40,Tabela36[#All],2,FALSE)</f>
        <v>2.1818435879447726</v>
      </c>
      <c r="M40">
        <f>VLOOKUP(J40,Tabela36[#All],3,FALSE)</f>
        <v>1.9493900066449128</v>
      </c>
      <c r="O40" s="1" t="s">
        <v>376</v>
      </c>
      <c r="P40">
        <v>3.2530955858490316</v>
      </c>
      <c r="Q40">
        <f>VLOOKUP(O40,Tabela36[#All],2,FALSE)</f>
        <v>1.5440680443502757</v>
      </c>
      <c r="R40">
        <f>VLOOKUP(O40,Tabela36[#All],3,FALSE)</f>
        <v>1.505149978319906</v>
      </c>
      <c r="T40" s="1" t="s">
        <v>376</v>
      </c>
      <c r="U40">
        <v>-21.773914025021153</v>
      </c>
      <c r="V40">
        <f>VLOOKUP(T40,Tabela36[#All],2,FALSE)</f>
        <v>1.5440680443502757</v>
      </c>
      <c r="W40">
        <f>VLOOKUP(T40,Tabela36[#All],3,FALSE)</f>
        <v>1.505149978319906</v>
      </c>
      <c r="Y40" t="s">
        <v>376</v>
      </c>
      <c r="Z40">
        <v>-50.464910868264113</v>
      </c>
      <c r="AA40">
        <f>VLOOKUP(Y40,Tabela36[#All],2,FALSE)</f>
        <v>1.5440680443502757</v>
      </c>
      <c r="AB40">
        <f>VLOOKUP(Y40,Tabela36[#All],3,FALSE)</f>
        <v>1.505149978319906</v>
      </c>
    </row>
    <row r="41" spans="1:28" x14ac:dyDescent="0.3">
      <c r="A41" t="s">
        <v>378</v>
      </c>
      <c r="B41">
        <v>2.5575072019056577</v>
      </c>
      <c r="C41">
        <v>2.2405492482825999</v>
      </c>
      <c r="E41" s="1" t="s">
        <v>377</v>
      </c>
      <c r="F41">
        <v>447.9803</v>
      </c>
      <c r="G41">
        <f>VLOOKUP(E41,Tabela36[#All],2,FALSE)</f>
        <v>2.1818435879447726</v>
      </c>
      <c r="H41">
        <f>VLOOKUP(E41,Tabela36[#All],3,FALSE)</f>
        <v>1.9493900066449128</v>
      </c>
      <c r="J41" s="1" t="s">
        <v>378</v>
      </c>
      <c r="K41">
        <v>2.4846229481306952</v>
      </c>
      <c r="L41">
        <f>VLOOKUP(J41,Tabela36[#All],2,FALSE)</f>
        <v>2.5575072019056577</v>
      </c>
      <c r="M41">
        <f>VLOOKUP(J41,Tabela36[#All],3,FALSE)</f>
        <v>2.2405492482825999</v>
      </c>
      <c r="O41" s="1" t="s">
        <v>377</v>
      </c>
      <c r="P41">
        <v>3.932473764677153</v>
      </c>
      <c r="Q41">
        <f>VLOOKUP(O41,Tabela36[#All],2,FALSE)</f>
        <v>2.1818435879447726</v>
      </c>
      <c r="R41">
        <f>VLOOKUP(O41,Tabela36[#All],3,FALSE)</f>
        <v>1.9493900066449128</v>
      </c>
      <c r="T41" s="1" t="s">
        <v>377</v>
      </c>
      <c r="U41">
        <v>-22.024767499308755</v>
      </c>
      <c r="V41">
        <f>VLOOKUP(T41,Tabela36[#All],2,FALSE)</f>
        <v>2.1818435879447726</v>
      </c>
      <c r="W41">
        <f>VLOOKUP(T41,Tabela36[#All],3,FALSE)</f>
        <v>1.9493900066449128</v>
      </c>
      <c r="Y41" t="s">
        <v>377</v>
      </c>
      <c r="Z41">
        <v>-48.920414801370661</v>
      </c>
      <c r="AA41">
        <f>VLOOKUP(Y41,Tabela36[#All],2,FALSE)</f>
        <v>2.1818435879447726</v>
      </c>
      <c r="AB41">
        <f>VLOOKUP(Y41,Tabela36[#All],3,FALSE)</f>
        <v>1.9493900066449128</v>
      </c>
    </row>
    <row r="42" spans="1:28" x14ac:dyDescent="0.3">
      <c r="A42" t="s">
        <v>379</v>
      </c>
      <c r="B42">
        <v>0.90308998699194354</v>
      </c>
      <c r="C42">
        <v>0.90308998699194354</v>
      </c>
      <c r="E42" s="1" t="s">
        <v>378</v>
      </c>
      <c r="F42">
        <v>534.09202100000005</v>
      </c>
      <c r="G42">
        <f>VLOOKUP(E42,Tabela36[#All],2,FALSE)</f>
        <v>2.5575072019056577</v>
      </c>
      <c r="H42">
        <f>VLOOKUP(E42,Tabela36[#All],3,FALSE)</f>
        <v>2.2405492482825999</v>
      </c>
      <c r="J42" s="1" t="s">
        <v>379</v>
      </c>
      <c r="K42">
        <v>1.9340285530921573</v>
      </c>
      <c r="L42">
        <f>VLOOKUP(J42,Tabela36[#All],2,FALSE)</f>
        <v>0.90308998699194354</v>
      </c>
      <c r="M42">
        <f>VLOOKUP(J42,Tabela36[#All],3,FALSE)</f>
        <v>0.90308998699194354</v>
      </c>
      <c r="O42" s="1" t="s">
        <v>378</v>
      </c>
      <c r="P42">
        <v>3.5895027962637638</v>
      </c>
      <c r="Q42">
        <f>VLOOKUP(O42,Tabela36[#All],2,FALSE)</f>
        <v>2.5575072019056577</v>
      </c>
      <c r="R42">
        <f>VLOOKUP(O42,Tabela36[#All],3,FALSE)</f>
        <v>2.2405492482825999</v>
      </c>
      <c r="T42" s="1" t="s">
        <v>378</v>
      </c>
      <c r="U42">
        <v>-22.582193885871909</v>
      </c>
      <c r="V42">
        <f>VLOOKUP(T42,Tabela36[#All],2,FALSE)</f>
        <v>2.5575072019056577</v>
      </c>
      <c r="W42">
        <f>VLOOKUP(T42,Tabela36[#All],3,FALSE)</f>
        <v>2.2405492482825999</v>
      </c>
      <c r="Y42" t="s">
        <v>378</v>
      </c>
      <c r="Z42">
        <v>-44.699432005090451</v>
      </c>
      <c r="AA42">
        <f>VLOOKUP(Y42,Tabela36[#All],2,FALSE)</f>
        <v>2.5575072019056577</v>
      </c>
      <c r="AB42">
        <f>VLOOKUP(Y42,Tabela36[#All],3,FALSE)</f>
        <v>2.2405492482825999</v>
      </c>
    </row>
    <row r="43" spans="1:28" x14ac:dyDescent="0.3">
      <c r="A43" t="s">
        <v>380</v>
      </c>
      <c r="B43">
        <v>1</v>
      </c>
      <c r="C43">
        <v>1</v>
      </c>
      <c r="E43" s="1" t="s">
        <v>379</v>
      </c>
      <c r="F43">
        <v>649.23468400000002</v>
      </c>
      <c r="G43">
        <f>VLOOKUP(E43,Tabela36[#All],2,FALSE)</f>
        <v>0.90308998699194354</v>
      </c>
      <c r="H43">
        <f>VLOOKUP(E43,Tabela36[#All],3,FALSE)</f>
        <v>0.90308998699194354</v>
      </c>
      <c r="J43" s="1" t="s">
        <v>380</v>
      </c>
      <c r="K43">
        <v>2.1226221222920985</v>
      </c>
      <c r="L43">
        <f>VLOOKUP(J43,Tabela36[#All],2,FALSE)</f>
        <v>1</v>
      </c>
      <c r="M43">
        <f>VLOOKUP(J43,Tabela36[#All],3,FALSE)</f>
        <v>1</v>
      </c>
      <c r="O43" s="1" t="s">
        <v>379</v>
      </c>
      <c r="P43">
        <v>4.046456142412592</v>
      </c>
      <c r="Q43">
        <f>VLOOKUP(O43,Tabela36[#All],2,FALSE)</f>
        <v>0.90308998699194354</v>
      </c>
      <c r="R43">
        <f>VLOOKUP(O43,Tabela36[#All],3,FALSE)</f>
        <v>0.90308998699194354</v>
      </c>
      <c r="T43" s="1" t="s">
        <v>379</v>
      </c>
      <c r="U43">
        <v>-22.673940449164554</v>
      </c>
      <c r="V43">
        <f>VLOOKUP(T43,Tabela36[#All],2,FALSE)</f>
        <v>0.90308998699194354</v>
      </c>
      <c r="W43">
        <f>VLOOKUP(T43,Tabela36[#All],3,FALSE)</f>
        <v>0.90308998699194354</v>
      </c>
      <c r="Y43" t="s">
        <v>379</v>
      </c>
      <c r="Z43">
        <v>-48.665594558484656</v>
      </c>
      <c r="AA43">
        <f>VLOOKUP(Y43,Tabela36[#All],2,FALSE)</f>
        <v>0.90308998699194354</v>
      </c>
      <c r="AB43">
        <f>VLOOKUP(Y43,Tabela36[#All],3,FALSE)</f>
        <v>0.90308998699194354</v>
      </c>
    </row>
    <row r="44" spans="1:28" x14ac:dyDescent="0.3">
      <c r="A44" t="s">
        <v>16</v>
      </c>
      <c r="B44">
        <v>2.5550944485783194</v>
      </c>
      <c r="C44">
        <v>2.1367205671564067</v>
      </c>
      <c r="E44" s="1" t="s">
        <v>380</v>
      </c>
      <c r="F44">
        <v>590.62341900000001</v>
      </c>
      <c r="G44">
        <f>VLOOKUP(E44,Tabela36[#All],2,FALSE)</f>
        <v>1</v>
      </c>
      <c r="H44">
        <f>VLOOKUP(E44,Tabela36[#All],3,FALSE)</f>
        <v>1</v>
      </c>
      <c r="J44" s="1" t="s">
        <v>16</v>
      </c>
      <c r="K44">
        <v>2.2504834339489963</v>
      </c>
      <c r="L44">
        <f>VLOOKUP(J44,Tabela36[#All],2,FALSE)</f>
        <v>2.5550944485783194</v>
      </c>
      <c r="M44">
        <f>VLOOKUP(J44,Tabela36[#All],3,FALSE)</f>
        <v>2.1367205671564067</v>
      </c>
      <c r="O44" s="1" t="s">
        <v>380</v>
      </c>
      <c r="P44">
        <v>3.9853366417356129</v>
      </c>
      <c r="Q44">
        <f>VLOOKUP(O44,Tabela36[#All],2,FALSE)</f>
        <v>1</v>
      </c>
      <c r="R44">
        <f>VLOOKUP(O44,Tabela36[#All],3,FALSE)</f>
        <v>1</v>
      </c>
      <c r="T44" s="1" t="s">
        <v>380</v>
      </c>
      <c r="U44">
        <v>-21.186127442915851</v>
      </c>
      <c r="V44">
        <f>VLOOKUP(T44,Tabela36[#All],2,FALSE)</f>
        <v>1</v>
      </c>
      <c r="W44">
        <f>VLOOKUP(T44,Tabela36[#All],3,FALSE)</f>
        <v>1</v>
      </c>
      <c r="Y44" t="s">
        <v>380</v>
      </c>
      <c r="Z44">
        <v>-48.788336564107944</v>
      </c>
      <c r="AA44">
        <f>VLOOKUP(Y44,Tabela36[#All],2,FALSE)</f>
        <v>1</v>
      </c>
      <c r="AB44">
        <f>VLOOKUP(Y44,Tabela36[#All],3,FALSE)</f>
        <v>1</v>
      </c>
    </row>
    <row r="45" spans="1:28" x14ac:dyDescent="0.3">
      <c r="A45" t="s">
        <v>381</v>
      </c>
      <c r="B45">
        <v>2.5118833609788744</v>
      </c>
      <c r="C45">
        <v>2.1003705451175629</v>
      </c>
      <c r="E45" s="1" t="s">
        <v>16</v>
      </c>
      <c r="F45">
        <v>650.22345800000005</v>
      </c>
      <c r="G45">
        <f>VLOOKUP(E45,Tabela36[#All],2,FALSE)</f>
        <v>2.5550944485783194</v>
      </c>
      <c r="H45">
        <f>VLOOKUP(E45,Tabela36[#All],3,FALSE)</f>
        <v>2.1367205671564067</v>
      </c>
      <c r="J45" s="1" t="s">
        <v>381</v>
      </c>
      <c r="K45">
        <v>1.983026068122969</v>
      </c>
      <c r="L45">
        <f>VLOOKUP(J45,Tabela36[#All],2,FALSE)</f>
        <v>2.5118833609788744</v>
      </c>
      <c r="M45">
        <f>VLOOKUP(J45,Tabela36[#All],3,FALSE)</f>
        <v>2.1003705451175629</v>
      </c>
      <c r="O45" s="1" t="s">
        <v>16</v>
      </c>
      <c r="P45">
        <v>4.7356627618381237</v>
      </c>
      <c r="Q45">
        <f>VLOOKUP(O45,Tabela36[#All],2,FALSE)</f>
        <v>2.5550944485783194</v>
      </c>
      <c r="R45">
        <f>VLOOKUP(O45,Tabela36[#All],3,FALSE)</f>
        <v>2.1367205671564067</v>
      </c>
      <c r="T45" s="1" t="s">
        <v>16</v>
      </c>
      <c r="U45">
        <v>-22.571343010476571</v>
      </c>
      <c r="V45">
        <f>VLOOKUP(T45,Tabela36[#All],2,FALSE)</f>
        <v>2.5550944485783194</v>
      </c>
      <c r="W45">
        <f>VLOOKUP(T45,Tabela36[#All],3,FALSE)</f>
        <v>2.1367205671564067</v>
      </c>
      <c r="Y45" t="s">
        <v>16</v>
      </c>
      <c r="Z45">
        <v>-47.164301150267747</v>
      </c>
      <c r="AA45">
        <f>VLOOKUP(Y45,Tabela36[#All],2,FALSE)</f>
        <v>2.5550944485783194</v>
      </c>
      <c r="AB45">
        <f>VLOOKUP(Y45,Tabela36[#All],3,FALSE)</f>
        <v>2.1367205671564067</v>
      </c>
    </row>
    <row r="46" spans="1:28" x14ac:dyDescent="0.3">
      <c r="A46" t="s">
        <v>382</v>
      </c>
      <c r="B46">
        <v>1.2041199826559248</v>
      </c>
      <c r="C46">
        <v>1.1760912590556813</v>
      </c>
      <c r="E46" s="1" t="s">
        <v>381</v>
      </c>
      <c r="F46">
        <v>788.82622300000003</v>
      </c>
      <c r="G46">
        <f>VLOOKUP(E46,Tabela36[#All],2,FALSE)</f>
        <v>2.5118833609788744</v>
      </c>
      <c r="H46">
        <f>VLOOKUP(E46,Tabela36[#All],3,FALSE)</f>
        <v>2.1003705451175629</v>
      </c>
      <c r="J46" s="1" t="s">
        <v>382</v>
      </c>
      <c r="K46">
        <v>1.8411904757489777</v>
      </c>
      <c r="L46">
        <f>VLOOKUP(J46,Tabela36[#All],2,FALSE)</f>
        <v>1.2041199826559248</v>
      </c>
      <c r="M46">
        <f>VLOOKUP(J46,Tabela36[#All],3,FALSE)</f>
        <v>1.1760912590556813</v>
      </c>
      <c r="O46" s="1" t="s">
        <v>381</v>
      </c>
      <c r="P46">
        <v>4.9533923909543454</v>
      </c>
      <c r="Q46">
        <f>VLOOKUP(O46,Tabela36[#All],2,FALSE)</f>
        <v>2.5118833609788744</v>
      </c>
      <c r="R46">
        <f>VLOOKUP(O46,Tabela36[#All],3,FALSE)</f>
        <v>2.1003705451175629</v>
      </c>
      <c r="T46" s="1" t="s">
        <v>381</v>
      </c>
      <c r="U46">
        <v>-23.395826740999905</v>
      </c>
      <c r="V46">
        <f>VLOOKUP(T46,Tabela36[#All],2,FALSE)</f>
        <v>2.5118833609788744</v>
      </c>
      <c r="W46">
        <f>VLOOKUP(T46,Tabela36[#All],3,FALSE)</f>
        <v>2.1003705451175629</v>
      </c>
      <c r="Y46" t="s">
        <v>381</v>
      </c>
      <c r="Z46">
        <v>-46.320489600113774</v>
      </c>
      <c r="AA46">
        <f>VLOOKUP(Y46,Tabela36[#All],2,FALSE)</f>
        <v>2.5118833609788744</v>
      </c>
      <c r="AB46">
        <f>VLOOKUP(Y46,Tabela36[#All],3,FALSE)</f>
        <v>2.1003705451175629</v>
      </c>
    </row>
    <row r="47" spans="1:28" x14ac:dyDescent="0.3">
      <c r="A47" t="s">
        <v>17</v>
      </c>
      <c r="B47">
        <v>2.7450747915820575</v>
      </c>
      <c r="C47">
        <v>2.1461280356782382</v>
      </c>
      <c r="E47" s="1" t="s">
        <v>382</v>
      </c>
      <c r="F47">
        <v>403.52067</v>
      </c>
      <c r="G47">
        <f>VLOOKUP(E47,Tabela36[#All],2,FALSE)</f>
        <v>1.2041199826559248</v>
      </c>
      <c r="H47">
        <f>VLOOKUP(E47,Tabela36[#All],3,FALSE)</f>
        <v>1.1760912590556813</v>
      </c>
      <c r="J47" s="1" t="s">
        <v>17</v>
      </c>
      <c r="K47">
        <v>2.6633324195425647</v>
      </c>
      <c r="L47">
        <f>VLOOKUP(J47,Tabela36[#All],2,FALSE)</f>
        <v>2.7450747915820575</v>
      </c>
      <c r="M47">
        <f>VLOOKUP(J47,Tabela36[#All],3,FALSE)</f>
        <v>2.1461280356782382</v>
      </c>
      <c r="O47" s="1" t="s">
        <v>382</v>
      </c>
      <c r="P47">
        <v>3.2605483726369795</v>
      </c>
      <c r="Q47">
        <f>VLOOKUP(O47,Tabela36[#All],2,FALSE)</f>
        <v>1.2041199826559248</v>
      </c>
      <c r="R47">
        <f>VLOOKUP(O47,Tabela36[#All],3,FALSE)</f>
        <v>1.1760912590556813</v>
      </c>
      <c r="T47" s="1" t="s">
        <v>382</v>
      </c>
      <c r="U47">
        <v>-20.158189985895003</v>
      </c>
      <c r="V47">
        <f>VLOOKUP(T47,Tabela36[#All],2,FALSE)</f>
        <v>1.2041199826559248</v>
      </c>
      <c r="W47">
        <f>VLOOKUP(T47,Tabela36[#All],3,FALSE)</f>
        <v>1.1760912590556813</v>
      </c>
      <c r="Y47" t="s">
        <v>382</v>
      </c>
      <c r="Z47">
        <v>-50.726962671419088</v>
      </c>
      <c r="AA47">
        <f>VLOOKUP(Y47,Tabela36[#All],2,FALSE)</f>
        <v>1.2041199826559248</v>
      </c>
      <c r="AB47">
        <f>VLOOKUP(Y47,Tabela36[#All],3,FALSE)</f>
        <v>1.1760912590556813</v>
      </c>
    </row>
    <row r="48" spans="1:28" x14ac:dyDescent="0.3">
      <c r="A48" t="s">
        <v>18</v>
      </c>
      <c r="B48">
        <v>3.4563660331290431</v>
      </c>
      <c r="C48">
        <v>2.4800069429571505</v>
      </c>
      <c r="E48" s="1" t="s">
        <v>17</v>
      </c>
      <c r="F48">
        <v>562.42563199999995</v>
      </c>
      <c r="G48">
        <f>VLOOKUP(E48,Tabela36[#All],2,FALSE)</f>
        <v>2.7450747915820575</v>
      </c>
      <c r="H48">
        <f>VLOOKUP(E48,Tabela36[#All],3,FALSE)</f>
        <v>2.1461280356782382</v>
      </c>
      <c r="J48" s="1" t="s">
        <v>18</v>
      </c>
      <c r="K48">
        <v>2.6799010016405456</v>
      </c>
      <c r="L48">
        <f>VLOOKUP(J48,Tabela36[#All],2,FALSE)</f>
        <v>3.4563660331290431</v>
      </c>
      <c r="M48">
        <f>VLOOKUP(J48,Tabela36[#All],3,FALSE)</f>
        <v>2.4800069429571505</v>
      </c>
      <c r="O48" s="1" t="s">
        <v>17</v>
      </c>
      <c r="P48">
        <v>5.0186422560373725</v>
      </c>
      <c r="Q48">
        <f>VLOOKUP(O48,Tabela36[#All],2,FALSE)</f>
        <v>2.7450747915820575</v>
      </c>
      <c r="R48">
        <f>VLOOKUP(O48,Tabela36[#All],3,FALSE)</f>
        <v>2.1461280356782382</v>
      </c>
      <c r="T48" s="1" t="s">
        <v>17</v>
      </c>
      <c r="U48">
        <v>-22.662835020000003</v>
      </c>
      <c r="V48">
        <f>VLOOKUP(T48,Tabela36[#All],2,FALSE)</f>
        <v>2.7450747915820575</v>
      </c>
      <c r="W48">
        <f>VLOOKUP(T48,Tabela36[#All],3,FALSE)</f>
        <v>2.1461280356782382</v>
      </c>
      <c r="Y48" t="s">
        <v>17</v>
      </c>
      <c r="Z48">
        <v>-50.417510040000003</v>
      </c>
      <c r="AA48">
        <f>VLOOKUP(Y48,Tabela36[#All],2,FALSE)</f>
        <v>2.7450747915820575</v>
      </c>
      <c r="AB48">
        <f>VLOOKUP(Y48,Tabela36[#All],3,FALSE)</f>
        <v>2.1461280356782382</v>
      </c>
    </row>
    <row r="49" spans="1:28" x14ac:dyDescent="0.3">
      <c r="A49" t="s">
        <v>383</v>
      </c>
      <c r="B49">
        <v>2.5440680443502757</v>
      </c>
      <c r="C49">
        <v>2.1172712956557644</v>
      </c>
      <c r="E49" s="1" t="s">
        <v>18</v>
      </c>
      <c r="F49">
        <v>807.98801400000002</v>
      </c>
      <c r="G49">
        <f>VLOOKUP(E49,Tabela36[#All],2,FALSE)</f>
        <v>3.4563660331290431</v>
      </c>
      <c r="H49">
        <f>VLOOKUP(E49,Tabela36[#All],3,FALSE)</f>
        <v>2.4800069429571505</v>
      </c>
      <c r="J49" s="1" t="s">
        <v>383</v>
      </c>
      <c r="K49">
        <v>2.6379877817260824</v>
      </c>
      <c r="L49">
        <f>VLOOKUP(J49,Tabela36[#All],2,FALSE)</f>
        <v>2.5440680443502757</v>
      </c>
      <c r="M49">
        <f>VLOOKUP(J49,Tabela36[#All],3,FALSE)</f>
        <v>2.1172712956557644</v>
      </c>
      <c r="O49" s="1" t="s">
        <v>18</v>
      </c>
      <c r="P49">
        <v>5.1546095814029895</v>
      </c>
      <c r="Q49">
        <f>VLOOKUP(O49,Tabela36[#All],2,FALSE)</f>
        <v>3.4563660331290431</v>
      </c>
      <c r="R49">
        <f>VLOOKUP(O49,Tabela36[#All],3,FALSE)</f>
        <v>2.4800069429571505</v>
      </c>
      <c r="T49" s="1" t="s">
        <v>18</v>
      </c>
      <c r="U49">
        <v>-23.116308</v>
      </c>
      <c r="V49">
        <f>VLOOKUP(T49,Tabela36[#All],2,FALSE)</f>
        <v>3.4563660331290431</v>
      </c>
      <c r="W49">
        <f>VLOOKUP(T49,Tabela36[#All],3,FALSE)</f>
        <v>2.4800069429571505</v>
      </c>
      <c r="Y49" t="s">
        <v>18</v>
      </c>
      <c r="Z49">
        <v>-46.555062500674296</v>
      </c>
      <c r="AA49">
        <f>VLOOKUP(Y49,Tabela36[#All],2,FALSE)</f>
        <v>3.4563660331290431</v>
      </c>
      <c r="AB49">
        <f>VLOOKUP(Y49,Tabela36[#All],3,FALSE)</f>
        <v>2.4800069429571505</v>
      </c>
    </row>
    <row r="50" spans="1:28" x14ac:dyDescent="0.3">
      <c r="A50" t="s">
        <v>384</v>
      </c>
      <c r="B50">
        <v>1.2304489213782739</v>
      </c>
      <c r="C50">
        <v>1.2304489213782739</v>
      </c>
      <c r="E50" s="1" t="s">
        <v>383</v>
      </c>
      <c r="F50">
        <v>480.84726499999999</v>
      </c>
      <c r="G50">
        <f>VLOOKUP(E50,Tabela36[#All],2,FALSE)</f>
        <v>2.5440680443502757</v>
      </c>
      <c r="H50">
        <f>VLOOKUP(E50,Tabela36[#All],3,FALSE)</f>
        <v>2.1172712956557644</v>
      </c>
      <c r="J50" s="1" t="s">
        <v>384</v>
      </c>
      <c r="K50">
        <v>2.7329475341994538</v>
      </c>
      <c r="L50">
        <f>VLOOKUP(J50,Tabela36[#All],2,FALSE)</f>
        <v>1.2304489213782739</v>
      </c>
      <c r="M50">
        <f>VLOOKUP(J50,Tabela36[#All],3,FALSE)</f>
        <v>1.2304489213782739</v>
      </c>
      <c r="O50" s="1" t="s">
        <v>383</v>
      </c>
      <c r="P50">
        <v>4.1815291821065035</v>
      </c>
      <c r="Q50">
        <f>VLOOKUP(O50,Tabela36[#All],2,FALSE)</f>
        <v>2.5440680443502757</v>
      </c>
      <c r="R50">
        <f>VLOOKUP(O50,Tabela36[#All],3,FALSE)</f>
        <v>2.1172712956557644</v>
      </c>
      <c r="T50" s="1" t="s">
        <v>383</v>
      </c>
      <c r="U50">
        <v>-20.6873348994576</v>
      </c>
      <c r="V50">
        <f>VLOOKUP(T50,Tabela36[#All],2,FALSE)</f>
        <v>2.5440680443502757</v>
      </c>
      <c r="W50">
        <f>VLOOKUP(T50,Tabela36[#All],3,FALSE)</f>
        <v>2.1172712956557644</v>
      </c>
      <c r="Y50" t="s">
        <v>383</v>
      </c>
      <c r="Z50">
        <v>-50.553959333214863</v>
      </c>
      <c r="AA50">
        <f>VLOOKUP(Y50,Tabela36[#All],2,FALSE)</f>
        <v>2.5440680443502757</v>
      </c>
      <c r="AB50">
        <f>VLOOKUP(Y50,Tabela36[#All],3,FALSE)</f>
        <v>2.1172712956557644</v>
      </c>
    </row>
    <row r="51" spans="1:28" x14ac:dyDescent="0.3">
      <c r="A51" t="s">
        <v>385</v>
      </c>
      <c r="B51">
        <v>1.2041199826559248</v>
      </c>
      <c r="C51">
        <v>1.2041199826559248</v>
      </c>
      <c r="E51" s="1" t="s">
        <v>384</v>
      </c>
      <c r="F51">
        <v>489.50239099999999</v>
      </c>
      <c r="G51">
        <f>VLOOKUP(E51,Tabela36[#All],2,FALSE)</f>
        <v>1.2304489213782739</v>
      </c>
      <c r="H51">
        <f>VLOOKUP(E51,Tabela36[#All],3,FALSE)</f>
        <v>1.2304489213782739</v>
      </c>
      <c r="J51" s="1" t="s">
        <v>385</v>
      </c>
      <c r="K51">
        <v>2.5293918513764111</v>
      </c>
      <c r="L51">
        <f>VLOOKUP(J51,Tabela36[#All],2,FALSE)</f>
        <v>1.2041199826559248</v>
      </c>
      <c r="M51">
        <f>VLOOKUP(J51,Tabela36[#All],3,FALSE)</f>
        <v>1.2041199826559248</v>
      </c>
      <c r="O51" s="1" t="s">
        <v>384</v>
      </c>
      <c r="P51">
        <v>3.7326349675391959</v>
      </c>
      <c r="Q51">
        <f>VLOOKUP(O51,Tabela36[#All],2,FALSE)</f>
        <v>1.2304489213782739</v>
      </c>
      <c r="R51">
        <f>VLOOKUP(O51,Tabela36[#All],3,FALSE)</f>
        <v>1.2304489213782739</v>
      </c>
      <c r="T51" s="1" t="s">
        <v>384</v>
      </c>
      <c r="U51">
        <v>-22.156772116287204</v>
      </c>
      <c r="V51">
        <f>VLOOKUP(T51,Tabela36[#All],2,FALSE)</f>
        <v>1.2304489213782739</v>
      </c>
      <c r="W51">
        <f>VLOOKUP(T51,Tabela36[#All],3,FALSE)</f>
        <v>1.2304489213782739</v>
      </c>
      <c r="Y51" t="s">
        <v>384</v>
      </c>
      <c r="Z51">
        <v>-49.336815041183421</v>
      </c>
      <c r="AA51">
        <f>VLOOKUP(Y51,Tabela36[#All],2,FALSE)</f>
        <v>1.2304489213782739</v>
      </c>
      <c r="AB51">
        <f>VLOOKUP(Y51,Tabela36[#All],3,FALSE)</f>
        <v>1.2304489213782739</v>
      </c>
    </row>
    <row r="52" spans="1:28" x14ac:dyDescent="0.3">
      <c r="A52" t="s">
        <v>19</v>
      </c>
      <c r="B52">
        <v>3.0350292822023683</v>
      </c>
      <c r="C52">
        <v>2.3283796034387376</v>
      </c>
      <c r="E52" s="1" t="s">
        <v>385</v>
      </c>
      <c r="F52">
        <v>429.495339</v>
      </c>
      <c r="G52">
        <f>VLOOKUP(E52,Tabela36[#All],2,FALSE)</f>
        <v>1.2041199826559248</v>
      </c>
      <c r="H52">
        <f>VLOOKUP(E52,Tabela36[#All],3,FALSE)</f>
        <v>1.2041199826559248</v>
      </c>
      <c r="J52" s="1" t="s">
        <v>19</v>
      </c>
      <c r="K52">
        <v>3.0838804922556871</v>
      </c>
      <c r="L52">
        <f>VLOOKUP(J52,Tabela36[#All],2,FALSE)</f>
        <v>3.0350292822023683</v>
      </c>
      <c r="M52">
        <f>VLOOKUP(J52,Tabela36[#All],3,FALSE)</f>
        <v>2.3283796034387376</v>
      </c>
      <c r="O52" s="1" t="s">
        <v>385</v>
      </c>
      <c r="P52">
        <v>4.13510083376572</v>
      </c>
      <c r="Q52">
        <f>VLOOKUP(O52,Tabela36[#All],2,FALSE)</f>
        <v>1.2041199826559248</v>
      </c>
      <c r="R52">
        <f>VLOOKUP(O52,Tabela36[#All],3,FALSE)</f>
        <v>1.2041199826559248</v>
      </c>
      <c r="T52" s="1" t="s">
        <v>385</v>
      </c>
      <c r="U52">
        <v>-21.460870560715154</v>
      </c>
      <c r="V52">
        <f>VLOOKUP(T52,Tabela36[#All],2,FALSE)</f>
        <v>1.2041199826559248</v>
      </c>
      <c r="W52">
        <f>VLOOKUP(T52,Tabela36[#All],3,FALSE)</f>
        <v>1.2041199826559248</v>
      </c>
      <c r="Y52" t="s">
        <v>385</v>
      </c>
      <c r="Z52">
        <v>-49.942697301187621</v>
      </c>
      <c r="AA52">
        <f>VLOOKUP(Y52,Tabela36[#All],2,FALSE)</f>
        <v>1.2041199826559248</v>
      </c>
      <c r="AB52">
        <f>VLOOKUP(Y52,Tabela36[#All],3,FALSE)</f>
        <v>1.2041199826559248</v>
      </c>
    </row>
    <row r="53" spans="1:28" x14ac:dyDescent="0.3">
      <c r="A53" t="s">
        <v>815</v>
      </c>
      <c r="B53">
        <v>2.214843848047698</v>
      </c>
      <c r="C53">
        <v>1.8061799739838871</v>
      </c>
      <c r="E53" s="1" t="s">
        <v>19</v>
      </c>
      <c r="F53">
        <v>769.66435799999999</v>
      </c>
      <c r="G53">
        <f>VLOOKUP(E53,Tabela36[#All],2,FALSE)</f>
        <v>3.0350292822023683</v>
      </c>
      <c r="H53">
        <f>VLOOKUP(E53,Tabela36[#All],3,FALSE)</f>
        <v>2.3283796034387376</v>
      </c>
      <c r="J53" s="1" t="s">
        <v>386</v>
      </c>
      <c r="K53">
        <v>2.0428589122716749</v>
      </c>
      <c r="L53">
        <f>VLOOKUP(J53,Tabela36[#All],2,FALSE)</f>
        <v>2.214843848047698</v>
      </c>
      <c r="M53">
        <f>VLOOKUP(J53,Tabela36[#All],3,FALSE)</f>
        <v>1.8061799739838871</v>
      </c>
      <c r="O53" s="1" t="s">
        <v>19</v>
      </c>
      <c r="P53">
        <v>4.9573917622376564</v>
      </c>
      <c r="Q53">
        <f>VLOOKUP(O53,Tabela36[#All],2,FALSE)</f>
        <v>3.0350292822023683</v>
      </c>
      <c r="R53">
        <f>VLOOKUP(O53,Tabela36[#All],3,FALSE)</f>
        <v>2.3283796034387376</v>
      </c>
      <c r="T53" s="1" t="s">
        <v>19</v>
      </c>
      <c r="U53">
        <v>-23.1031935</v>
      </c>
      <c r="V53">
        <f>VLOOKUP(T53,Tabela36[#All],2,FALSE)</f>
        <v>3.0350292822023683</v>
      </c>
      <c r="W53">
        <f>VLOOKUP(T53,Tabela36[#All],3,FALSE)</f>
        <v>2.3283796034387376</v>
      </c>
      <c r="Y53" t="s">
        <v>19</v>
      </c>
      <c r="Z53">
        <v>-48.92326319435665</v>
      </c>
      <c r="AA53">
        <f>VLOOKUP(Y53,Tabela36[#All],2,FALSE)</f>
        <v>3.0350292822023683</v>
      </c>
      <c r="AB53">
        <f>VLOOKUP(Y53,Tabela36[#All],3,FALSE)</f>
        <v>2.3283796034387376</v>
      </c>
    </row>
    <row r="54" spans="1:28" x14ac:dyDescent="0.3">
      <c r="A54" t="s">
        <v>387</v>
      </c>
      <c r="B54">
        <v>1.1760912590556813</v>
      </c>
      <c r="C54">
        <v>1.0791812460476249</v>
      </c>
      <c r="E54" s="1" t="s">
        <v>815</v>
      </c>
      <c r="F54">
        <v>529.20406600000001</v>
      </c>
      <c r="G54">
        <f>VLOOKUP(E54,Tabela36[#All],2,FALSE)</f>
        <v>2.214843848047698</v>
      </c>
      <c r="H54">
        <f>VLOOKUP(E54,Tabela36[#All],3,FALSE)</f>
        <v>1.8061799739838871</v>
      </c>
      <c r="J54" s="1" t="s">
        <v>387</v>
      </c>
      <c r="K54">
        <v>1.9620613841876908</v>
      </c>
      <c r="L54">
        <f>VLOOKUP(J54,Tabela36[#All],2,FALSE)</f>
        <v>1.1760912590556813</v>
      </c>
      <c r="M54">
        <f>VLOOKUP(J54,Tabela36[#All],3,FALSE)</f>
        <v>1.0791812460476249</v>
      </c>
      <c r="O54" s="1" t="s">
        <v>386</v>
      </c>
      <c r="P54">
        <v>4.2430876795053765</v>
      </c>
      <c r="Q54">
        <f>VLOOKUP(O54,Tabela36[#All],2,FALSE)</f>
        <v>2.214843848047698</v>
      </c>
      <c r="R54">
        <f>VLOOKUP(O54,Tabela36[#All],3,FALSE)</f>
        <v>1.8061799739838871</v>
      </c>
      <c r="T54" s="1" t="s">
        <v>386</v>
      </c>
      <c r="U54">
        <v>-20.918563779599804</v>
      </c>
      <c r="V54">
        <f>VLOOKUP(T54,Tabela36[#All],2,FALSE)</f>
        <v>2.214843848047698</v>
      </c>
      <c r="W54">
        <f>VLOOKUP(T54,Tabela36[#All],3,FALSE)</f>
        <v>1.8061799739838871</v>
      </c>
      <c r="Y54" t="s">
        <v>386</v>
      </c>
      <c r="Z54">
        <v>-49.44857370929315</v>
      </c>
      <c r="AA54">
        <f>VLOOKUP(Y54,Tabela36[#All],2,FALSE)</f>
        <v>2.214843848047698</v>
      </c>
      <c r="AB54">
        <f>VLOOKUP(Y54,Tabela36[#All],3,FALSE)</f>
        <v>1.8061799739838871</v>
      </c>
    </row>
    <row r="55" spans="1:28" x14ac:dyDescent="0.3">
      <c r="A55" t="s">
        <v>388</v>
      </c>
      <c r="B55">
        <v>1.4771212547196624</v>
      </c>
      <c r="C55">
        <v>1.3424226808222062</v>
      </c>
      <c r="E55" s="1" t="s">
        <v>387</v>
      </c>
      <c r="F55">
        <v>469.65975600000002</v>
      </c>
      <c r="G55">
        <f>VLOOKUP(E55,Tabela36[#All],2,FALSE)</f>
        <v>1.1760912590556813</v>
      </c>
      <c r="H55">
        <f>VLOOKUP(E55,Tabela36[#All],3,FALSE)</f>
        <v>1.0791812460476249</v>
      </c>
      <c r="J55" s="1" t="s">
        <v>388</v>
      </c>
      <c r="K55">
        <v>2.1757465820267319</v>
      </c>
      <c r="L55">
        <f>VLOOKUP(J55,Tabela36[#All],2,FALSE)</f>
        <v>1.4771212547196624</v>
      </c>
      <c r="M55">
        <f>VLOOKUP(J55,Tabela36[#All],3,FALSE)</f>
        <v>1.3424226808222062</v>
      </c>
      <c r="O55" s="1" t="s">
        <v>387</v>
      </c>
      <c r="P55">
        <v>3.7585334222372864</v>
      </c>
      <c r="Q55">
        <f>VLOOKUP(O55,Tabela36[#All],2,FALSE)</f>
        <v>1.1760912590556813</v>
      </c>
      <c r="R55">
        <f>VLOOKUP(O55,Tabela36[#All],3,FALSE)</f>
        <v>1.0791812460476249</v>
      </c>
      <c r="T55" s="1" t="s">
        <v>387</v>
      </c>
      <c r="U55">
        <v>-21.901523782031152</v>
      </c>
      <c r="V55">
        <f>VLOOKUP(T55,Tabela36[#All],2,FALSE)</f>
        <v>1.1760912590556813</v>
      </c>
      <c r="W55">
        <f>VLOOKUP(T55,Tabela36[#All],3,FALSE)</f>
        <v>1.0791812460476249</v>
      </c>
      <c r="Y55" t="s">
        <v>387</v>
      </c>
      <c r="Z55">
        <v>-49.356473499413504</v>
      </c>
      <c r="AA55">
        <f>VLOOKUP(Y55,Tabela36[#All],2,FALSE)</f>
        <v>1.1760912590556813</v>
      </c>
      <c r="AB55">
        <f>VLOOKUP(Y55,Tabela36[#All],3,FALSE)</f>
        <v>1.0791812460476249</v>
      </c>
    </row>
    <row r="56" spans="1:28" x14ac:dyDescent="0.3">
      <c r="A56" t="s">
        <v>389</v>
      </c>
      <c r="B56">
        <v>3.0318122713303706</v>
      </c>
      <c r="C56">
        <v>2.4377505628203879</v>
      </c>
      <c r="E56" s="1" t="s">
        <v>388</v>
      </c>
      <c r="F56">
        <v>545.22033699999997</v>
      </c>
      <c r="G56">
        <f>VLOOKUP(E56,Tabela36[#All],2,FALSE)</f>
        <v>1.4771212547196624</v>
      </c>
      <c r="H56">
        <f>VLOOKUP(E56,Tabela36[#All],3,FALSE)</f>
        <v>1.3424226808222062</v>
      </c>
      <c r="J56" s="1" t="s">
        <v>389</v>
      </c>
      <c r="K56">
        <v>2.7898830619797277</v>
      </c>
      <c r="L56">
        <f>VLOOKUP(J56,Tabela36[#All],2,FALSE)</f>
        <v>3.0318122713303706</v>
      </c>
      <c r="M56">
        <f>VLOOKUP(J56,Tabela36[#All],3,FALSE)</f>
        <v>2.4377505628203879</v>
      </c>
      <c r="O56" s="1" t="s">
        <v>388</v>
      </c>
      <c r="P56">
        <v>3.9575115114544799</v>
      </c>
      <c r="Q56">
        <f>VLOOKUP(O56,Tabela36[#All],2,FALSE)</f>
        <v>1.4771212547196624</v>
      </c>
      <c r="R56">
        <f>VLOOKUP(O56,Tabela36[#All],3,FALSE)</f>
        <v>1.3424226808222062</v>
      </c>
      <c r="T56" s="1" t="s">
        <v>388</v>
      </c>
      <c r="U56">
        <v>-20.738263778181601</v>
      </c>
      <c r="V56">
        <f>VLOOKUP(T56,Tabela36[#All],2,FALSE)</f>
        <v>1.4771212547196624</v>
      </c>
      <c r="W56">
        <f>VLOOKUP(T56,Tabela36[#All],3,FALSE)</f>
        <v>1.3424226808222062</v>
      </c>
      <c r="Y56" t="s">
        <v>388</v>
      </c>
      <c r="Z56">
        <v>-49.579327690024719</v>
      </c>
      <c r="AA56">
        <f>VLOOKUP(Y56,Tabela36[#All],2,FALSE)</f>
        <v>1.4771212547196624</v>
      </c>
      <c r="AB56">
        <f>VLOOKUP(Y56,Tabela36[#All],3,FALSE)</f>
        <v>1.3424226808222062</v>
      </c>
    </row>
    <row r="57" spans="1:28" x14ac:dyDescent="0.3">
      <c r="A57" t="s">
        <v>390</v>
      </c>
      <c r="B57">
        <v>2.0253058652647704</v>
      </c>
      <c r="C57">
        <v>1.8129133566428555</v>
      </c>
      <c r="E57" s="1" t="s">
        <v>389</v>
      </c>
      <c r="F57">
        <v>449.84810499999998</v>
      </c>
      <c r="G57">
        <f>VLOOKUP(E57,Tabela36[#All],2,FALSE)</f>
        <v>3.0318122713303706</v>
      </c>
      <c r="H57">
        <f>VLOOKUP(E57,Tabela36[#All],3,FALSE)</f>
        <v>2.4377505628203879</v>
      </c>
      <c r="J57" s="1" t="s">
        <v>390</v>
      </c>
      <c r="K57">
        <v>2.1850943145829946</v>
      </c>
      <c r="L57">
        <f>VLOOKUP(J57,Tabela36[#All],2,FALSE)</f>
        <v>2.0253058652647704</v>
      </c>
      <c r="M57">
        <f>VLOOKUP(J57,Tabela36[#All],3,FALSE)</f>
        <v>1.8129133566428555</v>
      </c>
      <c r="O57" s="1" t="s">
        <v>389</v>
      </c>
      <c r="P57">
        <v>4.0392157659039505</v>
      </c>
      <c r="Q57">
        <f>VLOOKUP(O57,Tabela36[#All],2,FALSE)</f>
        <v>3.0318122713303706</v>
      </c>
      <c r="R57">
        <f>VLOOKUP(O57,Tabela36[#All],3,FALSE)</f>
        <v>2.4377505628203879</v>
      </c>
      <c r="T57" s="1" t="s">
        <v>389</v>
      </c>
      <c r="U57">
        <v>-22.682615999324106</v>
      </c>
      <c r="V57">
        <f>VLOOKUP(T57,Tabela36[#All],2,FALSE)</f>
        <v>3.0318122713303706</v>
      </c>
      <c r="W57">
        <f>VLOOKUP(T57,Tabela36[#All],3,FALSE)</f>
        <v>2.4377505628203879</v>
      </c>
      <c r="Y57" t="s">
        <v>389</v>
      </c>
      <c r="Z57">
        <v>-44.323330128990769</v>
      </c>
      <c r="AA57">
        <f>VLOOKUP(Y57,Tabela36[#All],2,FALSE)</f>
        <v>3.0318122713303706</v>
      </c>
      <c r="AB57">
        <f>VLOOKUP(Y57,Tabela36[#All],3,FALSE)</f>
        <v>2.4377505628203879</v>
      </c>
    </row>
    <row r="58" spans="1:28" x14ac:dyDescent="0.3">
      <c r="A58" t="s">
        <v>391</v>
      </c>
      <c r="B58">
        <v>1.8633228601204559</v>
      </c>
      <c r="C58">
        <v>1.6334684555795864</v>
      </c>
      <c r="E58" s="1" t="s">
        <v>390</v>
      </c>
      <c r="F58">
        <v>570.63822800000003</v>
      </c>
      <c r="G58">
        <f>VLOOKUP(E58,Tabela36[#All],2,FALSE)</f>
        <v>2.0253058652647704</v>
      </c>
      <c r="H58">
        <f>VLOOKUP(E58,Tabela36[#All],3,FALSE)</f>
        <v>1.8129133566428555</v>
      </c>
      <c r="J58" s="1" t="s">
        <v>391</v>
      </c>
      <c r="K58">
        <v>2.3122027530353182</v>
      </c>
      <c r="L58">
        <f>VLOOKUP(J58,Tabela36[#All],2,FALSE)</f>
        <v>1.8633228601204559</v>
      </c>
      <c r="M58">
        <f>VLOOKUP(J58,Tabela36[#All],3,FALSE)</f>
        <v>1.6334684555795864</v>
      </c>
      <c r="O58" s="1" t="s">
        <v>390</v>
      </c>
      <c r="P58">
        <v>3.5402042998420598</v>
      </c>
      <c r="Q58">
        <f>VLOOKUP(O58,Tabela36[#All],2,FALSE)</f>
        <v>2.0253058652647704</v>
      </c>
      <c r="R58">
        <f>VLOOKUP(O58,Tabela36[#All],3,FALSE)</f>
        <v>1.8129133566428555</v>
      </c>
      <c r="T58" s="1" t="s">
        <v>390</v>
      </c>
      <c r="U58">
        <v>-23.627110519724603</v>
      </c>
      <c r="V58">
        <f>VLOOKUP(T58,Tabela36[#All],2,FALSE)</f>
        <v>2.0253058652647704</v>
      </c>
      <c r="W58">
        <f>VLOOKUP(T58,Tabela36[#All],3,FALSE)</f>
        <v>1.8129133566428555</v>
      </c>
      <c r="Y58" t="s">
        <v>390</v>
      </c>
      <c r="Z58">
        <v>-49.566063896902328</v>
      </c>
      <c r="AA58">
        <f>VLOOKUP(Y58,Tabela36[#All],2,FALSE)</f>
        <v>2.0253058652647704</v>
      </c>
      <c r="AB58">
        <f>VLOOKUP(Y58,Tabela36[#All],3,FALSE)</f>
        <v>1.8129133566428555</v>
      </c>
    </row>
    <row r="59" spans="1:28" x14ac:dyDescent="0.3">
      <c r="A59" t="s">
        <v>392</v>
      </c>
      <c r="B59">
        <v>3.3113299523037933</v>
      </c>
      <c r="C59">
        <v>2.374748346010104</v>
      </c>
      <c r="E59" s="1" t="s">
        <v>391</v>
      </c>
      <c r="F59">
        <v>395.81386300000003</v>
      </c>
      <c r="G59">
        <f>VLOOKUP(E59,Tabela36[#All],2,FALSE)</f>
        <v>1.8633228601204559</v>
      </c>
      <c r="H59">
        <f>VLOOKUP(E59,Tabela36[#All],3,FALSE)</f>
        <v>1.6334684555795864</v>
      </c>
      <c r="J59" s="1" t="s">
        <v>392</v>
      </c>
      <c r="K59">
        <v>2.6477789365428936</v>
      </c>
      <c r="L59">
        <f>VLOOKUP(J59,Tabela36[#All],2,FALSE)</f>
        <v>3.3113299523037933</v>
      </c>
      <c r="M59">
        <f>VLOOKUP(J59,Tabela36[#All],3,FALSE)</f>
        <v>2.374748346010104</v>
      </c>
      <c r="O59" s="1" t="s">
        <v>391</v>
      </c>
      <c r="P59">
        <v>3.8693490807590929</v>
      </c>
      <c r="Q59">
        <f>VLOOKUP(O59,Tabela36[#All],2,FALSE)</f>
        <v>1.8633228601204559</v>
      </c>
      <c r="R59">
        <f>VLOOKUP(O59,Tabela36[#All],3,FALSE)</f>
        <v>1.6334684555795864</v>
      </c>
      <c r="T59" s="1" t="s">
        <v>391</v>
      </c>
      <c r="U59">
        <v>-21.259025921970753</v>
      </c>
      <c r="V59">
        <f>VLOOKUP(T59,Tabela36[#All],2,FALSE)</f>
        <v>1.8633228601204559</v>
      </c>
      <c r="W59">
        <f>VLOOKUP(T59,Tabela36[#All],3,FALSE)</f>
        <v>1.6334684555795864</v>
      </c>
      <c r="Y59" t="s">
        <v>391</v>
      </c>
      <c r="Z59">
        <v>-49.953988516548904</v>
      </c>
      <c r="AA59">
        <f>VLOOKUP(Y59,Tabela36[#All],2,FALSE)</f>
        <v>1.8633228601204559</v>
      </c>
      <c r="AB59">
        <f>VLOOKUP(Y59,Tabela36[#All],3,FALSE)</f>
        <v>1.6334684555795864</v>
      </c>
    </row>
    <row r="60" spans="1:28" x14ac:dyDescent="0.3">
      <c r="A60" t="s">
        <v>393</v>
      </c>
      <c r="B60">
        <v>2.7226339225338121</v>
      </c>
      <c r="C60">
        <v>2.1335389083702174</v>
      </c>
      <c r="E60" s="1" t="s">
        <v>392</v>
      </c>
      <c r="F60">
        <v>435.44642599999997</v>
      </c>
      <c r="G60">
        <f>VLOOKUP(E60,Tabela36[#All],2,FALSE)</f>
        <v>3.3113299523037933</v>
      </c>
      <c r="H60">
        <f>VLOOKUP(E60,Tabela36[#All],3,FALSE)</f>
        <v>2.374748346010104</v>
      </c>
      <c r="J60" s="1" t="s">
        <v>393</v>
      </c>
      <c r="K60">
        <v>2.1764414487135695</v>
      </c>
      <c r="L60">
        <f>VLOOKUP(J60,Tabela36[#All],2,FALSE)</f>
        <v>2.7226339225338121</v>
      </c>
      <c r="M60">
        <f>VLOOKUP(J60,Tabela36[#All],3,FALSE)</f>
        <v>2.1335389083702174</v>
      </c>
      <c r="O60" s="1" t="s">
        <v>392</v>
      </c>
      <c r="P60">
        <v>4.547331572835672</v>
      </c>
      <c r="Q60">
        <f>VLOOKUP(O60,Tabela36[#All],2,FALSE)</f>
        <v>3.3113299523037933</v>
      </c>
      <c r="R60">
        <f>VLOOKUP(O60,Tabela36[#All],3,FALSE)</f>
        <v>2.374748346010104</v>
      </c>
      <c r="T60" s="1" t="s">
        <v>392</v>
      </c>
      <c r="U60">
        <v>-22.071978000000001</v>
      </c>
      <c r="V60">
        <f>VLOOKUP(T60,Tabela36[#All],2,FALSE)</f>
        <v>3.3113299523037933</v>
      </c>
      <c r="W60">
        <f>VLOOKUP(T60,Tabela36[#All],3,FALSE)</f>
        <v>2.374748346010104</v>
      </c>
      <c r="Y60" t="s">
        <v>392</v>
      </c>
      <c r="Z60">
        <v>-48.74152477123976</v>
      </c>
      <c r="AA60">
        <f>VLOOKUP(Y60,Tabela36[#All],2,FALSE)</f>
        <v>3.3113299523037933</v>
      </c>
      <c r="AB60">
        <f>VLOOKUP(Y60,Tabela36[#All],3,FALSE)</f>
        <v>2.374748346010104</v>
      </c>
    </row>
    <row r="61" spans="1:28" x14ac:dyDescent="0.3">
      <c r="A61" t="s">
        <v>20</v>
      </c>
      <c r="B61">
        <v>1.6627578316815741</v>
      </c>
      <c r="C61">
        <v>1.568201724066995</v>
      </c>
      <c r="E61" s="1" t="s">
        <v>393</v>
      </c>
      <c r="F61">
        <v>472.06330300000002</v>
      </c>
      <c r="G61">
        <f>VLOOKUP(E61,Tabela36[#All],2,FALSE)</f>
        <v>2.7226339225338121</v>
      </c>
      <c r="H61">
        <f>VLOOKUP(E61,Tabela36[#All],3,FALSE)</f>
        <v>2.1335389083702174</v>
      </c>
      <c r="J61" s="1" t="s">
        <v>20</v>
      </c>
      <c r="K61">
        <v>2.6081846680731107</v>
      </c>
      <c r="L61">
        <f>VLOOKUP(J61,Tabela36[#All],2,FALSE)</f>
        <v>1.6627578316815741</v>
      </c>
      <c r="M61">
        <f>VLOOKUP(J61,Tabela36[#All],3,FALSE)</f>
        <v>1.568201724066995</v>
      </c>
      <c r="O61" s="1" t="s">
        <v>393</v>
      </c>
      <c r="P61">
        <v>4.5578198775907914</v>
      </c>
      <c r="Q61">
        <f>VLOOKUP(O61,Tabela36[#All],2,FALSE)</f>
        <v>2.7226339225338121</v>
      </c>
      <c r="R61">
        <f>VLOOKUP(O61,Tabela36[#All],3,FALSE)</f>
        <v>2.1335389083702174</v>
      </c>
      <c r="T61" s="1" t="s">
        <v>393</v>
      </c>
      <c r="U61">
        <v>-22.491145500000005</v>
      </c>
      <c r="V61">
        <f>VLOOKUP(T61,Tabela36[#All],2,FALSE)</f>
        <v>2.7226339225338121</v>
      </c>
      <c r="W61">
        <f>VLOOKUP(T61,Tabela36[#All],3,FALSE)</f>
        <v>2.1335389083702174</v>
      </c>
      <c r="Y61" t="s">
        <v>393</v>
      </c>
      <c r="Z61">
        <v>-48.563229227569458</v>
      </c>
      <c r="AA61">
        <f>VLOOKUP(Y61,Tabela36[#All],2,FALSE)</f>
        <v>2.7226339225338121</v>
      </c>
      <c r="AB61">
        <f>VLOOKUP(Y61,Tabela36[#All],3,FALSE)</f>
        <v>2.1335389083702174</v>
      </c>
    </row>
    <row r="62" spans="1:28" x14ac:dyDescent="0.3">
      <c r="A62" t="s">
        <v>149</v>
      </c>
      <c r="B62">
        <v>2.4345689040341987</v>
      </c>
      <c r="C62">
        <v>2.0374264979406238</v>
      </c>
      <c r="E62" s="1" t="s">
        <v>20</v>
      </c>
      <c r="F62">
        <v>773.93357000000003</v>
      </c>
      <c r="G62">
        <f>VLOOKUP(E62,Tabela36[#All],2,FALSE)</f>
        <v>1.6627578316815741</v>
      </c>
      <c r="H62">
        <f>VLOOKUP(E62,Tabela36[#All],3,FALSE)</f>
        <v>1.568201724066995</v>
      </c>
      <c r="J62" s="1" t="s">
        <v>149</v>
      </c>
      <c r="K62">
        <v>3.0033243628911115</v>
      </c>
      <c r="L62">
        <f>VLOOKUP(J62,Tabela36[#All],2,FALSE)</f>
        <v>2.4345689040341987</v>
      </c>
      <c r="M62">
        <f>VLOOKUP(J62,Tabela36[#All],3,FALSE)</f>
        <v>2.0374264979406238</v>
      </c>
      <c r="O62" s="1" t="s">
        <v>20</v>
      </c>
      <c r="P62">
        <v>3.7576996250877386</v>
      </c>
      <c r="Q62">
        <f>VLOOKUP(O62,Tabela36[#All],2,FALSE)</f>
        <v>1.6627578316815741</v>
      </c>
      <c r="R62">
        <f>VLOOKUP(O62,Tabela36[#All],3,FALSE)</f>
        <v>1.568201724066995</v>
      </c>
      <c r="T62" s="1" t="s">
        <v>20</v>
      </c>
      <c r="U62">
        <v>-24.471425999287952</v>
      </c>
      <c r="V62">
        <f>VLOOKUP(T62,Tabela36[#All],2,FALSE)</f>
        <v>1.6627578316815741</v>
      </c>
      <c r="W62">
        <f>VLOOKUP(T62,Tabela36[#All],3,FALSE)</f>
        <v>1.568201724066995</v>
      </c>
      <c r="Y62" t="s">
        <v>20</v>
      </c>
      <c r="Z62">
        <v>-49.027139136803854</v>
      </c>
      <c r="AA62">
        <f>VLOOKUP(Y62,Tabela36[#All],2,FALSE)</f>
        <v>1.6627578316815741</v>
      </c>
      <c r="AB62">
        <f>VLOOKUP(Y62,Tabela36[#All],3,FALSE)</f>
        <v>1.568201724066995</v>
      </c>
    </row>
    <row r="63" spans="1:28" x14ac:dyDescent="0.3">
      <c r="A63" t="s">
        <v>394</v>
      </c>
      <c r="B63">
        <v>3.4161410311683289</v>
      </c>
      <c r="C63">
        <v>2.4563660331290431</v>
      </c>
      <c r="E63" s="1" t="s">
        <v>394</v>
      </c>
      <c r="F63">
        <v>537.66359699999998</v>
      </c>
      <c r="G63">
        <f>VLOOKUP(E63,Tabela36[#All],2,FALSE)</f>
        <v>3.4161410311683289</v>
      </c>
      <c r="H63">
        <f>VLOOKUP(E63,Tabela36[#All],3,FALSE)</f>
        <v>2.4563660331290431</v>
      </c>
      <c r="J63" s="1" t="s">
        <v>394</v>
      </c>
      <c r="K63">
        <v>3.1948364051149851</v>
      </c>
      <c r="L63">
        <f>VLOOKUP(J63,Tabela36[#All],2,FALSE)</f>
        <v>3.4161410311683289</v>
      </c>
      <c r="M63">
        <f>VLOOKUP(J63,Tabela36[#All],3,FALSE)</f>
        <v>2.4563660331290431</v>
      </c>
      <c r="O63" s="1" t="s">
        <v>149</v>
      </c>
      <c r="P63">
        <v>3.8841720695239128</v>
      </c>
      <c r="Q63">
        <f>VLOOKUP(O63,Tabela36[#All],2,FALSE)</f>
        <v>2.4345689040341987</v>
      </c>
      <c r="R63">
        <f>VLOOKUP(O63,Tabela36[#All],3,FALSE)</f>
        <v>2.0374264979406238</v>
      </c>
      <c r="T63" s="1" t="s">
        <v>149</v>
      </c>
      <c r="U63">
        <v>-24.759386656017259</v>
      </c>
      <c r="V63">
        <f>VLOOKUP(T63,Tabela36[#All],2,FALSE)</f>
        <v>2.4345689040341987</v>
      </c>
      <c r="W63">
        <f>VLOOKUP(T63,Tabela36[#All],3,FALSE)</f>
        <v>2.0374264979406238</v>
      </c>
      <c r="Y63" t="s">
        <v>149</v>
      </c>
      <c r="Z63">
        <v>-48.502343452770837</v>
      </c>
      <c r="AA63">
        <f>VLOOKUP(Y63,Tabela36[#All],2,FALSE)</f>
        <v>2.4345689040341987</v>
      </c>
      <c r="AB63">
        <f>VLOOKUP(Y63,Tabela36[#All],3,FALSE)</f>
        <v>2.0374264979406238</v>
      </c>
    </row>
    <row r="64" spans="1:28" x14ac:dyDescent="0.3">
      <c r="A64" t="s">
        <v>395</v>
      </c>
      <c r="B64">
        <v>2.4393326938302629</v>
      </c>
      <c r="C64">
        <v>2.1846914308175989</v>
      </c>
      <c r="E64" s="1" t="s">
        <v>395</v>
      </c>
      <c r="F64">
        <v>512.96524199999999</v>
      </c>
      <c r="G64">
        <f>VLOOKUP(E64,Tabela36[#All],2,FALSE)</f>
        <v>2.4393326938302629</v>
      </c>
      <c r="H64">
        <f>VLOOKUP(E64,Tabela36[#All],3,FALSE)</f>
        <v>2.1846914308175989</v>
      </c>
      <c r="J64" s="1" t="s">
        <v>395</v>
      </c>
      <c r="K64">
        <v>2.1644272149117318</v>
      </c>
      <c r="L64">
        <f>VLOOKUP(J64,Tabela36[#All],2,FALSE)</f>
        <v>2.4393326938302629</v>
      </c>
      <c r="M64">
        <f>VLOOKUP(J64,Tabela36[#All],3,FALSE)</f>
        <v>2.1846914308175989</v>
      </c>
      <c r="O64" s="1" t="s">
        <v>394</v>
      </c>
      <c r="P64">
        <v>5.0867085501358931</v>
      </c>
      <c r="Q64">
        <f>VLOOKUP(O64,Tabela36[#All],2,FALSE)</f>
        <v>3.4161410311683289</v>
      </c>
      <c r="R64">
        <f>VLOOKUP(O64,Tabela36[#All],3,FALSE)</f>
        <v>2.4563660331290431</v>
      </c>
      <c r="T64" s="1" t="s">
        <v>394</v>
      </c>
      <c r="U64">
        <v>-20.558455515000002</v>
      </c>
      <c r="V64">
        <f>VLOOKUP(T64,Tabela36[#All],2,FALSE)</f>
        <v>3.4161410311683289</v>
      </c>
      <c r="W64">
        <f>VLOOKUP(T64,Tabela36[#All],3,FALSE)</f>
        <v>2.4563660331290431</v>
      </c>
      <c r="Y64" t="s">
        <v>394</v>
      </c>
      <c r="Z64">
        <v>-48.567377839455055</v>
      </c>
      <c r="AA64">
        <f>VLOOKUP(Y64,Tabela36[#All],2,FALSE)</f>
        <v>3.4161410311683289</v>
      </c>
      <c r="AB64">
        <f>VLOOKUP(Y64,Tabela36[#All],3,FALSE)</f>
        <v>2.4563660331290431</v>
      </c>
    </row>
    <row r="65" spans="1:28" x14ac:dyDescent="0.3">
      <c r="A65" t="s">
        <v>396</v>
      </c>
      <c r="B65">
        <v>3.0318122713303706</v>
      </c>
      <c r="C65">
        <v>2.2430380486862944</v>
      </c>
      <c r="E65" s="1" t="s">
        <v>396</v>
      </c>
      <c r="F65">
        <v>741.56507899999997</v>
      </c>
      <c r="G65">
        <f>VLOOKUP(E65,Tabela36[#All],2,FALSE)</f>
        <v>3.0318122713303706</v>
      </c>
      <c r="H65">
        <f>VLOOKUP(E65,Tabela36[#All],3,FALSE)</f>
        <v>2.2430380486862944</v>
      </c>
      <c r="J65" s="1" t="s">
        <v>396</v>
      </c>
      <c r="K65">
        <v>1.8175719797755616</v>
      </c>
      <c r="L65">
        <f>VLOOKUP(J65,Tabela36[#All],2,FALSE)</f>
        <v>3.0318122713303706</v>
      </c>
      <c r="M65">
        <f>VLOOKUP(J65,Tabela36[#All],3,FALSE)</f>
        <v>2.2430380486862944</v>
      </c>
      <c r="O65" s="1" t="s">
        <v>395</v>
      </c>
      <c r="P65">
        <v>4.5160327028789338</v>
      </c>
      <c r="Q65">
        <f>VLOOKUP(O65,Tabela36[#All],2,FALSE)</f>
        <v>2.4393326938302629</v>
      </c>
      <c r="R65">
        <f>VLOOKUP(O65,Tabela36[#All],3,FALSE)</f>
        <v>2.1846914308175989</v>
      </c>
      <c r="T65" s="1" t="s">
        <v>395</v>
      </c>
      <c r="U65">
        <v>-21.191743500000005</v>
      </c>
      <c r="V65">
        <f>VLOOKUP(T65,Tabela36[#All],2,FALSE)</f>
        <v>2.4393326938302629</v>
      </c>
      <c r="W65">
        <f>VLOOKUP(T65,Tabela36[#All],3,FALSE)</f>
        <v>2.1846914308175989</v>
      </c>
      <c r="Y65" t="s">
        <v>395</v>
      </c>
      <c r="Z65">
        <v>-48.162813518526143</v>
      </c>
      <c r="AA65">
        <f>VLOOKUP(Y65,Tabela36[#All],2,FALSE)</f>
        <v>2.4393326938302629</v>
      </c>
      <c r="AB65">
        <f>VLOOKUP(Y65,Tabela36[#All],3,FALSE)</f>
        <v>2.1846914308175989</v>
      </c>
    </row>
    <row r="66" spans="1:28" x14ac:dyDescent="0.3">
      <c r="A66" t="s">
        <v>397</v>
      </c>
      <c r="B66">
        <v>0.90308998699194354</v>
      </c>
      <c r="C66">
        <v>0.77815125038364363</v>
      </c>
      <c r="E66" s="1" t="s">
        <v>397</v>
      </c>
      <c r="F66">
        <v>453.599603</v>
      </c>
      <c r="G66">
        <f>VLOOKUP(E66,Tabela36[#All],2,FALSE)</f>
        <v>0.90308998699194354</v>
      </c>
      <c r="H66">
        <f>VLOOKUP(E66,Tabela36[#All],3,FALSE)</f>
        <v>0.77815125038364363</v>
      </c>
      <c r="J66" s="1" t="s">
        <v>397</v>
      </c>
      <c r="K66">
        <v>2.2327725562890435</v>
      </c>
      <c r="L66">
        <f>VLOOKUP(J66,Tabela36[#All],2,FALSE)</f>
        <v>0.90308998699194354</v>
      </c>
      <c r="M66">
        <f>VLOOKUP(J66,Tabela36[#All],3,FALSE)</f>
        <v>0.77815125038364363</v>
      </c>
      <c r="O66" s="1" t="s">
        <v>396</v>
      </c>
      <c r="P66">
        <v>5.4380389400331044</v>
      </c>
      <c r="Q66">
        <f>VLOOKUP(O66,Tabela36[#All],2,FALSE)</f>
        <v>3.0318122713303706</v>
      </c>
      <c r="R66">
        <f>VLOOKUP(O66,Tabela36[#All],3,FALSE)</f>
        <v>2.2430380486862944</v>
      </c>
      <c r="T66" s="1" t="s">
        <v>396</v>
      </c>
      <c r="U66">
        <v>-23.508902000000003</v>
      </c>
      <c r="V66">
        <f>VLOOKUP(T66,Tabela36[#All],2,FALSE)</f>
        <v>3.0318122713303706</v>
      </c>
      <c r="W66">
        <f>VLOOKUP(T66,Tabela36[#All],3,FALSE)</f>
        <v>2.2430380486862944</v>
      </c>
      <c r="Y66" t="s">
        <v>396</v>
      </c>
      <c r="Z66">
        <v>-46.874652886530505</v>
      </c>
      <c r="AA66">
        <f>VLOOKUP(Y66,Tabela36[#All],2,FALSE)</f>
        <v>3.0318122713303706</v>
      </c>
      <c r="AB66">
        <f>VLOOKUP(Y66,Tabela36[#All],3,FALSE)</f>
        <v>2.2430380486862944</v>
      </c>
    </row>
    <row r="67" spans="1:28" x14ac:dyDescent="0.3">
      <c r="A67" t="s">
        <v>21</v>
      </c>
      <c r="B67">
        <v>3.3977662561264501</v>
      </c>
      <c r="C67">
        <v>2.3944516808262164</v>
      </c>
      <c r="E67" s="1" t="s">
        <v>21</v>
      </c>
      <c r="F67">
        <v>865.73670100000004</v>
      </c>
      <c r="G67">
        <f>VLOOKUP(E67,Tabela36[#All],2,FALSE)</f>
        <v>3.3977662561264501</v>
      </c>
      <c r="H67">
        <f>VLOOKUP(E67,Tabela36[#All],3,FALSE)</f>
        <v>2.3944516808262164</v>
      </c>
      <c r="J67" s="1" t="s">
        <v>21</v>
      </c>
      <c r="K67">
        <v>2.9291766751223514</v>
      </c>
      <c r="L67">
        <f>VLOOKUP(J67,Tabela36[#All],2,FALSE)</f>
        <v>3.3977662561264501</v>
      </c>
      <c r="M67">
        <f>VLOOKUP(J67,Tabela36[#All],3,FALSE)</f>
        <v>2.3944516808262164</v>
      </c>
      <c r="O67" s="1" t="s">
        <v>397</v>
      </c>
      <c r="P67">
        <v>4.3212462129905909</v>
      </c>
      <c r="Q67">
        <f>VLOOKUP(O67,Tabela36[#All],2,FALSE)</f>
        <v>0.90308998699194354</v>
      </c>
      <c r="R67">
        <f>VLOOKUP(O67,Tabela36[#All],3,FALSE)</f>
        <v>0.77815125038364363</v>
      </c>
      <c r="T67" s="1" t="s">
        <v>397</v>
      </c>
      <c r="U67">
        <v>-21.921037470000005</v>
      </c>
      <c r="V67">
        <f>VLOOKUP(T67,Tabela36[#All],2,FALSE)</f>
        <v>0.90308998699194354</v>
      </c>
      <c r="W67">
        <f>VLOOKUP(T67,Tabela36[#All],3,FALSE)</f>
        <v>0.77815125038364363</v>
      </c>
      <c r="Y67" t="s">
        <v>397</v>
      </c>
      <c r="Z67">
        <v>-50.734870861895374</v>
      </c>
      <c r="AA67">
        <f>VLOOKUP(Y67,Tabela36[#All],2,FALSE)</f>
        <v>0.90308998699194354</v>
      </c>
      <c r="AB67">
        <f>VLOOKUP(Y67,Tabela36[#All],3,FALSE)</f>
        <v>0.77815125038364363</v>
      </c>
    </row>
    <row r="68" spans="1:28" x14ac:dyDescent="0.3">
      <c r="A68" t="s">
        <v>22</v>
      </c>
      <c r="B68">
        <v>3.4596939764779706</v>
      </c>
      <c r="C68">
        <v>2.436162647040756</v>
      </c>
      <c r="E68" s="1" t="s">
        <v>22</v>
      </c>
      <c r="F68">
        <v>510.08846599999998</v>
      </c>
      <c r="G68">
        <f>VLOOKUP(E68,Tabela36[#All],2,FALSE)</f>
        <v>3.4596939764779706</v>
      </c>
      <c r="H68">
        <f>VLOOKUP(E68,Tabela36[#All],3,FALSE)</f>
        <v>2.436162647040756</v>
      </c>
      <c r="J68" s="1" t="s">
        <v>22</v>
      </c>
      <c r="K68">
        <v>2.8245709691719769</v>
      </c>
      <c r="L68">
        <f>VLOOKUP(J68,Tabela36[#All],2,FALSE)</f>
        <v>3.4596939764779706</v>
      </c>
      <c r="M68">
        <f>VLOOKUP(J68,Tabela36[#All],3,FALSE)</f>
        <v>2.436162647040756</v>
      </c>
      <c r="O68" s="1" t="s">
        <v>21</v>
      </c>
      <c r="P68">
        <v>4.7959356034803218</v>
      </c>
      <c r="Q68">
        <f>VLOOKUP(O68,Tabela36[#All],2,FALSE)</f>
        <v>3.3977662561264501</v>
      </c>
      <c r="R68">
        <f>VLOOKUP(O68,Tabela36[#All],3,FALSE)</f>
        <v>2.3944516808262164</v>
      </c>
      <c r="T68" s="1" t="s">
        <v>21</v>
      </c>
      <c r="U68">
        <v>-20.891929500000003</v>
      </c>
      <c r="V68">
        <f>VLOOKUP(T68,Tabela36[#All],2,FALSE)</f>
        <v>3.3977662561264501</v>
      </c>
      <c r="W68">
        <f>VLOOKUP(T68,Tabela36[#All],3,FALSE)</f>
        <v>2.3944516808262164</v>
      </c>
      <c r="Y68" t="s">
        <v>21</v>
      </c>
      <c r="Z68">
        <v>-47.586106726868273</v>
      </c>
      <c r="AA68">
        <f>VLOOKUP(Y68,Tabela36[#All],2,FALSE)</f>
        <v>3.3977662561264501</v>
      </c>
      <c r="AB68">
        <f>VLOOKUP(Y68,Tabela36[#All],3,FALSE)</f>
        <v>2.3944516808262164</v>
      </c>
    </row>
    <row r="69" spans="1:28" x14ac:dyDescent="0.3">
      <c r="A69" t="s">
        <v>398</v>
      </c>
      <c r="B69">
        <v>2.9903388547876015</v>
      </c>
      <c r="C69">
        <v>2.3783979009481375</v>
      </c>
      <c r="E69" s="1" t="s">
        <v>398</v>
      </c>
      <c r="F69">
        <v>564.73536200000001</v>
      </c>
      <c r="G69">
        <f>VLOOKUP(E69,Tabela36[#All],2,FALSE)</f>
        <v>2.9903388547876015</v>
      </c>
      <c r="H69">
        <f>VLOOKUP(E69,Tabela36[#All],3,FALSE)</f>
        <v>2.3783979009481375</v>
      </c>
      <c r="J69" s="1" t="s">
        <v>398</v>
      </c>
      <c r="K69">
        <v>2.8345427722356953</v>
      </c>
      <c r="L69">
        <f>VLOOKUP(J69,Tabela36[#All],2,FALSE)</f>
        <v>2.9903388547876015</v>
      </c>
      <c r="M69">
        <f>VLOOKUP(J69,Tabela36[#All],3,FALSE)</f>
        <v>2.3783979009481375</v>
      </c>
      <c r="O69" s="1" t="s">
        <v>22</v>
      </c>
      <c r="P69">
        <v>5.5761316401770005</v>
      </c>
      <c r="Q69">
        <f>VLOOKUP(O69,Tabela36[#All],2,FALSE)</f>
        <v>3.4596939764779706</v>
      </c>
      <c r="R69">
        <f>VLOOKUP(O69,Tabela36[#All],3,FALSE)</f>
        <v>2.436162647040756</v>
      </c>
      <c r="T69" s="1" t="s">
        <v>22</v>
      </c>
      <c r="U69">
        <v>-22.325122500000006</v>
      </c>
      <c r="V69">
        <f>VLOOKUP(T69,Tabela36[#All],2,FALSE)</f>
        <v>3.4596939764779706</v>
      </c>
      <c r="W69">
        <f>VLOOKUP(T69,Tabela36[#All],3,FALSE)</f>
        <v>2.436162647040756</v>
      </c>
      <c r="Y69" t="s">
        <v>22</v>
      </c>
      <c r="Z69">
        <v>-49.083000867090362</v>
      </c>
      <c r="AA69">
        <f>VLOOKUP(Y69,Tabela36[#All],2,FALSE)</f>
        <v>3.4596939764779706</v>
      </c>
      <c r="AB69">
        <f>VLOOKUP(Y69,Tabela36[#All],3,FALSE)</f>
        <v>2.436162647040756</v>
      </c>
    </row>
    <row r="70" spans="1:28" x14ac:dyDescent="0.3">
      <c r="A70" t="s">
        <v>399</v>
      </c>
      <c r="B70">
        <v>0.47712125471966244</v>
      </c>
      <c r="C70">
        <v>0.47712125471966244</v>
      </c>
      <c r="E70" s="1" t="s">
        <v>399</v>
      </c>
      <c r="F70">
        <v>432.32479000000001</v>
      </c>
      <c r="G70">
        <f>VLOOKUP(E70,Tabela36[#All],2,FALSE)</f>
        <v>0.47712125471966244</v>
      </c>
      <c r="H70">
        <f>VLOOKUP(E70,Tabela36[#All],3,FALSE)</f>
        <v>0.47712125471966244</v>
      </c>
      <c r="J70" s="1" t="s">
        <v>399</v>
      </c>
      <c r="K70">
        <v>2.4795565963867707</v>
      </c>
      <c r="L70">
        <f>VLOOKUP(J70,Tabela36[#All],2,FALSE)</f>
        <v>0.47712125471966244</v>
      </c>
      <c r="M70">
        <f>VLOOKUP(J70,Tabela36[#All],3,FALSE)</f>
        <v>0.47712125471966244</v>
      </c>
      <c r="O70" s="1" t="s">
        <v>398</v>
      </c>
      <c r="P70">
        <v>4.889279286728768</v>
      </c>
      <c r="Q70">
        <f>VLOOKUP(O70,Tabela36[#All],2,FALSE)</f>
        <v>2.9903388547876015</v>
      </c>
      <c r="R70">
        <f>VLOOKUP(O70,Tabela36[#All],3,FALSE)</f>
        <v>2.3783979009481375</v>
      </c>
      <c r="T70" s="1" t="s">
        <v>398</v>
      </c>
      <c r="U70">
        <v>-20.949815520000005</v>
      </c>
      <c r="V70">
        <f>VLOOKUP(T70,Tabela36[#All],2,FALSE)</f>
        <v>2.9903388547876015</v>
      </c>
      <c r="W70">
        <f>VLOOKUP(T70,Tabela36[#All],3,FALSE)</f>
        <v>2.3783979009481375</v>
      </c>
      <c r="Y70" t="s">
        <v>398</v>
      </c>
      <c r="Z70">
        <v>-48.477362174701703</v>
      </c>
      <c r="AA70">
        <f>VLOOKUP(Y70,Tabela36[#All],2,FALSE)</f>
        <v>2.9903388547876015</v>
      </c>
      <c r="AB70">
        <f>VLOOKUP(Y70,Tabela36[#All],3,FALSE)</f>
        <v>2.3783979009481375</v>
      </c>
    </row>
    <row r="71" spans="1:28" x14ac:dyDescent="0.3">
      <c r="A71" t="s">
        <v>400</v>
      </c>
      <c r="B71">
        <v>1.9444826721501687</v>
      </c>
      <c r="C71">
        <v>1.8061799739838871</v>
      </c>
      <c r="E71" s="1" t="s">
        <v>400</v>
      </c>
      <c r="F71">
        <v>698.07781199999999</v>
      </c>
      <c r="G71">
        <f>VLOOKUP(E71,Tabela36[#All],2,FALSE)</f>
        <v>1.9444826721501687</v>
      </c>
      <c r="H71">
        <f>VLOOKUP(E71,Tabela36[#All],3,FALSE)</f>
        <v>1.8061799739838871</v>
      </c>
      <c r="J71" s="1" t="s">
        <v>400</v>
      </c>
      <c r="K71">
        <v>2.3876709588021403</v>
      </c>
      <c r="L71">
        <f>VLOOKUP(J71,Tabela36[#All],2,FALSE)</f>
        <v>1.9444826721501687</v>
      </c>
      <c r="M71">
        <f>VLOOKUP(J71,Tabela36[#All],3,FALSE)</f>
        <v>1.8061799739838871</v>
      </c>
      <c r="O71" s="1" t="s">
        <v>399</v>
      </c>
      <c r="P71">
        <v>3.4742162640762553</v>
      </c>
      <c r="Q71">
        <f>VLOOKUP(O71,Tabela36[#All],2,FALSE)</f>
        <v>0.47712125471966244</v>
      </c>
      <c r="R71">
        <f>VLOOKUP(O71,Tabela36[#All],3,FALSE)</f>
        <v>0.47712125471966244</v>
      </c>
      <c r="T71" s="1" t="s">
        <v>399</v>
      </c>
      <c r="U71">
        <v>-21.269108021202353</v>
      </c>
      <c r="V71">
        <f>VLOOKUP(T71,Tabela36[#All],2,FALSE)</f>
        <v>0.47712125471966244</v>
      </c>
      <c r="W71">
        <f>VLOOKUP(T71,Tabela36[#All],3,FALSE)</f>
        <v>0.47712125471966244</v>
      </c>
      <c r="Y71" t="s">
        <v>399</v>
      </c>
      <c r="Z71">
        <v>-50.811852214805619</v>
      </c>
      <c r="AA71">
        <f>VLOOKUP(Y71,Tabela36[#All],2,FALSE)</f>
        <v>0.47712125471966244</v>
      </c>
      <c r="AB71">
        <f>VLOOKUP(Y71,Tabela36[#All],3,FALSE)</f>
        <v>0.47712125471966244</v>
      </c>
    </row>
    <row r="72" spans="1:28" x14ac:dyDescent="0.3">
      <c r="A72" t="s">
        <v>150</v>
      </c>
      <c r="B72">
        <v>3.7172543127625497</v>
      </c>
      <c r="C72">
        <v>2.5065050324048719</v>
      </c>
      <c r="E72" s="1" t="s">
        <v>401</v>
      </c>
      <c r="F72">
        <v>439.42571500000003</v>
      </c>
      <c r="G72">
        <f>VLOOKUP(E72,Tabela36[#All],2,FALSE)</f>
        <v>1.3222192947339193</v>
      </c>
      <c r="H72">
        <f>VLOOKUP(E72,Tabela36[#All],3,FALSE)</f>
        <v>1.2787536009528289</v>
      </c>
      <c r="J72" s="1" t="s">
        <v>150</v>
      </c>
      <c r="K72">
        <v>2.6915641663418395</v>
      </c>
      <c r="L72">
        <f>VLOOKUP(J72,Tabela36[#All],2,FALSE)</f>
        <v>3.7172543127625497</v>
      </c>
      <c r="M72">
        <f>VLOOKUP(J72,Tabela36[#All],3,FALSE)</f>
        <v>2.5065050324048719</v>
      </c>
      <c r="O72" s="1" t="s">
        <v>400</v>
      </c>
      <c r="P72">
        <v>4.0471969600412665</v>
      </c>
      <c r="Q72">
        <f>VLOOKUP(O72,Tabela36[#All],2,FALSE)</f>
        <v>1.9444826721501687</v>
      </c>
      <c r="R72">
        <f>VLOOKUP(O72,Tabela36[#All],3,FALSE)</f>
        <v>1.8061799739838871</v>
      </c>
      <c r="T72" s="1" t="s">
        <v>400</v>
      </c>
      <c r="U72">
        <v>-23.013553004003153</v>
      </c>
      <c r="V72">
        <f>VLOOKUP(T72,Tabela36[#All],2,FALSE)</f>
        <v>1.9444826721501687</v>
      </c>
      <c r="W72">
        <f>VLOOKUP(T72,Tabela36[#All],3,FALSE)</f>
        <v>1.8061799739838871</v>
      </c>
      <c r="Y72" t="s">
        <v>400</v>
      </c>
      <c r="Z72">
        <v>-49.474043484681708</v>
      </c>
      <c r="AA72">
        <f>VLOOKUP(Y72,Tabela36[#All],2,FALSE)</f>
        <v>1.9444826721501687</v>
      </c>
      <c r="AB72">
        <f>VLOOKUP(Y72,Tabela36[#All],3,FALSE)</f>
        <v>1.8061799739838871</v>
      </c>
    </row>
    <row r="73" spans="1:28" x14ac:dyDescent="0.3">
      <c r="A73" t="s">
        <v>401</v>
      </c>
      <c r="B73">
        <v>1.3222192947339193</v>
      </c>
      <c r="C73">
        <v>1.2787536009528289</v>
      </c>
      <c r="E73" s="1" t="s">
        <v>402</v>
      </c>
      <c r="F73">
        <v>414.40244100000001</v>
      </c>
      <c r="G73">
        <f>VLOOKUP(E73,Tabela36[#All],2,FALSE)</f>
        <v>2.2966651902615309</v>
      </c>
      <c r="H73">
        <f>VLOOKUP(E73,Tabela36[#All],3,FALSE)</f>
        <v>2.0606978403536118</v>
      </c>
      <c r="J73" s="1" t="s">
        <v>401</v>
      </c>
      <c r="K73">
        <v>2.1987257989998001</v>
      </c>
      <c r="L73">
        <f>VLOOKUP(J73,Tabela36[#All],2,FALSE)</f>
        <v>1.3222192947339193</v>
      </c>
      <c r="M73">
        <f>VLOOKUP(J73,Tabela36[#All],3,FALSE)</f>
        <v>1.2787536009528289</v>
      </c>
      <c r="O73" s="1" t="s">
        <v>150</v>
      </c>
      <c r="P73">
        <v>4.8010536634776564</v>
      </c>
      <c r="Q73">
        <f>VLOOKUP(O73,Tabela36[#All],2,FALSE)</f>
        <v>3.7172543127625497</v>
      </c>
      <c r="R73">
        <f>VLOOKUP(O73,Tabela36[#All],3,FALSE)</f>
        <v>2.5065050324048719</v>
      </c>
      <c r="T73" s="1" t="s">
        <v>150</v>
      </c>
      <c r="U73">
        <v>-23.854014500000005</v>
      </c>
      <c r="V73">
        <f>VLOOKUP(T73,Tabela36[#All],2,FALSE)</f>
        <v>3.7172543127625497</v>
      </c>
      <c r="W73">
        <f>VLOOKUP(T73,Tabela36[#All],3,FALSE)</f>
        <v>2.5065050324048719</v>
      </c>
      <c r="Y73" t="s">
        <v>150</v>
      </c>
      <c r="Z73">
        <v>-46.136538335134581</v>
      </c>
      <c r="AA73">
        <f>VLOOKUP(Y73,Tabela36[#All],2,FALSE)</f>
        <v>3.7172543127625497</v>
      </c>
      <c r="AB73">
        <f>VLOOKUP(Y73,Tabela36[#All],3,FALSE)</f>
        <v>2.5065050324048719</v>
      </c>
    </row>
    <row r="74" spans="1:28" x14ac:dyDescent="0.3">
      <c r="A74" t="s">
        <v>402</v>
      </c>
      <c r="B74">
        <v>2.2966651902615309</v>
      </c>
      <c r="C74">
        <v>2.0606978403536118</v>
      </c>
      <c r="E74" s="1" t="s">
        <v>23</v>
      </c>
      <c r="F74">
        <v>778.677502</v>
      </c>
      <c r="G74">
        <f>VLOOKUP(E74,Tabela36[#All],2,FALSE)</f>
        <v>2.6655809910179533</v>
      </c>
      <c r="H74">
        <f>VLOOKUP(E74,Tabela36[#All],3,FALSE)</f>
        <v>2.2041199826559246</v>
      </c>
      <c r="J74" s="1" t="s">
        <v>402</v>
      </c>
      <c r="K74">
        <v>2.7243012709879992</v>
      </c>
      <c r="L74">
        <f>VLOOKUP(J74,Tabela36[#All],2,FALSE)</f>
        <v>2.2966651902615309</v>
      </c>
      <c r="M74">
        <f>VLOOKUP(J74,Tabela36[#All],3,FALSE)</f>
        <v>2.0606978403536118</v>
      </c>
      <c r="O74" s="1" t="s">
        <v>401</v>
      </c>
      <c r="P74">
        <v>3.9049318273956528</v>
      </c>
      <c r="Q74">
        <f>VLOOKUP(O74,Tabela36[#All],2,FALSE)</f>
        <v>1.3222192947339193</v>
      </c>
      <c r="R74">
        <f>VLOOKUP(O74,Tabela36[#All],3,FALSE)</f>
        <v>1.2787536009528289</v>
      </c>
      <c r="T74" s="1" t="s">
        <v>401</v>
      </c>
      <c r="U74">
        <v>-21.402571135191707</v>
      </c>
      <c r="V74">
        <f>VLOOKUP(T74,Tabela36[#All],2,FALSE)</f>
        <v>1.3222192947339193</v>
      </c>
      <c r="W74">
        <f>VLOOKUP(T74,Tabela36[#All],3,FALSE)</f>
        <v>1.2787536009528289</v>
      </c>
      <c r="Y74" t="s">
        <v>401</v>
      </c>
      <c r="Z74">
        <v>-50.481110480500149</v>
      </c>
      <c r="AA74">
        <f>VLOOKUP(Y74,Tabela36[#All],2,FALSE)</f>
        <v>1.3222192947339193</v>
      </c>
      <c r="AB74">
        <f>VLOOKUP(Y74,Tabela36[#All],3,FALSE)</f>
        <v>1.2787536009528289</v>
      </c>
    </row>
    <row r="75" spans="1:28" x14ac:dyDescent="0.3">
      <c r="A75" t="s">
        <v>23</v>
      </c>
      <c r="B75">
        <v>2.6655809910179533</v>
      </c>
      <c r="C75">
        <v>2.2041199826559246</v>
      </c>
      <c r="E75" s="1" t="s">
        <v>24</v>
      </c>
      <c r="F75">
        <v>477.67313999999999</v>
      </c>
      <c r="G75">
        <f>VLOOKUP(E75,Tabela36[#All],2,FALSE)</f>
        <v>3.0519239160461065</v>
      </c>
      <c r="H75">
        <f>VLOOKUP(E75,Tabela36[#All],3,FALSE)</f>
        <v>2.2833012287035497</v>
      </c>
      <c r="J75" s="1" t="s">
        <v>23</v>
      </c>
      <c r="K75">
        <v>2.5016151320667896</v>
      </c>
      <c r="L75">
        <f>VLOOKUP(J75,Tabela36[#All],2,FALSE)</f>
        <v>2.6655809910179533</v>
      </c>
      <c r="M75">
        <f>VLOOKUP(J75,Tabela36[#All],3,FALSE)</f>
        <v>2.2041199826559246</v>
      </c>
      <c r="O75" s="1" t="s">
        <v>402</v>
      </c>
      <c r="P75">
        <v>5.0921519711891561</v>
      </c>
      <c r="Q75">
        <f>VLOOKUP(O75,Tabela36[#All],2,FALSE)</f>
        <v>2.2966651902615309</v>
      </c>
      <c r="R75">
        <f>VLOOKUP(O75,Tabela36[#All],3,FALSE)</f>
        <v>2.0606978403536118</v>
      </c>
      <c r="T75" s="1" t="s">
        <v>402</v>
      </c>
      <c r="U75">
        <v>-21.292392288249403</v>
      </c>
      <c r="V75">
        <f>VLOOKUP(T75,Tabela36[#All],2,FALSE)</f>
        <v>2.2966651902615309</v>
      </c>
      <c r="W75">
        <f>VLOOKUP(T75,Tabela36[#All],3,FALSE)</f>
        <v>2.0606978403536118</v>
      </c>
      <c r="Y75" t="s">
        <v>402</v>
      </c>
      <c r="Z75">
        <v>-50.339328516986953</v>
      </c>
      <c r="AA75">
        <f>VLOOKUP(Y75,Tabela36[#All],2,FALSE)</f>
        <v>2.2966651902615309</v>
      </c>
      <c r="AB75">
        <f>VLOOKUP(Y75,Tabela36[#All],3,FALSE)</f>
        <v>2.0606978403536118</v>
      </c>
    </row>
    <row r="76" spans="1:28" x14ac:dyDescent="0.3">
      <c r="A76" t="s">
        <v>24</v>
      </c>
      <c r="B76">
        <v>3.0519239160461065</v>
      </c>
      <c r="C76">
        <v>2.2833012287035497</v>
      </c>
      <c r="E76" s="1" t="s">
        <v>403</v>
      </c>
      <c r="F76">
        <v>571.99873500000001</v>
      </c>
      <c r="G76">
        <f>VLOOKUP(E76,Tabela36[#All],2,FALSE)</f>
        <v>2.6085260335771943</v>
      </c>
      <c r="H76">
        <f>VLOOKUP(E76,Tabela36[#All],3,FALSE)</f>
        <v>2.1702617153949575</v>
      </c>
      <c r="J76" s="1" t="s">
        <v>24</v>
      </c>
      <c r="K76">
        <v>2.8393196361289452</v>
      </c>
      <c r="L76">
        <f>VLOOKUP(J76,Tabela36[#All],2,FALSE)</f>
        <v>3.0519239160461065</v>
      </c>
      <c r="M76">
        <f>VLOOKUP(J76,Tabela36[#All],3,FALSE)</f>
        <v>2.2833012287035497</v>
      </c>
      <c r="O76" s="1" t="s">
        <v>23</v>
      </c>
      <c r="P76">
        <v>4.5131909554173646</v>
      </c>
      <c r="Q76">
        <f>VLOOKUP(O76,Tabela36[#All],2,FALSE)</f>
        <v>2.6655809910179533</v>
      </c>
      <c r="R76">
        <f>VLOOKUP(O76,Tabela36[#All],3,FALSE)</f>
        <v>2.2041199826559246</v>
      </c>
      <c r="T76" s="1" t="s">
        <v>23</v>
      </c>
      <c r="U76">
        <v>-23.571033387499956</v>
      </c>
      <c r="V76">
        <f>VLOOKUP(T76,Tabela36[#All],2,FALSE)</f>
        <v>2.6655809910179533</v>
      </c>
      <c r="W76">
        <f>VLOOKUP(T76,Tabela36[#All],3,FALSE)</f>
        <v>2.2041199826559246</v>
      </c>
      <c r="Y76" t="s">
        <v>23</v>
      </c>
      <c r="Z76">
        <v>-46.041212224814579</v>
      </c>
      <c r="AA76">
        <f>VLOOKUP(Y76,Tabela36[#All],2,FALSE)</f>
        <v>2.6655809910179533</v>
      </c>
      <c r="AB76">
        <f>VLOOKUP(Y76,Tabela36[#All],3,FALSE)</f>
        <v>2.2041199826559246</v>
      </c>
    </row>
    <row r="77" spans="1:28" x14ac:dyDescent="0.3">
      <c r="A77" t="s">
        <v>403</v>
      </c>
      <c r="B77">
        <v>2.6085260335771943</v>
      </c>
      <c r="C77">
        <v>2.1702617153949575</v>
      </c>
      <c r="E77" s="1" t="s">
        <v>404</v>
      </c>
      <c r="F77">
        <v>568.31184900000005</v>
      </c>
      <c r="G77">
        <f>VLOOKUP(E77,Tabela36[#All],2,FALSE)</f>
        <v>3.0224283711854865</v>
      </c>
      <c r="H77">
        <f>VLOOKUP(E77,Tabela36[#All],3,FALSE)</f>
        <v>2.4409090820652177</v>
      </c>
      <c r="J77" s="1" t="s">
        <v>403</v>
      </c>
      <c r="K77">
        <v>2.5610130840368108</v>
      </c>
      <c r="L77">
        <f>VLOOKUP(J77,Tabela36[#All],2,FALSE)</f>
        <v>2.6085260335771943</v>
      </c>
      <c r="M77">
        <f>VLOOKUP(J77,Tabela36[#All],3,FALSE)</f>
        <v>2.1702617153949575</v>
      </c>
      <c r="O77" s="1" t="s">
        <v>24</v>
      </c>
      <c r="P77">
        <v>4.1738561389862694</v>
      </c>
      <c r="Q77">
        <f>VLOOKUP(O77,Tabela36[#All],2,FALSE)</f>
        <v>3.0519239160461065</v>
      </c>
      <c r="R77">
        <f>VLOOKUP(O77,Tabela36[#All],3,FALSE)</f>
        <v>2.2833012287035497</v>
      </c>
      <c r="T77" s="1" t="s">
        <v>24</v>
      </c>
      <c r="U77">
        <v>-21.992484163440356</v>
      </c>
      <c r="V77">
        <f>VLOOKUP(T77,Tabela36[#All],2,FALSE)</f>
        <v>3.0519239160461065</v>
      </c>
      <c r="W77">
        <f>VLOOKUP(T77,Tabela36[#All],3,FALSE)</f>
        <v>2.2833012287035497</v>
      </c>
      <c r="Y77" t="s">
        <v>24</v>
      </c>
      <c r="Z77">
        <v>-48.390596906985081</v>
      </c>
      <c r="AA77">
        <f>VLOOKUP(Y77,Tabela36[#All],2,FALSE)</f>
        <v>3.0519239160461065</v>
      </c>
      <c r="AB77">
        <f>VLOOKUP(Y77,Tabela36[#All],3,FALSE)</f>
        <v>2.2833012287035497</v>
      </c>
    </row>
    <row r="78" spans="1:28" x14ac:dyDescent="0.3">
      <c r="A78" t="s">
        <v>404</v>
      </c>
      <c r="B78">
        <v>3.0224283711854865</v>
      </c>
      <c r="C78">
        <v>2.4409090820652177</v>
      </c>
      <c r="E78" s="1" t="s">
        <v>405</v>
      </c>
      <c r="F78">
        <v>643.45961399999999</v>
      </c>
      <c r="G78">
        <f>VLOOKUP(E78,Tabela36[#All],2,FALSE)</f>
        <v>2.8948696567452528</v>
      </c>
      <c r="H78">
        <f>VLOOKUP(E78,Tabela36[#All],3,FALSE)</f>
        <v>2.2504200023088941</v>
      </c>
      <c r="J78" s="1" t="s">
        <v>404</v>
      </c>
      <c r="K78">
        <v>2.8152728383055652</v>
      </c>
      <c r="L78">
        <f>VLOOKUP(J78,Tabela36[#All],2,FALSE)</f>
        <v>3.0224283711854865</v>
      </c>
      <c r="M78">
        <f>VLOOKUP(J78,Tabela36[#All],3,FALSE)</f>
        <v>2.4409090820652177</v>
      </c>
      <c r="O78" s="1" t="s">
        <v>403</v>
      </c>
      <c r="P78">
        <v>4.0909278525816077</v>
      </c>
      <c r="Q78">
        <f>VLOOKUP(O78,Tabela36[#All],2,FALSE)</f>
        <v>2.6085260335771943</v>
      </c>
      <c r="R78">
        <f>VLOOKUP(O78,Tabela36[#All],3,FALSE)</f>
        <v>2.1702617153949575</v>
      </c>
      <c r="T78" s="1" t="s">
        <v>403</v>
      </c>
      <c r="U78">
        <v>-22.133922545685706</v>
      </c>
      <c r="V78">
        <f>VLOOKUP(T78,Tabela36[#All],2,FALSE)</f>
        <v>2.6085260335771943</v>
      </c>
      <c r="W78">
        <f>VLOOKUP(T78,Tabela36[#All],3,FALSE)</f>
        <v>2.1702617153949575</v>
      </c>
      <c r="Y78" t="s">
        <v>403</v>
      </c>
      <c r="Z78">
        <v>-48.52049362438256</v>
      </c>
      <c r="AA78">
        <f>VLOOKUP(Y78,Tabela36[#All],2,FALSE)</f>
        <v>2.6085260335771943</v>
      </c>
      <c r="AB78">
        <f>VLOOKUP(Y78,Tabela36[#All],3,FALSE)</f>
        <v>2.1702617153949575</v>
      </c>
    </row>
    <row r="79" spans="1:28" x14ac:dyDescent="0.3">
      <c r="A79" t="s">
        <v>405</v>
      </c>
      <c r="B79">
        <v>2.8948696567452528</v>
      </c>
      <c r="C79">
        <v>2.2504200023088941</v>
      </c>
      <c r="E79" s="1" t="s">
        <v>406</v>
      </c>
      <c r="F79">
        <v>758.37112200000001</v>
      </c>
      <c r="G79">
        <f>VLOOKUP(E79,Tabela36[#All],2,FALSE)</f>
        <v>2.143014800254095</v>
      </c>
      <c r="H79">
        <f>VLOOKUP(E79,Tabela36[#All],3,FALSE)</f>
        <v>1.954242509439325</v>
      </c>
      <c r="J79" s="1" t="s">
        <v>405</v>
      </c>
      <c r="K79">
        <v>2.396119108574811</v>
      </c>
      <c r="L79">
        <f>VLOOKUP(J79,Tabela36[#All],2,FALSE)</f>
        <v>2.8948696567452528</v>
      </c>
      <c r="M79">
        <f>VLOOKUP(J79,Tabela36[#All],3,FALSE)</f>
        <v>2.2504200023088941</v>
      </c>
      <c r="O79" s="1" t="s">
        <v>404</v>
      </c>
      <c r="P79">
        <v>4.0692980121155289</v>
      </c>
      <c r="Q79">
        <f>VLOOKUP(O79,Tabela36[#All],2,FALSE)</f>
        <v>3.0224283711854865</v>
      </c>
      <c r="R79">
        <f>VLOOKUP(O79,Tabela36[#All],3,FALSE)</f>
        <v>2.4409090820652177</v>
      </c>
      <c r="T79" s="1" t="s">
        <v>404</v>
      </c>
      <c r="U79">
        <v>-23.1025199999814</v>
      </c>
      <c r="V79">
        <f>VLOOKUP(T79,Tabela36[#All],2,FALSE)</f>
        <v>3.0224283711854865</v>
      </c>
      <c r="W79">
        <f>VLOOKUP(T79,Tabela36[#All],3,FALSE)</f>
        <v>2.4409090820652177</v>
      </c>
      <c r="Y79" t="s">
        <v>404</v>
      </c>
      <c r="Z79">
        <v>-48.260033058819779</v>
      </c>
      <c r="AA79">
        <f>VLOOKUP(Y79,Tabela36[#All],2,FALSE)</f>
        <v>3.0224283711854865</v>
      </c>
      <c r="AB79">
        <f>VLOOKUP(Y79,Tabela36[#All],3,FALSE)</f>
        <v>2.4409090820652177</v>
      </c>
    </row>
    <row r="80" spans="1:28" x14ac:dyDescent="0.3">
      <c r="A80" t="s">
        <v>406</v>
      </c>
      <c r="B80">
        <v>2.143014800254095</v>
      </c>
      <c r="C80">
        <v>1.954242509439325</v>
      </c>
      <c r="E80" s="1" t="s">
        <v>25</v>
      </c>
      <c r="F80">
        <v>965.02672900000005</v>
      </c>
      <c r="G80">
        <f>VLOOKUP(E80,Tabela36[#All],2,FALSE)</f>
        <v>1.8325089127062364</v>
      </c>
      <c r="H80">
        <f>VLOOKUP(E80,Tabela36[#All],3,FALSE)</f>
        <v>1.7634279935629373</v>
      </c>
      <c r="J80" s="1" t="s">
        <v>406</v>
      </c>
      <c r="K80">
        <v>2.0348930430088985</v>
      </c>
      <c r="L80">
        <f>VLOOKUP(J80,Tabela36[#All],2,FALSE)</f>
        <v>2.143014800254095</v>
      </c>
      <c r="M80">
        <f>VLOOKUP(J80,Tabela36[#All],3,FALSE)</f>
        <v>1.954242509439325</v>
      </c>
      <c r="O80" s="1" t="s">
        <v>405</v>
      </c>
      <c r="P80">
        <v>4.7853084757405231</v>
      </c>
      <c r="Q80">
        <f>VLOOKUP(O80,Tabela36[#All],2,FALSE)</f>
        <v>2.8948696567452528</v>
      </c>
      <c r="R80">
        <f>VLOOKUP(O80,Tabela36[#All],3,FALSE)</f>
        <v>2.2504200023088941</v>
      </c>
      <c r="T80" s="1" t="s">
        <v>405</v>
      </c>
      <c r="U80">
        <v>-23.281944003499902</v>
      </c>
      <c r="V80">
        <f>VLOOKUP(T80,Tabela36[#All],2,FALSE)</f>
        <v>2.8948696567452528</v>
      </c>
      <c r="W80">
        <f>VLOOKUP(T80,Tabela36[#All],3,FALSE)</f>
        <v>2.2504200023088941</v>
      </c>
      <c r="Y80" t="s">
        <v>405</v>
      </c>
      <c r="Z80">
        <v>-47.671473497974105</v>
      </c>
      <c r="AA80">
        <f>VLOOKUP(Y80,Tabela36[#All],2,FALSE)</f>
        <v>2.8948696567452528</v>
      </c>
      <c r="AB80">
        <f>VLOOKUP(Y80,Tabela36[#All],3,FALSE)</f>
        <v>2.2504200023088941</v>
      </c>
    </row>
    <row r="81" spans="1:28" x14ac:dyDescent="0.3">
      <c r="A81" t="s">
        <v>25</v>
      </c>
      <c r="B81">
        <v>1.8325089127062364</v>
      </c>
      <c r="C81">
        <v>1.7634279935629373</v>
      </c>
      <c r="E81" s="1" t="s">
        <v>407</v>
      </c>
      <c r="F81">
        <v>464.72750600000001</v>
      </c>
      <c r="G81">
        <f>VLOOKUP(E81,Tabela36[#All],2,FALSE)</f>
        <v>1.7160033436347992</v>
      </c>
      <c r="H81">
        <f>VLOOKUP(E81,Tabela36[#All],3,FALSE)</f>
        <v>1.5440680443502757</v>
      </c>
      <c r="J81" s="1" t="s">
        <v>25</v>
      </c>
      <c r="K81">
        <v>2.125734936692226</v>
      </c>
      <c r="L81">
        <f>VLOOKUP(J81,Tabela36[#All],2,FALSE)</f>
        <v>1.8325089127062364</v>
      </c>
      <c r="M81">
        <f>VLOOKUP(J81,Tabela36[#All],3,FALSE)</f>
        <v>1.7634279935629373</v>
      </c>
      <c r="O81" s="1" t="s">
        <v>406</v>
      </c>
      <c r="P81">
        <v>4.4056536560993074</v>
      </c>
      <c r="Q81">
        <f>VLOOKUP(O81,Tabela36[#All],2,FALSE)</f>
        <v>2.143014800254095</v>
      </c>
      <c r="R81">
        <f>VLOOKUP(O81,Tabela36[#All],3,FALSE)</f>
        <v>1.954242509439325</v>
      </c>
      <c r="T81" s="1" t="s">
        <v>406</v>
      </c>
      <c r="U81">
        <v>-23.13083742873885</v>
      </c>
      <c r="V81">
        <f>VLOOKUP(T81,Tabela36[#All],2,FALSE)</f>
        <v>2.143014800254095</v>
      </c>
      <c r="W81">
        <f>VLOOKUP(T81,Tabela36[#All],3,FALSE)</f>
        <v>1.954242509439325</v>
      </c>
      <c r="Y81" t="s">
        <v>406</v>
      </c>
      <c r="Z81">
        <v>-46.466492842629151</v>
      </c>
      <c r="AA81">
        <f>VLOOKUP(Y81,Tabela36[#All],2,FALSE)</f>
        <v>2.143014800254095</v>
      </c>
      <c r="AB81">
        <f>VLOOKUP(Y81,Tabela36[#All],3,FALSE)</f>
        <v>1.954242509439325</v>
      </c>
    </row>
    <row r="82" spans="1:28" x14ac:dyDescent="0.3">
      <c r="A82" t="s">
        <v>407</v>
      </c>
      <c r="B82">
        <v>1.7160033436347992</v>
      </c>
      <c r="C82">
        <v>1.5440680443502757</v>
      </c>
      <c r="E82" s="1" t="s">
        <v>26</v>
      </c>
      <c r="F82">
        <v>484.73692299999999</v>
      </c>
      <c r="G82">
        <f>VLOOKUP(E82,Tabela36[#All],2,FALSE)</f>
        <v>2.3483048630481607</v>
      </c>
      <c r="H82">
        <f>VLOOKUP(E82,Tabela36[#All],3,FALSE)</f>
        <v>2.1613680022349748</v>
      </c>
      <c r="J82" s="1" t="s">
        <v>407</v>
      </c>
      <c r="K82">
        <v>2.0753680974254616</v>
      </c>
      <c r="L82">
        <f>VLOOKUP(J82,Tabela36[#All],2,FALSE)</f>
        <v>1.7160033436347992</v>
      </c>
      <c r="M82">
        <f>VLOOKUP(J82,Tabela36[#All],3,FALSE)</f>
        <v>1.5440680443502757</v>
      </c>
      <c r="O82" s="1" t="s">
        <v>25</v>
      </c>
      <c r="P82">
        <v>3.5970366649776535</v>
      </c>
      <c r="Q82">
        <f>VLOOKUP(O82,Tabela36[#All],2,FALSE)</f>
        <v>1.8325089127062364</v>
      </c>
      <c r="R82">
        <f>VLOOKUP(O82,Tabela36[#All],3,FALSE)</f>
        <v>1.7634279935629373</v>
      </c>
      <c r="T82" s="1" t="s">
        <v>25</v>
      </c>
      <c r="U82">
        <v>-24.318262840715601</v>
      </c>
      <c r="V82">
        <f>VLOOKUP(T82,Tabela36[#All],2,FALSE)</f>
        <v>1.8325089127062364</v>
      </c>
      <c r="W82">
        <f>VLOOKUP(T82,Tabela36[#All],3,FALSE)</f>
        <v>1.7634279935629373</v>
      </c>
      <c r="Y82" t="s">
        <v>25</v>
      </c>
      <c r="Z82">
        <v>-49.143761922603886</v>
      </c>
      <c r="AA82">
        <f>VLOOKUP(Y82,Tabela36[#All],2,FALSE)</f>
        <v>1.8325089127062364</v>
      </c>
      <c r="AB82">
        <f>VLOOKUP(Y82,Tabela36[#All],3,FALSE)</f>
        <v>1.7634279935629373</v>
      </c>
    </row>
    <row r="83" spans="1:28" x14ac:dyDescent="0.3">
      <c r="A83" t="s">
        <v>26</v>
      </c>
      <c r="B83">
        <v>2.3483048630481607</v>
      </c>
      <c r="C83">
        <v>2.1613680022349748</v>
      </c>
      <c r="E83" s="1" t="s">
        <v>408</v>
      </c>
      <c r="F83">
        <v>414.40568200000001</v>
      </c>
      <c r="G83">
        <f>VLOOKUP(E83,Tabela36[#All],2,FALSE)</f>
        <v>2.3502480183341627</v>
      </c>
      <c r="H83">
        <f>VLOOKUP(E83,Tabela36[#All],3,FALSE)</f>
        <v>1.9590413923210936</v>
      </c>
      <c r="J83" s="1" t="s">
        <v>26</v>
      </c>
      <c r="K83">
        <v>2.0867512312420566</v>
      </c>
      <c r="L83">
        <f>VLOOKUP(J83,Tabela36[#All],2,FALSE)</f>
        <v>2.3483048630481607</v>
      </c>
      <c r="M83">
        <f>VLOOKUP(J83,Tabela36[#All],3,FALSE)</f>
        <v>2.1613680022349748</v>
      </c>
      <c r="O83" s="1" t="s">
        <v>407</v>
      </c>
      <c r="P83">
        <v>2.92272545799326</v>
      </c>
      <c r="Q83">
        <f>VLOOKUP(O83,Tabela36[#All],2,FALSE)</f>
        <v>1.7160033436347992</v>
      </c>
      <c r="R83">
        <f>VLOOKUP(O83,Tabela36[#All],3,FALSE)</f>
        <v>1.5440680443502757</v>
      </c>
      <c r="T83" s="1" t="s">
        <v>407</v>
      </c>
      <c r="U83">
        <v>-22.270117106681351</v>
      </c>
      <c r="V83">
        <f>VLOOKUP(T83,Tabela36[#All],2,FALSE)</f>
        <v>1.7160033436347992</v>
      </c>
      <c r="W83">
        <f>VLOOKUP(T83,Tabela36[#All],3,FALSE)</f>
        <v>1.5440680443502757</v>
      </c>
      <c r="Y83" t="s">
        <v>407</v>
      </c>
      <c r="Z83">
        <v>-50.544880999220943</v>
      </c>
      <c r="AA83">
        <f>VLOOKUP(Y83,Tabela36[#All],2,FALSE)</f>
        <v>1.7160033436347992</v>
      </c>
      <c r="AB83">
        <f>VLOOKUP(Y83,Tabela36[#All],3,FALSE)</f>
        <v>1.5440680443502757</v>
      </c>
    </row>
    <row r="84" spans="1:28" x14ac:dyDescent="0.3">
      <c r="A84" t="s">
        <v>408</v>
      </c>
      <c r="B84">
        <v>2.3502480183341627</v>
      </c>
      <c r="C84">
        <v>1.9590413923210936</v>
      </c>
      <c r="E84" s="1" t="s">
        <v>409</v>
      </c>
      <c r="F84">
        <v>602.88441399999999</v>
      </c>
      <c r="G84">
        <f>VLOOKUP(E84,Tabela36[#All],2,FALSE)</f>
        <v>1.919078092376074</v>
      </c>
      <c r="H84">
        <f>VLOOKUP(E84,Tabela36[#All],3,FALSE)</f>
        <v>1.8195439355418688</v>
      </c>
      <c r="J84" s="1" t="s">
        <v>408</v>
      </c>
      <c r="K84">
        <v>2.7421404429730538</v>
      </c>
      <c r="L84">
        <f>VLOOKUP(J84,Tabela36[#All],2,FALSE)</f>
        <v>2.3502480183341627</v>
      </c>
      <c r="M84">
        <f>VLOOKUP(J84,Tabela36[#All],3,FALSE)</f>
        <v>1.9590413923210936</v>
      </c>
      <c r="O84" s="1" t="s">
        <v>26</v>
      </c>
      <c r="P84">
        <v>3.6833172619218826</v>
      </c>
      <c r="Q84">
        <f>VLOOKUP(O84,Tabela36[#All],2,FALSE)</f>
        <v>2.3483048630481607</v>
      </c>
      <c r="R84">
        <f>VLOOKUP(O84,Tabela36[#All],3,FALSE)</f>
        <v>2.1613680022349748</v>
      </c>
      <c r="T84" s="1" t="s">
        <v>26</v>
      </c>
      <c r="U84">
        <v>-22.193205654365752</v>
      </c>
      <c r="V84">
        <f>VLOOKUP(T84,Tabela36[#All],2,FALSE)</f>
        <v>2.3483048630481607</v>
      </c>
      <c r="W84">
        <f>VLOOKUP(T84,Tabela36[#All],3,FALSE)</f>
        <v>2.1613680022349748</v>
      </c>
      <c r="Y84" t="s">
        <v>26</v>
      </c>
      <c r="Z84">
        <v>-48.779218283157569</v>
      </c>
      <c r="AA84">
        <f>VLOOKUP(Y84,Tabela36[#All],2,FALSE)</f>
        <v>2.3483048630481607</v>
      </c>
      <c r="AB84">
        <f>VLOOKUP(Y84,Tabela36[#All],3,FALSE)</f>
        <v>2.1613680022349748</v>
      </c>
    </row>
    <row r="85" spans="1:28" x14ac:dyDescent="0.3">
      <c r="A85" t="s">
        <v>409</v>
      </c>
      <c r="B85">
        <v>1.919078092376074</v>
      </c>
      <c r="C85">
        <v>1.8195439355418688</v>
      </c>
      <c r="E85" s="1" t="s">
        <v>27</v>
      </c>
      <c r="F85">
        <v>818.475551</v>
      </c>
      <c r="G85">
        <f>VLOOKUP(E85,Tabela36[#All],2,FALSE)</f>
        <v>3.5899496013257077</v>
      </c>
      <c r="H85">
        <f>VLOOKUP(E85,Tabela36[#All],3,FALSE)</f>
        <v>2.509202522331103</v>
      </c>
      <c r="J85" s="1" t="s">
        <v>409</v>
      </c>
      <c r="K85">
        <v>2.5415655160304751</v>
      </c>
      <c r="L85">
        <f>VLOOKUP(J85,Tabela36[#All],2,FALSE)</f>
        <v>1.919078092376074</v>
      </c>
      <c r="M85">
        <f>VLOOKUP(J85,Tabela36[#All],3,FALSE)</f>
        <v>1.8195439355418688</v>
      </c>
      <c r="O85" s="1" t="s">
        <v>408</v>
      </c>
      <c r="P85">
        <v>4.2053667878664758</v>
      </c>
      <c r="Q85">
        <f>VLOOKUP(O85,Tabela36[#All],2,FALSE)</f>
        <v>2.3502480183341627</v>
      </c>
      <c r="R85">
        <f>VLOOKUP(O85,Tabela36[#All],3,FALSE)</f>
        <v>1.9590413923210936</v>
      </c>
      <c r="T85" s="1" t="s">
        <v>408</v>
      </c>
      <c r="U85">
        <v>-21.621537994247401</v>
      </c>
      <c r="V85">
        <f>VLOOKUP(T85,Tabela36[#All],2,FALSE)</f>
        <v>2.3502480183341627</v>
      </c>
      <c r="W85">
        <f>VLOOKUP(T85,Tabela36[#All],3,FALSE)</f>
        <v>1.9590413923210936</v>
      </c>
      <c r="Y85" t="s">
        <v>408</v>
      </c>
      <c r="Z85">
        <v>-49.072640247934004</v>
      </c>
      <c r="AA85">
        <f>VLOOKUP(Y85,Tabela36[#All],2,FALSE)</f>
        <v>2.3502480183341627</v>
      </c>
      <c r="AB85">
        <f>VLOOKUP(Y85,Tabela36[#All],3,FALSE)</f>
        <v>1.9590413923210936</v>
      </c>
    </row>
    <row r="86" spans="1:28" x14ac:dyDescent="0.3">
      <c r="A86" t="s">
        <v>27</v>
      </c>
      <c r="B86">
        <v>3.5899496013257077</v>
      </c>
      <c r="C86">
        <v>2.509202522331103</v>
      </c>
      <c r="E86" s="1" t="s">
        <v>28</v>
      </c>
      <c r="F86">
        <v>865.33463500000005</v>
      </c>
      <c r="G86">
        <f>VLOOKUP(E86,Tabela36[#All],2,FALSE)</f>
        <v>3.4187982905903533</v>
      </c>
      <c r="H86">
        <f>VLOOKUP(E86,Tabela36[#All],3,FALSE)</f>
        <v>2.4377505628203879</v>
      </c>
      <c r="J86" s="1" t="s">
        <v>27</v>
      </c>
      <c r="K86">
        <v>3.1710362985712908</v>
      </c>
      <c r="L86">
        <f>VLOOKUP(J86,Tabela36[#All],2,FALSE)</f>
        <v>3.5899496013257077</v>
      </c>
      <c r="M86">
        <f>VLOOKUP(J86,Tabela36[#All],3,FALSE)</f>
        <v>2.509202522331103</v>
      </c>
      <c r="O86" s="1" t="s">
        <v>409</v>
      </c>
      <c r="P86">
        <v>3.4237372499823291</v>
      </c>
      <c r="Q86">
        <f>VLOOKUP(O86,Tabela36[#All],2,FALSE)</f>
        <v>1.919078092376074</v>
      </c>
      <c r="R86">
        <f>VLOOKUP(O86,Tabela36[#All],3,FALSE)</f>
        <v>1.8195439355418688</v>
      </c>
      <c r="T86" s="1" t="s">
        <v>409</v>
      </c>
      <c r="U86">
        <v>-22.567833116865355</v>
      </c>
      <c r="V86">
        <f>VLOOKUP(T86,Tabela36[#All],2,FALSE)</f>
        <v>1.919078092376074</v>
      </c>
      <c r="W86">
        <f>VLOOKUP(T86,Tabela36[#All],3,FALSE)</f>
        <v>1.8195439355418688</v>
      </c>
      <c r="Y86" t="s">
        <v>409</v>
      </c>
      <c r="Z86">
        <v>-48.971595840505195</v>
      </c>
      <c r="AA86">
        <f>VLOOKUP(Y86,Tabela36[#All],2,FALSE)</f>
        <v>1.919078092376074</v>
      </c>
      <c r="AB86">
        <f>VLOOKUP(Y86,Tabela36[#All],3,FALSE)</f>
        <v>1.8195439355418688</v>
      </c>
    </row>
    <row r="87" spans="1:28" x14ac:dyDescent="0.3">
      <c r="A87" t="s">
        <v>28</v>
      </c>
      <c r="B87">
        <v>3.4187982905903533</v>
      </c>
      <c r="C87">
        <v>2.4377505628203879</v>
      </c>
      <c r="E87" s="1" t="s">
        <v>410</v>
      </c>
      <c r="F87">
        <v>464.43020999999999</v>
      </c>
      <c r="G87">
        <f>VLOOKUP(E87,Tabela36[#All],2,FALSE)</f>
        <v>0.6020599913279624</v>
      </c>
      <c r="H87">
        <f>VLOOKUP(E87,Tabela36[#All],3,FALSE)</f>
        <v>0.3010299956639812</v>
      </c>
      <c r="J87" s="1" t="s">
        <v>28</v>
      </c>
      <c r="K87">
        <v>2.7097650458198226</v>
      </c>
      <c r="L87">
        <f>VLOOKUP(J87,Tabela36[#All],2,FALSE)</f>
        <v>3.4187982905903533</v>
      </c>
      <c r="M87">
        <f>VLOOKUP(J87,Tabela36[#All],3,FALSE)</f>
        <v>2.4377505628203879</v>
      </c>
      <c r="O87" s="1" t="s">
        <v>27</v>
      </c>
      <c r="P87">
        <v>5.1658287311967088</v>
      </c>
      <c r="Q87">
        <f>VLOOKUP(O87,Tabela36[#All],2,FALSE)</f>
        <v>3.5899496013257077</v>
      </c>
      <c r="R87">
        <f>VLOOKUP(O87,Tabela36[#All],3,FALSE)</f>
        <v>2.509202522331103</v>
      </c>
      <c r="T87" s="1" t="s">
        <v>27</v>
      </c>
      <c r="U87">
        <v>-22.888381500000008</v>
      </c>
      <c r="V87">
        <f>VLOOKUP(T87,Tabela36[#All],2,FALSE)</f>
        <v>3.5899496013257077</v>
      </c>
      <c r="W87">
        <f>VLOOKUP(T87,Tabela36[#All],3,FALSE)</f>
        <v>2.509202522331103</v>
      </c>
      <c r="Y87" t="s">
        <v>27</v>
      </c>
      <c r="Z87">
        <v>-48.441289384350434</v>
      </c>
      <c r="AA87">
        <f>VLOOKUP(Y87,Tabela36[#All],2,FALSE)</f>
        <v>3.5899496013257077</v>
      </c>
      <c r="AB87">
        <f>VLOOKUP(Y87,Tabela36[#All],3,FALSE)</f>
        <v>2.509202522331103</v>
      </c>
    </row>
    <row r="88" spans="1:28" x14ac:dyDescent="0.3">
      <c r="A88" t="s">
        <v>410</v>
      </c>
      <c r="B88">
        <v>0.6020599913279624</v>
      </c>
      <c r="C88">
        <v>0.3010299956639812</v>
      </c>
      <c r="E88" s="1" t="s">
        <v>411</v>
      </c>
      <c r="F88">
        <v>398.35431499999999</v>
      </c>
      <c r="G88">
        <f>VLOOKUP(E88,Tabela36[#All],2,FALSE)</f>
        <v>0</v>
      </c>
      <c r="H88">
        <f>VLOOKUP(E88,Tabela36[#All],3,FALSE)</f>
        <v>0</v>
      </c>
      <c r="J88" s="1" t="s">
        <v>410</v>
      </c>
      <c r="K88">
        <v>2.2904264131852807</v>
      </c>
      <c r="L88">
        <f>VLOOKUP(J88,Tabela36[#All],2,FALSE)</f>
        <v>0.6020599913279624</v>
      </c>
      <c r="M88">
        <f>VLOOKUP(J88,Tabela36[#All],3,FALSE)</f>
        <v>0.3010299956639812</v>
      </c>
      <c r="O88" s="1" t="s">
        <v>28</v>
      </c>
      <c r="P88">
        <v>5.2270326952645263</v>
      </c>
      <c r="Q88">
        <f>VLOOKUP(O88,Tabela36[#All],2,FALSE)</f>
        <v>3.4187982905903533</v>
      </c>
      <c r="R88">
        <f>VLOOKUP(O88,Tabela36[#All],3,FALSE)</f>
        <v>2.4377505628203879</v>
      </c>
      <c r="T88" s="1" t="s">
        <v>28</v>
      </c>
      <c r="U88">
        <v>-22.956895500000009</v>
      </c>
      <c r="V88">
        <f>VLOOKUP(T88,Tabela36[#All],2,FALSE)</f>
        <v>3.4187982905903533</v>
      </c>
      <c r="W88">
        <f>VLOOKUP(T88,Tabela36[#All],3,FALSE)</f>
        <v>2.4377505628203879</v>
      </c>
      <c r="Y88" t="s">
        <v>28</v>
      </c>
      <c r="Z88">
        <v>-46.542333373979822</v>
      </c>
      <c r="AA88">
        <f>VLOOKUP(Y88,Tabela36[#All],2,FALSE)</f>
        <v>3.4187982905903533</v>
      </c>
      <c r="AB88">
        <f>VLOOKUP(Y88,Tabela36[#All],3,FALSE)</f>
        <v>2.4377505628203879</v>
      </c>
    </row>
    <row r="89" spans="1:28" x14ac:dyDescent="0.3">
      <c r="A89" t="s">
        <v>411</v>
      </c>
      <c r="B89">
        <v>0</v>
      </c>
      <c r="C89">
        <v>0</v>
      </c>
      <c r="E89" s="1" t="s">
        <v>412</v>
      </c>
      <c r="F89">
        <v>863.03351599999996</v>
      </c>
      <c r="G89">
        <f>VLOOKUP(E89,Tabela36[#All],2,FALSE)</f>
        <v>2.781755374652469</v>
      </c>
      <c r="H89">
        <f>VLOOKUP(E89,Tabela36[#All],3,FALSE)</f>
        <v>2.2764618041732443</v>
      </c>
      <c r="J89" s="1" t="s">
        <v>411</v>
      </c>
      <c r="K89">
        <v>2.0240297887464296</v>
      </c>
      <c r="L89">
        <f>VLOOKUP(J89,Tabela36[#All],2,FALSE)</f>
        <v>0</v>
      </c>
      <c r="M89">
        <f>VLOOKUP(J89,Tabela36[#All],3,FALSE)</f>
        <v>0</v>
      </c>
      <c r="O89" s="1" t="s">
        <v>410</v>
      </c>
      <c r="P89">
        <v>3.7548068553544232</v>
      </c>
      <c r="Q89">
        <f>VLOOKUP(O89,Tabela36[#All],2,FALSE)</f>
        <v>0.6020599913279624</v>
      </c>
      <c r="R89">
        <f>VLOOKUP(O89,Tabela36[#All],3,FALSE)</f>
        <v>0.3010299956639812</v>
      </c>
      <c r="T89" s="1" t="s">
        <v>410</v>
      </c>
      <c r="U89">
        <v>-21.501021208455452</v>
      </c>
      <c r="V89">
        <f>VLOOKUP(T89,Tabela36[#All],2,FALSE)</f>
        <v>0.6020599913279624</v>
      </c>
      <c r="W89">
        <f>VLOOKUP(T89,Tabela36[#All],3,FALSE)</f>
        <v>0.3010299956639812</v>
      </c>
      <c r="Y89" t="s">
        <v>410</v>
      </c>
      <c r="Z89">
        <v>-50.318165610326361</v>
      </c>
      <c r="AA89">
        <f>VLOOKUP(Y89,Tabela36[#All],2,FALSE)</f>
        <v>0.6020599913279624</v>
      </c>
      <c r="AB89">
        <f>VLOOKUP(Y89,Tabela36[#All],3,FALSE)</f>
        <v>0.3010299956639812</v>
      </c>
    </row>
    <row r="90" spans="1:28" x14ac:dyDescent="0.3">
      <c r="A90" t="s">
        <v>412</v>
      </c>
      <c r="B90">
        <v>2.781755374652469</v>
      </c>
      <c r="C90">
        <v>2.2764618041732443</v>
      </c>
      <c r="E90" s="1" t="s">
        <v>29</v>
      </c>
      <c r="F90">
        <v>643.28009999999995</v>
      </c>
      <c r="G90">
        <f>VLOOKUP(E90,Tabela36[#All],2,FALSE)</f>
        <v>3.5718252490408289</v>
      </c>
      <c r="H90">
        <f>VLOOKUP(E90,Tabela36[#All],3,FALSE)</f>
        <v>2.4756711883244296</v>
      </c>
      <c r="J90" s="1" t="s">
        <v>412</v>
      </c>
      <c r="K90">
        <v>2.4447596995321033</v>
      </c>
      <c r="L90">
        <f>VLOOKUP(J90,Tabela36[#All],2,FALSE)</f>
        <v>2.781755374652469</v>
      </c>
      <c r="M90">
        <f>VLOOKUP(J90,Tabela36[#All],3,FALSE)</f>
        <v>2.2764618041732443</v>
      </c>
      <c r="O90" s="1" t="s">
        <v>411</v>
      </c>
      <c r="P90">
        <v>3.457124626303409</v>
      </c>
      <c r="Q90">
        <f>VLOOKUP(O90,Tabela36[#All],2,FALSE)</f>
        <v>0</v>
      </c>
      <c r="R90">
        <f>VLOOKUP(O90,Tabela36[#All],3,FALSE)</f>
        <v>0</v>
      </c>
      <c r="T90" s="1" t="s">
        <v>411</v>
      </c>
      <c r="U90">
        <v>-21.166128499364003</v>
      </c>
      <c r="V90">
        <f>VLOOKUP(T90,Tabela36[#All],2,FALSE)</f>
        <v>0</v>
      </c>
      <c r="W90">
        <f>VLOOKUP(T90,Tabela36[#All],3,FALSE)</f>
        <v>0</v>
      </c>
      <c r="Y90" t="s">
        <v>411</v>
      </c>
      <c r="Z90">
        <v>-50.187258508288046</v>
      </c>
      <c r="AA90">
        <f>VLOOKUP(Y90,Tabela36[#All],2,FALSE)</f>
        <v>0</v>
      </c>
      <c r="AB90">
        <f>VLOOKUP(Y90,Tabela36[#All],3,FALSE)</f>
        <v>0</v>
      </c>
    </row>
    <row r="91" spans="1:28" x14ac:dyDescent="0.3">
      <c r="A91" t="s">
        <v>29</v>
      </c>
      <c r="B91">
        <v>3.5718252490408289</v>
      </c>
      <c r="C91">
        <v>2.4756711883244296</v>
      </c>
      <c r="E91" s="1" t="s">
        <v>30</v>
      </c>
      <c r="F91">
        <v>602.69477700000004</v>
      </c>
      <c r="G91">
        <f>VLOOKUP(E91,Tabela36[#All],2,FALSE)</f>
        <v>2.3873898263387292</v>
      </c>
      <c r="H91">
        <f>VLOOKUP(E91,Tabela36[#All],3,FALSE)</f>
        <v>2.2068258760318495</v>
      </c>
      <c r="J91" s="1" t="s">
        <v>29</v>
      </c>
      <c r="K91">
        <v>3.0419348199300749</v>
      </c>
      <c r="L91">
        <f>VLOOKUP(J91,Tabela36[#All],2,FALSE)</f>
        <v>3.5718252490408289</v>
      </c>
      <c r="M91">
        <f>VLOOKUP(J91,Tabela36[#All],3,FALSE)</f>
        <v>2.4756711883244296</v>
      </c>
      <c r="O91" s="1" t="s">
        <v>412</v>
      </c>
      <c r="P91">
        <v>4.3968790352215565</v>
      </c>
      <c r="Q91">
        <f>VLOOKUP(O91,Tabela36[#All],2,FALSE)</f>
        <v>2.781755374652469</v>
      </c>
      <c r="R91">
        <f>VLOOKUP(O91,Tabela36[#All],3,FALSE)</f>
        <v>2.2764618041732443</v>
      </c>
      <c r="T91" s="1" t="s">
        <v>412</v>
      </c>
      <c r="U91">
        <v>-20.990140380192404</v>
      </c>
      <c r="V91">
        <f>VLOOKUP(T91,Tabela36[#All],2,FALSE)</f>
        <v>2.781755374652469</v>
      </c>
      <c r="W91">
        <f>VLOOKUP(T91,Tabela36[#All],3,FALSE)</f>
        <v>2.2764618041732443</v>
      </c>
      <c r="Y91" t="s">
        <v>412</v>
      </c>
      <c r="Z91">
        <v>-47.656397956853844</v>
      </c>
      <c r="AA91">
        <f>VLOOKUP(Y91,Tabela36[#All],2,FALSE)</f>
        <v>2.781755374652469</v>
      </c>
      <c r="AB91">
        <f>VLOOKUP(Y91,Tabela36[#All],3,FALSE)</f>
        <v>2.2764618041732443</v>
      </c>
    </row>
    <row r="92" spans="1:28" x14ac:dyDescent="0.3">
      <c r="A92" t="s">
        <v>30</v>
      </c>
      <c r="B92">
        <v>2.3873898263387292</v>
      </c>
      <c r="C92">
        <v>2.2068258760318495</v>
      </c>
      <c r="E92" s="1" t="s">
        <v>31</v>
      </c>
      <c r="F92">
        <v>399.17229900000001</v>
      </c>
      <c r="G92">
        <f>VLOOKUP(E92,Tabela36[#All],2,FALSE)</f>
        <v>1.8692317197309762</v>
      </c>
      <c r="H92">
        <f>VLOOKUP(E92,Tabela36[#All],3,FALSE)</f>
        <v>1.7481880270062005</v>
      </c>
      <c r="J92" s="1" t="s">
        <v>30</v>
      </c>
      <c r="K92">
        <v>3.0776984973998074</v>
      </c>
      <c r="L92">
        <f>VLOOKUP(J92,Tabela36[#All],2,FALSE)</f>
        <v>2.3873898263387292</v>
      </c>
      <c r="M92">
        <f>VLOOKUP(J92,Tabela36[#All],3,FALSE)</f>
        <v>2.2068258760318495</v>
      </c>
      <c r="O92" s="1" t="s">
        <v>29</v>
      </c>
      <c r="P92">
        <v>4.3874432199189339</v>
      </c>
      <c r="Q92">
        <f>VLOOKUP(O92,Tabela36[#All],2,FALSE)</f>
        <v>3.5718252490408289</v>
      </c>
      <c r="R92">
        <f>VLOOKUP(O92,Tabela36[#All],3,FALSE)</f>
        <v>2.4756711883244296</v>
      </c>
      <c r="T92" s="1" t="s">
        <v>29</v>
      </c>
      <c r="U92">
        <v>-22.286516985000006</v>
      </c>
      <c r="V92">
        <f>VLOOKUP(T92,Tabela36[#All],2,FALSE)</f>
        <v>3.5718252490408289</v>
      </c>
      <c r="W92">
        <f>VLOOKUP(T92,Tabela36[#All],3,FALSE)</f>
        <v>2.4756711883244296</v>
      </c>
      <c r="Y92" t="s">
        <v>29</v>
      </c>
      <c r="Z92">
        <v>-48.126833324115658</v>
      </c>
      <c r="AA92">
        <f>VLOOKUP(Y92,Tabela36[#All],2,FALSE)</f>
        <v>3.5718252490408289</v>
      </c>
      <c r="AB92">
        <f>VLOOKUP(Y92,Tabela36[#All],3,FALSE)</f>
        <v>2.4756711883244296</v>
      </c>
    </row>
    <row r="93" spans="1:28" x14ac:dyDescent="0.3">
      <c r="A93" t="s">
        <v>31</v>
      </c>
      <c r="B93">
        <v>1.8692317197309762</v>
      </c>
      <c r="C93">
        <v>1.7481880270062005</v>
      </c>
      <c r="E93" s="1" t="s">
        <v>413</v>
      </c>
      <c r="F93">
        <v>861.39270899999997</v>
      </c>
      <c r="G93">
        <f>VLOOKUP(E93,Tabela36[#All],2,FALSE)</f>
        <v>2.6138418218760693</v>
      </c>
      <c r="H93">
        <f>VLOOKUP(E93,Tabela36[#All],3,FALSE)</f>
        <v>2.2405492482825999</v>
      </c>
      <c r="J93" s="1" t="s">
        <v>31</v>
      </c>
      <c r="K93">
        <v>2.5144428186874137</v>
      </c>
      <c r="L93">
        <f>VLOOKUP(J93,Tabela36[#All],2,FALSE)</f>
        <v>1.8692317197309762</v>
      </c>
      <c r="M93">
        <f>VLOOKUP(J93,Tabela36[#All],3,FALSE)</f>
        <v>1.7481880270062005</v>
      </c>
      <c r="O93" s="1" t="s">
        <v>30</v>
      </c>
      <c r="P93">
        <v>4.298372686265604</v>
      </c>
      <c r="Q93">
        <f>VLOOKUP(O93,Tabela36[#All],2,FALSE)</f>
        <v>2.3873898263387292</v>
      </c>
      <c r="R93">
        <f>VLOOKUP(O93,Tabela36[#All],3,FALSE)</f>
        <v>2.2068258760318495</v>
      </c>
      <c r="T93" s="1" t="s">
        <v>30</v>
      </c>
      <c r="U93">
        <v>-23.799381418972601</v>
      </c>
      <c r="V93">
        <f>VLOOKUP(T93,Tabela36[#All],2,FALSE)</f>
        <v>2.3873898263387292</v>
      </c>
      <c r="W93">
        <f>VLOOKUP(T93,Tabela36[#All],3,FALSE)</f>
        <v>2.2068258760318495</v>
      </c>
      <c r="Y93" t="s">
        <v>30</v>
      </c>
      <c r="Z93">
        <v>-48.597414973797804</v>
      </c>
      <c r="AA93">
        <f>VLOOKUP(Y93,Tabela36[#All],2,FALSE)</f>
        <v>2.3873898263387292</v>
      </c>
      <c r="AB93">
        <f>VLOOKUP(Y93,Tabela36[#All],3,FALSE)</f>
        <v>2.2068258760318495</v>
      </c>
    </row>
    <row r="94" spans="1:28" x14ac:dyDescent="0.3">
      <c r="A94" t="s">
        <v>413</v>
      </c>
      <c r="B94">
        <v>2.6138418218760693</v>
      </c>
      <c r="C94">
        <v>2.2405492482825999</v>
      </c>
      <c r="E94" s="1" t="s">
        <v>414</v>
      </c>
      <c r="F94">
        <v>533.08313199999998</v>
      </c>
      <c r="G94">
        <f>VLOOKUP(E94,Tabela36[#All],2,FALSE)</f>
        <v>1.6532125137753437</v>
      </c>
      <c r="H94">
        <f>VLOOKUP(E94,Tabela36[#All],3,FALSE)</f>
        <v>1.505149978319906</v>
      </c>
      <c r="J94" s="1" t="s">
        <v>413</v>
      </c>
      <c r="K94">
        <v>2.4255668239652586</v>
      </c>
      <c r="L94">
        <f>VLOOKUP(J94,Tabela36[#All],2,FALSE)</f>
        <v>2.6138418218760693</v>
      </c>
      <c r="M94">
        <f>VLOOKUP(J94,Tabela36[#All],3,FALSE)</f>
        <v>2.2405492482825999</v>
      </c>
      <c r="O94" s="1" t="s">
        <v>31</v>
      </c>
      <c r="P94">
        <v>4.2341121580337724</v>
      </c>
      <c r="Q94">
        <f>VLOOKUP(O94,Tabela36[#All],2,FALSE)</f>
        <v>1.8692317197309762</v>
      </c>
      <c r="R94">
        <f>VLOOKUP(O94,Tabela36[#All],3,FALSE)</f>
        <v>1.7481880270062005</v>
      </c>
      <c r="T94" s="1" t="s">
        <v>31</v>
      </c>
      <c r="U94">
        <v>-21.067039566902153</v>
      </c>
      <c r="V94">
        <f>VLOOKUP(T94,Tabela36[#All],2,FALSE)</f>
        <v>1.8692317197309762</v>
      </c>
      <c r="W94">
        <f>VLOOKUP(T94,Tabela36[#All],3,FALSE)</f>
        <v>1.7481880270062005</v>
      </c>
      <c r="Y94" t="s">
        <v>31</v>
      </c>
      <c r="Z94">
        <v>-50.149281252785258</v>
      </c>
      <c r="AA94">
        <f>VLOOKUP(Y94,Tabela36[#All],2,FALSE)</f>
        <v>1.8692317197309762</v>
      </c>
      <c r="AB94">
        <f>VLOOKUP(Y94,Tabela36[#All],3,FALSE)</f>
        <v>1.7481880270062005</v>
      </c>
    </row>
    <row r="95" spans="1:28" x14ac:dyDescent="0.3">
      <c r="A95" t="s">
        <v>414</v>
      </c>
      <c r="B95">
        <v>1.6532125137753437</v>
      </c>
      <c r="C95">
        <v>1.505149978319906</v>
      </c>
      <c r="E95" s="1" t="s">
        <v>32</v>
      </c>
      <c r="F95">
        <v>656.60309900000004</v>
      </c>
      <c r="G95">
        <f>VLOOKUP(E95,Tabela36[#All],2,FALSE)</f>
        <v>2.9982593384236988</v>
      </c>
      <c r="H95">
        <f>VLOOKUP(E95,Tabela36[#All],3,FALSE)</f>
        <v>2.3673559210260189</v>
      </c>
      <c r="J95" s="1" t="s">
        <v>414</v>
      </c>
      <c r="K95">
        <v>2.3801641905940851</v>
      </c>
      <c r="L95">
        <f>VLOOKUP(J95,Tabela36[#All],2,FALSE)</f>
        <v>1.6532125137753437</v>
      </c>
      <c r="M95">
        <f>VLOOKUP(J95,Tabela36[#All],3,FALSE)</f>
        <v>1.505149978319906</v>
      </c>
      <c r="O95" s="1" t="s">
        <v>413</v>
      </c>
      <c r="P95">
        <v>3.6513749439130434</v>
      </c>
      <c r="Q95">
        <f>VLOOKUP(O95,Tabela36[#All],2,FALSE)</f>
        <v>2.6138418218760693</v>
      </c>
      <c r="R95">
        <f>VLOOKUP(O95,Tabela36[#All],3,FALSE)</f>
        <v>2.2405492482825999</v>
      </c>
      <c r="T95" s="1" t="s">
        <v>413</v>
      </c>
      <c r="U95">
        <v>-20.193148221638555</v>
      </c>
      <c r="V95">
        <f>VLOOKUP(T95,Tabela36[#All],2,FALSE)</f>
        <v>2.6138418218760693</v>
      </c>
      <c r="W95">
        <f>VLOOKUP(T95,Tabela36[#All],3,FALSE)</f>
        <v>2.2405492482825999</v>
      </c>
      <c r="Y95" t="s">
        <v>413</v>
      </c>
      <c r="Z95">
        <v>-47.708860039517496</v>
      </c>
      <c r="AA95">
        <f>VLOOKUP(Y95,Tabela36[#All],2,FALSE)</f>
        <v>2.6138418218760693</v>
      </c>
      <c r="AB95">
        <f>VLOOKUP(Y95,Tabela36[#All],3,FALSE)</f>
        <v>2.2405492482825999</v>
      </c>
    </row>
    <row r="96" spans="1:28" x14ac:dyDescent="0.3">
      <c r="A96" t="s">
        <v>32</v>
      </c>
      <c r="B96">
        <v>2.9982593384236988</v>
      </c>
      <c r="C96">
        <v>2.3673559210260189</v>
      </c>
      <c r="E96" s="1" t="s">
        <v>415</v>
      </c>
      <c r="F96">
        <v>562.24275899999998</v>
      </c>
      <c r="G96">
        <f>VLOOKUP(E96,Tabela36[#All],2,FALSE)</f>
        <v>3.0136796972911926</v>
      </c>
      <c r="H96">
        <f>VLOOKUP(E96,Tabela36[#All],3,FALSE)</f>
        <v>2.4116197059632301</v>
      </c>
      <c r="J96" s="1" t="s">
        <v>32</v>
      </c>
      <c r="K96">
        <v>2.4153640372207281</v>
      </c>
      <c r="L96">
        <f>VLOOKUP(J96,Tabela36[#All],2,FALSE)</f>
        <v>2.9982593384236988</v>
      </c>
      <c r="M96">
        <f>VLOOKUP(J96,Tabela36[#All],3,FALSE)</f>
        <v>2.3673559210260189</v>
      </c>
      <c r="O96" s="1" t="s">
        <v>414</v>
      </c>
      <c r="P96">
        <v>3.6298171960185157</v>
      </c>
      <c r="Q96">
        <f>VLOOKUP(O96,Tabela36[#All],2,FALSE)</f>
        <v>1.6532125137753437</v>
      </c>
      <c r="R96">
        <f>VLOOKUP(O96,Tabela36[#All],3,FALSE)</f>
        <v>1.505149978319906</v>
      </c>
      <c r="T96" s="1" t="s">
        <v>414</v>
      </c>
      <c r="U96">
        <v>-22.455086958133503</v>
      </c>
      <c r="V96">
        <f>VLOOKUP(T96,Tabela36[#All],2,FALSE)</f>
        <v>1.6532125137753437</v>
      </c>
      <c r="W96">
        <f>VLOOKUP(T96,Tabela36[#All],3,FALSE)</f>
        <v>1.505149978319906</v>
      </c>
      <c r="Y96" t="s">
        <v>414</v>
      </c>
      <c r="Z96">
        <v>-49.332446833143095</v>
      </c>
      <c r="AA96">
        <f>VLOOKUP(Y96,Tabela36[#All],2,FALSE)</f>
        <v>1.6532125137753437</v>
      </c>
      <c r="AB96">
        <f>VLOOKUP(Y96,Tabela36[#All],3,FALSE)</f>
        <v>1.505149978319906</v>
      </c>
    </row>
    <row r="97" spans="1:28" x14ac:dyDescent="0.3">
      <c r="A97" t="s">
        <v>415</v>
      </c>
      <c r="B97">
        <v>3.0136796972911926</v>
      </c>
      <c r="C97">
        <v>2.4116197059632301</v>
      </c>
      <c r="E97" s="1" t="s">
        <v>416</v>
      </c>
      <c r="F97">
        <v>524.07165799999996</v>
      </c>
      <c r="G97">
        <f>VLOOKUP(E97,Tabela36[#All],2,FALSE)</f>
        <v>3.0394141191761372</v>
      </c>
      <c r="H97">
        <f>VLOOKUP(E97,Tabela36[#All],3,FALSE)</f>
        <v>2.2227164711475833</v>
      </c>
      <c r="J97" s="1" t="s">
        <v>415</v>
      </c>
      <c r="K97">
        <v>2.5670145965014246</v>
      </c>
      <c r="L97">
        <f>VLOOKUP(J97,Tabela36[#All],2,FALSE)</f>
        <v>3.0136796972911926</v>
      </c>
      <c r="M97">
        <f>VLOOKUP(J97,Tabela36[#All],3,FALSE)</f>
        <v>2.4116197059632301</v>
      </c>
      <c r="O97" s="1" t="s">
        <v>32</v>
      </c>
      <c r="P97">
        <v>4.6964175526630019</v>
      </c>
      <c r="Q97">
        <f>VLOOKUP(O97,Tabela36[#All],2,FALSE)</f>
        <v>2.9982593384236988</v>
      </c>
      <c r="R97">
        <f>VLOOKUP(O97,Tabela36[#All],3,FALSE)</f>
        <v>2.3673559210260189</v>
      </c>
      <c r="T97" s="1" t="s">
        <v>32</v>
      </c>
      <c r="U97">
        <v>-23.312674394775829</v>
      </c>
      <c r="V97">
        <f>VLOOKUP(T97,Tabela36[#All],2,FALSE)</f>
        <v>2.9982593384236988</v>
      </c>
      <c r="W97">
        <f>VLOOKUP(T97,Tabela36[#All],3,FALSE)</f>
        <v>2.3673559210260189</v>
      </c>
      <c r="Y97" t="s">
        <v>32</v>
      </c>
      <c r="Z97">
        <v>-47.133658373434912</v>
      </c>
      <c r="AA97">
        <f>VLOOKUP(Y97,Tabela36[#All],2,FALSE)</f>
        <v>2.9982593384236988</v>
      </c>
      <c r="AB97">
        <f>VLOOKUP(Y97,Tabela36[#All],3,FALSE)</f>
        <v>2.3673559210260189</v>
      </c>
    </row>
    <row r="98" spans="1:28" x14ac:dyDescent="0.3">
      <c r="A98" t="s">
        <v>416</v>
      </c>
      <c r="B98">
        <v>3.0394141191761372</v>
      </c>
      <c r="C98">
        <v>2.2227164711475833</v>
      </c>
      <c r="E98" s="1" t="s">
        <v>417</v>
      </c>
      <c r="F98">
        <v>804.71944599999995</v>
      </c>
      <c r="G98">
        <f>VLOOKUP(E98,Tabela36[#All],2,FALSE)</f>
        <v>3.372175286115064</v>
      </c>
      <c r="H98">
        <f>VLOOKUP(E98,Tabela36[#All],3,FALSE)</f>
        <v>2.4842998393467859</v>
      </c>
      <c r="J98" s="1" t="s">
        <v>416</v>
      </c>
      <c r="K98">
        <v>2.4593774078279145</v>
      </c>
      <c r="L98">
        <f>VLOOKUP(J98,Tabela36[#All],2,FALSE)</f>
        <v>3.0394141191761372</v>
      </c>
      <c r="M98">
        <f>VLOOKUP(J98,Tabela36[#All],3,FALSE)</f>
        <v>2.2227164711475833</v>
      </c>
      <c r="O98" s="1" t="s">
        <v>415</v>
      </c>
      <c r="P98">
        <v>4.9743412574341495</v>
      </c>
      <c r="Q98">
        <f>VLOOKUP(O98,Tabela36[#All],2,FALSE)</f>
        <v>3.0136796972911926</v>
      </c>
      <c r="R98">
        <f>VLOOKUP(O98,Tabela36[#All],3,FALSE)</f>
        <v>2.4116197059632301</v>
      </c>
      <c r="T98" s="1" t="s">
        <v>415</v>
      </c>
      <c r="U98">
        <v>-23.100663752708954</v>
      </c>
      <c r="V98">
        <f>VLOOKUP(T98,Tabela36[#All],2,FALSE)</f>
        <v>3.0136796972911926</v>
      </c>
      <c r="W98">
        <f>VLOOKUP(T98,Tabela36[#All],3,FALSE)</f>
        <v>2.4116197059632301</v>
      </c>
      <c r="Y98" t="s">
        <v>415</v>
      </c>
      <c r="Z98">
        <v>-45.707730365087535</v>
      </c>
      <c r="AA98">
        <f>VLOOKUP(Y98,Tabela36[#All],2,FALSE)</f>
        <v>3.0136796972911926</v>
      </c>
      <c r="AB98">
        <f>VLOOKUP(Y98,Tabela36[#All],3,FALSE)</f>
        <v>2.4116197059632301</v>
      </c>
    </row>
    <row r="99" spans="1:28" x14ac:dyDescent="0.3">
      <c r="A99" t="s">
        <v>417</v>
      </c>
      <c r="B99">
        <v>3.372175286115064</v>
      </c>
      <c r="C99">
        <v>2.4842998393467859</v>
      </c>
      <c r="E99" s="1" t="s">
        <v>33</v>
      </c>
      <c r="F99">
        <v>441.67568</v>
      </c>
      <c r="G99">
        <f>VLOOKUP(E99,Tabela36[#All],2,FALSE)</f>
        <v>1.919078092376074</v>
      </c>
      <c r="H99">
        <f>VLOOKUP(E99,Tabela36[#All],3,FALSE)</f>
        <v>1.7634279935629373</v>
      </c>
      <c r="J99" s="1" t="s">
        <v>417</v>
      </c>
      <c r="K99">
        <v>2.670444395332082</v>
      </c>
      <c r="L99">
        <f>VLOOKUP(J99,Tabela36[#All],2,FALSE)</f>
        <v>3.372175286115064</v>
      </c>
      <c r="M99">
        <f>VLOOKUP(J99,Tabela36[#All],3,FALSE)</f>
        <v>2.4842998393467859</v>
      </c>
      <c r="O99" s="1" t="s">
        <v>416</v>
      </c>
      <c r="P99">
        <v>4.5227962214887674</v>
      </c>
      <c r="Q99">
        <f>VLOOKUP(O99,Tabela36[#All],2,FALSE)</f>
        <v>3.0394141191761372</v>
      </c>
      <c r="R99">
        <f>VLOOKUP(O99,Tabela36[#All],3,FALSE)</f>
        <v>2.2227164711475833</v>
      </c>
      <c r="T99" s="1" t="s">
        <v>416</v>
      </c>
      <c r="U99">
        <v>-22.664754376142351</v>
      </c>
      <c r="V99">
        <f>VLOOKUP(T99,Tabela36[#All],2,FALSE)</f>
        <v>3.0394141191761372</v>
      </c>
      <c r="W99">
        <f>VLOOKUP(T99,Tabela36[#All],3,FALSE)</f>
        <v>2.2227164711475833</v>
      </c>
      <c r="Y99" t="s">
        <v>416</v>
      </c>
      <c r="Z99">
        <v>-45.010630414928322</v>
      </c>
      <c r="AA99">
        <f>VLOOKUP(Y99,Tabela36[#All],2,FALSE)</f>
        <v>3.0394141191761372</v>
      </c>
      <c r="AB99">
        <f>VLOOKUP(Y99,Tabela36[#All],3,FALSE)</f>
        <v>2.2227164711475833</v>
      </c>
    </row>
    <row r="100" spans="1:28" x14ac:dyDescent="0.3">
      <c r="A100" t="s">
        <v>33</v>
      </c>
      <c r="B100">
        <v>1.919078092376074</v>
      </c>
      <c r="C100">
        <v>1.7634279935629373</v>
      </c>
      <c r="E100" s="1" t="s">
        <v>418</v>
      </c>
      <c r="F100">
        <v>763.63096599999994</v>
      </c>
      <c r="G100">
        <f>VLOOKUP(E100,Tabela36[#All],2,FALSE)</f>
        <v>2.6981005456233897</v>
      </c>
      <c r="H100">
        <f>VLOOKUP(E100,Tabela36[#All],3,FALSE)</f>
        <v>2.1760912590556813</v>
      </c>
      <c r="J100" s="1" t="s">
        <v>33</v>
      </c>
      <c r="K100">
        <v>2.9639199838172567</v>
      </c>
      <c r="L100">
        <f>VLOOKUP(J100,Tabela36[#All],2,FALSE)</f>
        <v>1.919078092376074</v>
      </c>
      <c r="M100">
        <f>VLOOKUP(J100,Tabela36[#All],3,FALSE)</f>
        <v>1.7634279935629373</v>
      </c>
      <c r="O100" s="1" t="s">
        <v>417</v>
      </c>
      <c r="P100">
        <v>4.2784106014758159</v>
      </c>
      <c r="Q100">
        <f>VLOOKUP(O100,Tabela36[#All],2,FALSE)</f>
        <v>3.372175286115064</v>
      </c>
      <c r="R100">
        <f>VLOOKUP(O100,Tabela36[#All],3,FALSE)</f>
        <v>2.4842998393467859</v>
      </c>
      <c r="T100" s="1" t="s">
        <v>417</v>
      </c>
      <c r="U100">
        <v>-21.528738037497451</v>
      </c>
      <c r="V100">
        <f>VLOOKUP(T100,Tabela36[#All],2,FALSE)</f>
        <v>3.372175286115064</v>
      </c>
      <c r="W100">
        <f>VLOOKUP(T100,Tabela36[#All],3,FALSE)</f>
        <v>2.4842998393467859</v>
      </c>
      <c r="Y100" t="s">
        <v>417</v>
      </c>
      <c r="Z100">
        <v>-46.646834878964285</v>
      </c>
      <c r="AA100">
        <f>VLOOKUP(Y100,Tabela36[#All],2,FALSE)</f>
        <v>3.372175286115064</v>
      </c>
      <c r="AB100">
        <f>VLOOKUP(Y100,Tabela36[#All],3,FALSE)</f>
        <v>2.4842998393467859</v>
      </c>
    </row>
    <row r="101" spans="1:28" x14ac:dyDescent="0.3">
      <c r="A101" t="s">
        <v>418</v>
      </c>
      <c r="B101">
        <v>2.6981005456233897</v>
      </c>
      <c r="C101">
        <v>2.1760912590556813</v>
      </c>
      <c r="E101" s="1" t="s">
        <v>419</v>
      </c>
      <c r="F101">
        <v>317.48937000000001</v>
      </c>
      <c r="G101">
        <f>VLOOKUP(E101,Tabela36[#All],2,FALSE)</f>
        <v>1</v>
      </c>
      <c r="H101">
        <f>VLOOKUP(E101,Tabela36[#All],3,FALSE)</f>
        <v>1</v>
      </c>
      <c r="J101" s="1" t="s">
        <v>418</v>
      </c>
      <c r="K101">
        <v>1.9896366664852994</v>
      </c>
      <c r="L101">
        <f>VLOOKUP(J101,Tabela36[#All],2,FALSE)</f>
        <v>2.6981005456233897</v>
      </c>
      <c r="M101">
        <f>VLOOKUP(J101,Tabela36[#All],3,FALSE)</f>
        <v>2.1760912590556813</v>
      </c>
      <c r="O101" s="1" t="s">
        <v>33</v>
      </c>
      <c r="P101">
        <v>4.249614102344581</v>
      </c>
      <c r="Q101">
        <f>VLOOKUP(O101,Tabela36[#All],2,FALSE)</f>
        <v>1.919078092376074</v>
      </c>
      <c r="R101">
        <f>VLOOKUP(O101,Tabela36[#All],3,FALSE)</f>
        <v>1.7634279935629373</v>
      </c>
      <c r="T101" s="1" t="s">
        <v>33</v>
      </c>
      <c r="U101">
        <v>-21.809705286609603</v>
      </c>
      <c r="V101">
        <f>VLOOKUP(T101,Tabela36[#All],2,FALSE)</f>
        <v>1.919078092376074</v>
      </c>
      <c r="W101">
        <f>VLOOKUP(T101,Tabela36[#All],3,FALSE)</f>
        <v>1.7634279935629373</v>
      </c>
      <c r="Y101" t="s">
        <v>33</v>
      </c>
      <c r="Z101">
        <v>-49.6003544059215</v>
      </c>
      <c r="AA101">
        <f>VLOOKUP(Y101,Tabela36[#All],2,FALSE)</f>
        <v>1.919078092376074</v>
      </c>
      <c r="AB101">
        <f>VLOOKUP(Y101,Tabela36[#All],3,FALSE)</f>
        <v>1.7634279935629373</v>
      </c>
    </row>
    <row r="102" spans="1:28" x14ac:dyDescent="0.3">
      <c r="A102" t="s">
        <v>419</v>
      </c>
      <c r="B102">
        <v>1</v>
      </c>
      <c r="C102">
        <v>1</v>
      </c>
      <c r="E102" s="1" t="s">
        <v>420</v>
      </c>
      <c r="F102">
        <v>867.050792</v>
      </c>
      <c r="G102">
        <f>VLOOKUP(E102,Tabela36[#All],2,FALSE)</f>
        <v>1.8195439355418688</v>
      </c>
      <c r="H102">
        <f>VLOOKUP(E102,Tabela36[#All],3,FALSE)</f>
        <v>1.6532125137753437</v>
      </c>
      <c r="J102" s="1" t="s">
        <v>419</v>
      </c>
      <c r="K102">
        <v>2.7412769035003914</v>
      </c>
      <c r="L102">
        <f>VLOOKUP(J102,Tabela36[#All],2,FALSE)</f>
        <v>1</v>
      </c>
      <c r="M102">
        <f>VLOOKUP(J102,Tabela36[#All],3,FALSE)</f>
        <v>1</v>
      </c>
      <c r="O102" s="1" t="s">
        <v>418</v>
      </c>
      <c r="P102">
        <v>5.0063376603745509</v>
      </c>
      <c r="Q102">
        <f>VLOOKUP(O102,Tabela36[#All],2,FALSE)</f>
        <v>2.6981005456233897</v>
      </c>
      <c r="R102">
        <f>VLOOKUP(O102,Tabela36[#All],3,FALSE)</f>
        <v>2.1760912590556813</v>
      </c>
      <c r="T102" s="1" t="s">
        <v>418</v>
      </c>
      <c r="U102">
        <v>-23.362116054741225</v>
      </c>
      <c r="V102">
        <f>VLOOKUP(T102,Tabela36[#All],2,FALSE)</f>
        <v>2.6981005456233897</v>
      </c>
      <c r="W102">
        <f>VLOOKUP(T102,Tabela36[#All],3,FALSE)</f>
        <v>2.1760912590556813</v>
      </c>
      <c r="Y102" t="s">
        <v>418</v>
      </c>
      <c r="Z102">
        <v>-46.744101417665405</v>
      </c>
      <c r="AA102">
        <f>VLOOKUP(Y102,Tabela36[#All],2,FALSE)</f>
        <v>2.6981005456233897</v>
      </c>
      <c r="AB102">
        <f>VLOOKUP(Y102,Tabela36[#All],3,FALSE)</f>
        <v>2.1760912590556813</v>
      </c>
    </row>
    <row r="103" spans="1:28" x14ac:dyDescent="0.3">
      <c r="A103" t="s">
        <v>420</v>
      </c>
      <c r="B103">
        <v>1.8195439355418688</v>
      </c>
      <c r="C103">
        <v>1.6532125137753437</v>
      </c>
      <c r="E103" s="1" t="s">
        <v>421</v>
      </c>
      <c r="F103">
        <v>544.67959499999995</v>
      </c>
      <c r="G103">
        <f>VLOOKUP(E103,Tabela36[#All],2,FALSE)</f>
        <v>2.0211892990699383</v>
      </c>
      <c r="H103">
        <f>VLOOKUP(E103,Tabela36[#All],3,FALSE)</f>
        <v>1.8750612633917001</v>
      </c>
      <c r="J103" s="1" t="s">
        <v>420</v>
      </c>
      <c r="K103">
        <v>2.1185490908959639</v>
      </c>
      <c r="L103">
        <f>VLOOKUP(J103,Tabela36[#All],2,FALSE)</f>
        <v>1.8195439355418688</v>
      </c>
      <c r="M103">
        <f>VLOOKUP(J103,Tabela36[#All],3,FALSE)</f>
        <v>1.6532125137753437</v>
      </c>
      <c r="O103" s="1" t="s">
        <v>419</v>
      </c>
      <c r="P103">
        <v>3.7689339421867816</v>
      </c>
      <c r="Q103">
        <f>VLOOKUP(O103,Tabela36[#All],2,FALSE)</f>
        <v>1</v>
      </c>
      <c r="R103">
        <f>VLOOKUP(O103,Tabela36[#All],3,FALSE)</f>
        <v>1</v>
      </c>
      <c r="T103" s="1" t="s">
        <v>419</v>
      </c>
      <c r="U103">
        <v>-21.829910273396901</v>
      </c>
      <c r="V103">
        <f>VLOOKUP(T103,Tabela36[#All],2,FALSE)</f>
        <v>1</v>
      </c>
      <c r="W103">
        <f>VLOOKUP(T103,Tabela36[#All],3,FALSE)</f>
        <v>1</v>
      </c>
      <c r="Y103" t="s">
        <v>419</v>
      </c>
      <c r="Z103">
        <v>-51.986892696725555</v>
      </c>
      <c r="AA103">
        <f>VLOOKUP(Y103,Tabela36[#All],2,FALSE)</f>
        <v>1</v>
      </c>
      <c r="AB103">
        <f>VLOOKUP(Y103,Tabela36[#All],3,FALSE)</f>
        <v>1</v>
      </c>
    </row>
    <row r="104" spans="1:28" x14ac:dyDescent="0.3">
      <c r="A104" t="s">
        <v>151</v>
      </c>
      <c r="B104">
        <v>2.4608978427565478</v>
      </c>
      <c r="C104">
        <v>2.1492191126553797</v>
      </c>
      <c r="E104" s="1" t="s">
        <v>422</v>
      </c>
      <c r="F104">
        <v>784.28903300000002</v>
      </c>
      <c r="G104">
        <f>VLOOKUP(E104,Tabela36[#All],2,FALSE)</f>
        <v>2.9263424466256551</v>
      </c>
      <c r="H104">
        <f>VLOOKUP(E104,Tabela36[#All],3,FALSE)</f>
        <v>2.3117538610557542</v>
      </c>
      <c r="J104" s="1" t="s">
        <v>151</v>
      </c>
      <c r="K104">
        <v>2.6574727284733251</v>
      </c>
      <c r="L104">
        <f>VLOOKUP(J104,Tabela36[#All],2,FALSE)</f>
        <v>2.4608978427565478</v>
      </c>
      <c r="M104">
        <f>VLOOKUP(J104,Tabela36[#All],3,FALSE)</f>
        <v>2.1492191126553797</v>
      </c>
      <c r="O104" s="1" t="s">
        <v>420</v>
      </c>
      <c r="P104">
        <v>4.8853668748707628</v>
      </c>
      <c r="Q104">
        <f>VLOOKUP(O104,Tabela36[#All],2,FALSE)</f>
        <v>1.8195439355418688</v>
      </c>
      <c r="R104">
        <f>VLOOKUP(O104,Tabela36[#All],3,FALSE)</f>
        <v>1.6532125137753437</v>
      </c>
      <c r="T104" s="1" t="s">
        <v>420</v>
      </c>
      <c r="U104">
        <v>-23.360971384727979</v>
      </c>
      <c r="V104">
        <f>VLOOKUP(T104,Tabela36[#All],2,FALSE)</f>
        <v>1.8195439355418688</v>
      </c>
      <c r="W104">
        <f>VLOOKUP(T104,Tabela36[#All],3,FALSE)</f>
        <v>1.6532125137753437</v>
      </c>
      <c r="Y104" t="s">
        <v>420</v>
      </c>
      <c r="Z104">
        <v>-46.882920146569546</v>
      </c>
      <c r="AA104">
        <f>VLOOKUP(Y104,Tabela36[#All],2,FALSE)</f>
        <v>1.8195439355418688</v>
      </c>
      <c r="AB104">
        <f>VLOOKUP(Y104,Tabela36[#All],3,FALSE)</f>
        <v>1.6532125137753437</v>
      </c>
    </row>
    <row r="105" spans="1:28" x14ac:dyDescent="0.3">
      <c r="A105" t="s">
        <v>421</v>
      </c>
      <c r="B105">
        <v>2.0211892990699383</v>
      </c>
      <c r="C105">
        <v>1.8750612633917001</v>
      </c>
      <c r="E105" s="1" t="s">
        <v>423</v>
      </c>
      <c r="F105">
        <v>609.04163900000003</v>
      </c>
      <c r="G105">
        <f>VLOOKUP(E105,Tabela36[#All],2,FALSE)</f>
        <v>2.143014800254095</v>
      </c>
      <c r="H105">
        <f>VLOOKUP(E105,Tabela36[#All],3,FALSE)</f>
        <v>1.9030899869919435</v>
      </c>
      <c r="J105" s="1" t="s">
        <v>421</v>
      </c>
      <c r="K105">
        <v>2.2477990228913436</v>
      </c>
      <c r="L105">
        <f>VLOOKUP(J105,Tabela36[#All],2,FALSE)</f>
        <v>2.0211892990699383</v>
      </c>
      <c r="M105">
        <f>VLOOKUP(J105,Tabela36[#All],3,FALSE)</f>
        <v>1.8750612633917001</v>
      </c>
      <c r="O105" s="1" t="s">
        <v>151</v>
      </c>
      <c r="P105">
        <v>4.4555909005998027</v>
      </c>
      <c r="Q105">
        <f>VLOOKUP(O105,Tabela36[#All],2,FALSE)</f>
        <v>2.4608978427565478</v>
      </c>
      <c r="R105">
        <f>VLOOKUP(O105,Tabela36[#All],3,FALSE)</f>
        <v>2.1492191126553797</v>
      </c>
      <c r="T105" s="1" t="s">
        <v>151</v>
      </c>
      <c r="U105">
        <v>-24.726360972223041</v>
      </c>
      <c r="V105">
        <f>VLOOKUP(T105,Tabela36[#All],2,FALSE)</f>
        <v>2.4608978427565478</v>
      </c>
      <c r="W105">
        <f>VLOOKUP(T105,Tabela36[#All],3,FALSE)</f>
        <v>2.1492191126553797</v>
      </c>
      <c r="Y105" t="s">
        <v>151</v>
      </c>
      <c r="Z105">
        <v>-48.104999809005243</v>
      </c>
      <c r="AA105">
        <f>VLOOKUP(Y105,Tabela36[#All],2,FALSE)</f>
        <v>2.4608978427565478</v>
      </c>
      <c r="AB105">
        <f>VLOOKUP(Y105,Tabela36[#All],3,FALSE)</f>
        <v>2.1492191126553797</v>
      </c>
    </row>
    <row r="106" spans="1:28" x14ac:dyDescent="0.3">
      <c r="A106" t="s">
        <v>422</v>
      </c>
      <c r="B106">
        <v>2.9263424466256551</v>
      </c>
      <c r="C106">
        <v>2.3117538610557542</v>
      </c>
      <c r="E106" s="1" t="s">
        <v>34</v>
      </c>
      <c r="F106">
        <v>688.98713699999996</v>
      </c>
      <c r="G106">
        <f>VLOOKUP(E106,Tabela36[#All],2,FALSE)</f>
        <v>4.1599279528959849</v>
      </c>
      <c r="H106">
        <f>VLOOKUP(E106,Tabela36[#All],3,FALSE)</f>
        <v>2.5198279937757189</v>
      </c>
      <c r="J106" s="1" t="s">
        <v>422</v>
      </c>
      <c r="K106">
        <v>2.819601837612737</v>
      </c>
      <c r="L106">
        <f>VLOOKUP(J106,Tabela36[#All],2,FALSE)</f>
        <v>2.9263424466256551</v>
      </c>
      <c r="M106">
        <f>VLOOKUP(J106,Tabela36[#All],3,FALSE)</f>
        <v>2.3117538610557542</v>
      </c>
      <c r="O106" s="1" t="s">
        <v>421</v>
      </c>
      <c r="P106">
        <v>4.0229230118789383</v>
      </c>
      <c r="Q106">
        <f>VLOOKUP(O106,Tabela36[#All],2,FALSE)</f>
        <v>2.0211892990699383</v>
      </c>
      <c r="R106">
        <f>VLOOKUP(O106,Tabela36[#All],3,FALSE)</f>
        <v>1.8750612633917001</v>
      </c>
      <c r="T106" s="1" t="s">
        <v>421</v>
      </c>
      <c r="U106">
        <v>-20.879092517862851</v>
      </c>
      <c r="V106">
        <f>VLOOKUP(T106,Tabela36[#All],2,FALSE)</f>
        <v>2.0211892990699383</v>
      </c>
      <c r="W106">
        <f>VLOOKUP(T106,Tabela36[#All],3,FALSE)</f>
        <v>1.8750612633917001</v>
      </c>
      <c r="Y106" t="s">
        <v>421</v>
      </c>
      <c r="Z106">
        <v>-48.810122364709429</v>
      </c>
      <c r="AA106">
        <f>VLOOKUP(Y106,Tabela36[#All],2,FALSE)</f>
        <v>2.0211892990699383</v>
      </c>
      <c r="AB106">
        <f>VLOOKUP(Y106,Tabela36[#All],3,FALSE)</f>
        <v>1.8750612633917001</v>
      </c>
    </row>
    <row r="107" spans="1:28" x14ac:dyDescent="0.3">
      <c r="A107" t="s">
        <v>423</v>
      </c>
      <c r="B107">
        <v>2.143014800254095</v>
      </c>
      <c r="C107">
        <v>1.9030899869919435</v>
      </c>
      <c r="E107" s="1" t="s">
        <v>424</v>
      </c>
      <c r="F107">
        <v>765.878872</v>
      </c>
      <c r="G107">
        <f>VLOOKUP(E107,Tabela36[#All],2,FALSE)</f>
        <v>2.7307822756663893</v>
      </c>
      <c r="H107">
        <f>VLOOKUP(E107,Tabela36[#All],3,FALSE)</f>
        <v>2.1139433523068369</v>
      </c>
      <c r="J107" s="1" t="s">
        <v>423</v>
      </c>
      <c r="K107">
        <v>2.267244495976382</v>
      </c>
      <c r="L107">
        <f>VLOOKUP(J107,Tabela36[#All],2,FALSE)</f>
        <v>2.143014800254095</v>
      </c>
      <c r="M107">
        <f>VLOOKUP(J107,Tabela36[#All],3,FALSE)</f>
        <v>1.9030899869919435</v>
      </c>
      <c r="O107" s="1" t="s">
        <v>422</v>
      </c>
      <c r="P107">
        <v>4.4177539344041339</v>
      </c>
      <c r="Q107">
        <f>VLOOKUP(O107,Tabela36[#All],2,FALSE)</f>
        <v>2.9263424466256551</v>
      </c>
      <c r="R107">
        <f>VLOOKUP(O107,Tabela36[#All],3,FALSE)</f>
        <v>2.3117538610557542</v>
      </c>
      <c r="T107" s="1" t="s">
        <v>422</v>
      </c>
      <c r="U107">
        <v>-21.274717500000005</v>
      </c>
      <c r="V107">
        <f>VLOOKUP(T107,Tabela36[#All],2,FALSE)</f>
        <v>2.9263424466256551</v>
      </c>
      <c r="W107">
        <f>VLOOKUP(T107,Tabela36[#All],3,FALSE)</f>
        <v>2.3117538610557542</v>
      </c>
      <c r="Y107" t="s">
        <v>422</v>
      </c>
      <c r="Z107">
        <v>-47.304266116796953</v>
      </c>
      <c r="AA107">
        <f>VLOOKUP(Y107,Tabela36[#All],2,FALSE)</f>
        <v>2.9263424466256551</v>
      </c>
      <c r="AB107">
        <f>VLOOKUP(Y107,Tabela36[#All],3,FALSE)</f>
        <v>2.3117538610557542</v>
      </c>
    </row>
    <row r="108" spans="1:28" x14ac:dyDescent="0.3">
      <c r="A108" t="s">
        <v>34</v>
      </c>
      <c r="B108">
        <v>4.1599279528959849</v>
      </c>
      <c r="C108">
        <v>2.5198279937757189</v>
      </c>
      <c r="E108" s="1" t="s">
        <v>425</v>
      </c>
      <c r="F108">
        <v>478.71716600000002</v>
      </c>
      <c r="G108">
        <f>VLOOKUP(E108,Tabela36[#All],2,FALSE)</f>
        <v>0.95424250943932487</v>
      </c>
      <c r="H108">
        <f>VLOOKUP(E108,Tabela36[#All],3,FALSE)</f>
        <v>0.95424250943932487</v>
      </c>
      <c r="J108" s="1" t="s">
        <v>34</v>
      </c>
      <c r="K108">
        <v>2.9001327102665275</v>
      </c>
      <c r="L108">
        <f>VLOOKUP(J108,Tabela36[#All],2,FALSE)</f>
        <v>4.1599279528959849</v>
      </c>
      <c r="M108">
        <f>VLOOKUP(J108,Tabela36[#All],3,FALSE)</f>
        <v>2.5198279937757189</v>
      </c>
      <c r="O108" s="1" t="s">
        <v>423</v>
      </c>
      <c r="P108">
        <v>3.7798849631926443</v>
      </c>
      <c r="Q108">
        <f>VLOOKUP(O108,Tabela36[#All],2,FALSE)</f>
        <v>2.143014800254095</v>
      </c>
      <c r="R108">
        <f>VLOOKUP(O108,Tabela36[#All],3,FALSE)</f>
        <v>1.9030899869919435</v>
      </c>
      <c r="T108" s="1" t="s">
        <v>423</v>
      </c>
      <c r="U108">
        <v>-23.584076838313354</v>
      </c>
      <c r="V108">
        <f>VLOOKUP(T108,Tabela36[#All],2,FALSE)</f>
        <v>2.143014800254095</v>
      </c>
      <c r="W108">
        <f>VLOOKUP(T108,Tabela36[#All],3,FALSE)</f>
        <v>1.9030899869919435</v>
      </c>
      <c r="Y108" t="s">
        <v>423</v>
      </c>
      <c r="Z108">
        <v>-48.480399019938346</v>
      </c>
      <c r="AA108">
        <f>VLOOKUP(Y108,Tabela36[#All],2,FALSE)</f>
        <v>2.143014800254095</v>
      </c>
      <c r="AB108">
        <f>VLOOKUP(Y108,Tabela36[#All],3,FALSE)</f>
        <v>1.9030899869919435</v>
      </c>
    </row>
    <row r="109" spans="1:28" x14ac:dyDescent="0.3">
      <c r="A109" t="s">
        <v>424</v>
      </c>
      <c r="B109">
        <v>2.7307822756663893</v>
      </c>
      <c r="C109">
        <v>2.1139433523068369</v>
      </c>
      <c r="E109" s="1" t="s">
        <v>426</v>
      </c>
      <c r="F109">
        <v>524.87611900000002</v>
      </c>
      <c r="G109">
        <f>VLOOKUP(E109,Tabela36[#All],2,FALSE)</f>
        <v>1.9493900066449128</v>
      </c>
      <c r="H109">
        <f>VLOOKUP(E109,Tabela36[#All],3,FALSE)</f>
        <v>1.7993405494535817</v>
      </c>
      <c r="J109" s="1" t="s">
        <v>424</v>
      </c>
      <c r="K109">
        <v>1.8998369112285152</v>
      </c>
      <c r="L109">
        <f>VLOOKUP(J109,Tabela36[#All],2,FALSE)</f>
        <v>2.7307822756663893</v>
      </c>
      <c r="M109">
        <f>VLOOKUP(J109,Tabela36[#All],3,FALSE)</f>
        <v>2.1139433523068369</v>
      </c>
      <c r="O109" s="1" t="s">
        <v>34</v>
      </c>
      <c r="P109">
        <v>6.0806528179318615</v>
      </c>
      <c r="Q109">
        <f>VLOOKUP(O109,Tabela36[#All],2,FALSE)</f>
        <v>4.1599279528959849</v>
      </c>
      <c r="R109">
        <f>VLOOKUP(O109,Tabela36[#All],3,FALSE)</f>
        <v>2.5198279937757189</v>
      </c>
      <c r="T109" s="1" t="s">
        <v>34</v>
      </c>
      <c r="U109">
        <v>-22.907342500000002</v>
      </c>
      <c r="V109">
        <f>VLOOKUP(T109,Tabela36[#All],2,FALSE)</f>
        <v>4.1599279528959849</v>
      </c>
      <c r="W109">
        <f>VLOOKUP(T109,Tabela36[#All],3,FALSE)</f>
        <v>2.5198279937757189</v>
      </c>
      <c r="Y109" t="s">
        <v>34</v>
      </c>
      <c r="Z109">
        <v>-47.06015627297316</v>
      </c>
      <c r="AA109">
        <f>VLOOKUP(Y109,Tabela36[#All],2,FALSE)</f>
        <v>4.1599279528959849</v>
      </c>
      <c r="AB109">
        <f>VLOOKUP(Y109,Tabela36[#All],3,FALSE)</f>
        <v>2.5198279937757189</v>
      </c>
    </row>
    <row r="110" spans="1:28" x14ac:dyDescent="0.3">
      <c r="A110" t="s">
        <v>152</v>
      </c>
      <c r="B110">
        <v>4.2060969447065668</v>
      </c>
      <c r="C110">
        <v>2.4871383754771865</v>
      </c>
      <c r="E110" s="1" t="s">
        <v>427</v>
      </c>
      <c r="F110">
        <v>483.63968899999998</v>
      </c>
      <c r="G110">
        <f>VLOOKUP(E110,Tabela36[#All],2,FALSE)</f>
        <v>2.0681858617461617</v>
      </c>
      <c r="H110">
        <f>VLOOKUP(E110,Tabela36[#All],3,FALSE)</f>
        <v>1.8512583487190752</v>
      </c>
      <c r="J110" s="1" t="s">
        <v>152</v>
      </c>
      <c r="K110">
        <v>2.4631760354893575</v>
      </c>
      <c r="L110">
        <f>VLOOKUP(J110,Tabela36[#All],2,FALSE)</f>
        <v>4.2060969447065668</v>
      </c>
      <c r="M110">
        <f>VLOOKUP(J110,Tabela36[#All],3,FALSE)</f>
        <v>2.4871383754771865</v>
      </c>
      <c r="O110" s="1" t="s">
        <v>424</v>
      </c>
      <c r="P110">
        <v>4.927626962444954</v>
      </c>
      <c r="Q110">
        <f>VLOOKUP(O110,Tabela36[#All],2,FALSE)</f>
        <v>2.7307822756663893</v>
      </c>
      <c r="R110">
        <f>VLOOKUP(O110,Tabela36[#All],3,FALSE)</f>
        <v>2.1139433523068369</v>
      </c>
      <c r="T110" s="1" t="s">
        <v>424</v>
      </c>
      <c r="U110">
        <v>-23.209396429522258</v>
      </c>
      <c r="V110">
        <f>VLOOKUP(T110,Tabela36[#All],2,FALSE)</f>
        <v>2.7307822756663893</v>
      </c>
      <c r="W110">
        <f>VLOOKUP(T110,Tabela36[#All],3,FALSE)</f>
        <v>2.1139433523068369</v>
      </c>
      <c r="Y110" t="s">
        <v>424</v>
      </c>
      <c r="Z110">
        <v>-46.763819232789082</v>
      </c>
      <c r="AA110">
        <f>VLOOKUP(Y110,Tabela36[#All],2,FALSE)</f>
        <v>2.7307822756663893</v>
      </c>
      <c r="AB110">
        <f>VLOOKUP(Y110,Tabela36[#All],3,FALSE)</f>
        <v>2.1139433523068369</v>
      </c>
    </row>
    <row r="111" spans="1:28" x14ac:dyDescent="0.3">
      <c r="A111" t="s">
        <v>425</v>
      </c>
      <c r="B111">
        <v>0.95424250943932487</v>
      </c>
      <c r="C111">
        <v>0.95424250943932487</v>
      </c>
      <c r="E111" s="1" t="s">
        <v>428</v>
      </c>
      <c r="F111">
        <v>610.66268600000001</v>
      </c>
      <c r="G111">
        <f>VLOOKUP(E111,Tabela36[#All],2,FALSE)</f>
        <v>2.4048337166199381</v>
      </c>
      <c r="H111">
        <f>VLOOKUP(E111,Tabela36[#All],3,FALSE)</f>
        <v>2.12057393120585</v>
      </c>
      <c r="J111" s="1" t="s">
        <v>425</v>
      </c>
      <c r="K111">
        <v>2.6850238881727724</v>
      </c>
      <c r="L111">
        <f>VLOOKUP(J111,Tabela36[#All],2,FALSE)</f>
        <v>0.95424250943932487</v>
      </c>
      <c r="M111">
        <f>VLOOKUP(J111,Tabela36[#All],3,FALSE)</f>
        <v>0.95424250943932487</v>
      </c>
      <c r="O111" s="1" t="s">
        <v>152</v>
      </c>
      <c r="P111">
        <v>4.7167376823388398</v>
      </c>
      <c r="Q111">
        <f>VLOOKUP(O111,Tabela36[#All],2,FALSE)</f>
        <v>4.2060969447065668</v>
      </c>
      <c r="R111">
        <f>VLOOKUP(O111,Tabela36[#All],3,FALSE)</f>
        <v>2.4871383754771865</v>
      </c>
      <c r="T111" s="1" t="s">
        <v>152</v>
      </c>
      <c r="U111">
        <v>-22.740091913881155</v>
      </c>
      <c r="V111">
        <f>VLOOKUP(T111,Tabela36[#All],2,FALSE)</f>
        <v>4.2060969447065668</v>
      </c>
      <c r="W111">
        <f>VLOOKUP(T111,Tabela36[#All],3,FALSE)</f>
        <v>2.4871383754771865</v>
      </c>
      <c r="Y111" t="s">
        <v>152</v>
      </c>
      <c r="Z111">
        <v>-45.58920170044906</v>
      </c>
      <c r="AA111">
        <f>VLOOKUP(Y111,Tabela36[#All],2,FALSE)</f>
        <v>4.2060969447065668</v>
      </c>
      <c r="AB111">
        <f>VLOOKUP(Y111,Tabela36[#All],3,FALSE)</f>
        <v>2.4871383754771865</v>
      </c>
    </row>
    <row r="112" spans="1:28" x14ac:dyDescent="0.3">
      <c r="A112" t="s">
        <v>153</v>
      </c>
      <c r="B112">
        <v>3.5696079675468244</v>
      </c>
      <c r="C112">
        <v>2.509202522331103</v>
      </c>
      <c r="E112" s="1" t="s">
        <v>429</v>
      </c>
      <c r="F112">
        <v>500.29647</v>
      </c>
      <c r="G112">
        <f>VLOOKUP(E112,Tabela36[#All],2,FALSE)</f>
        <v>0.95424250943932487</v>
      </c>
      <c r="H112">
        <f>VLOOKUP(E112,Tabela36[#All],3,FALSE)</f>
        <v>0.90308998699194354</v>
      </c>
      <c r="J112" s="1" t="s">
        <v>153</v>
      </c>
      <c r="K112">
        <v>3.092493966607607</v>
      </c>
      <c r="L112">
        <f>VLOOKUP(J112,Tabela36[#All],2,FALSE)</f>
        <v>3.5696079675468244</v>
      </c>
      <c r="M112">
        <f>VLOOKUP(J112,Tabela36[#All],3,FALSE)</f>
        <v>2.509202522331103</v>
      </c>
      <c r="O112" s="1" t="s">
        <v>425</v>
      </c>
      <c r="P112">
        <v>3.6959192528313998</v>
      </c>
      <c r="Q112">
        <f>VLOOKUP(O112,Tabela36[#All],2,FALSE)</f>
        <v>0.95424250943932487</v>
      </c>
      <c r="R112">
        <f>VLOOKUP(O112,Tabela36[#All],3,FALSE)</f>
        <v>0.95424250943932487</v>
      </c>
      <c r="T112" s="1" t="s">
        <v>425</v>
      </c>
      <c r="U112">
        <v>-22.599748999328352</v>
      </c>
      <c r="V112">
        <f>VLOOKUP(T112,Tabela36[#All],2,FALSE)</f>
        <v>0.95424250943932487</v>
      </c>
      <c r="W112">
        <f>VLOOKUP(T112,Tabela36[#All],3,FALSE)</f>
        <v>0.95424250943932487</v>
      </c>
      <c r="Y112" t="s">
        <v>425</v>
      </c>
      <c r="Z112">
        <v>-50.001794724885286</v>
      </c>
      <c r="AA112">
        <f>VLOOKUP(Y112,Tabela36[#All],2,FALSE)</f>
        <v>0.95424250943932487</v>
      </c>
      <c r="AB112">
        <f>VLOOKUP(Y112,Tabela36[#All],3,FALSE)</f>
        <v>0.95424250943932487</v>
      </c>
    </row>
    <row r="113" spans="1:28" x14ac:dyDescent="0.3">
      <c r="A113" t="s">
        <v>426</v>
      </c>
      <c r="B113">
        <v>1.9493900066449128</v>
      </c>
      <c r="C113">
        <v>1.7993405494535817</v>
      </c>
      <c r="E113" s="1" t="s">
        <v>35</v>
      </c>
      <c r="F113">
        <v>705.78998100000001</v>
      </c>
      <c r="G113">
        <f>VLOOKUP(E113,Tabela36[#All],2,FALSE)</f>
        <v>2.9278834103307068</v>
      </c>
      <c r="H113">
        <f>VLOOKUP(E113,Tabela36[#All],3,FALSE)</f>
        <v>2.3364597338485296</v>
      </c>
      <c r="J113" s="1" t="s">
        <v>426</v>
      </c>
      <c r="K113">
        <v>1.7264093162599792</v>
      </c>
      <c r="L113">
        <f>VLOOKUP(J113,Tabela36[#All],2,FALSE)</f>
        <v>1.9493900066449128</v>
      </c>
      <c r="M113">
        <f>VLOOKUP(J113,Tabela36[#All],3,FALSE)</f>
        <v>1.7993405494535817</v>
      </c>
      <c r="O113" s="1" t="s">
        <v>153</v>
      </c>
      <c r="P113">
        <v>4.0982975364946981</v>
      </c>
      <c r="Q113">
        <f>VLOOKUP(O113,Tabela36[#All],2,FALSE)</f>
        <v>3.5696079675468244</v>
      </c>
      <c r="R113">
        <f>VLOOKUP(O113,Tabela36[#All],3,FALSE)</f>
        <v>2.509202522331103</v>
      </c>
      <c r="T113" s="1" t="s">
        <v>153</v>
      </c>
      <c r="U113">
        <v>-25.016908069980904</v>
      </c>
      <c r="V113">
        <f>VLOOKUP(T113,Tabela36[#All],2,FALSE)</f>
        <v>3.5696079675468244</v>
      </c>
      <c r="W113">
        <f>VLOOKUP(T113,Tabela36[#All],3,FALSE)</f>
        <v>2.509202522331103</v>
      </c>
      <c r="Y113" t="s">
        <v>153</v>
      </c>
      <c r="Z113">
        <v>-47.928482814429735</v>
      </c>
      <c r="AA113">
        <f>VLOOKUP(Y113,Tabela36[#All],2,FALSE)</f>
        <v>3.5696079675468244</v>
      </c>
      <c r="AB113">
        <f>VLOOKUP(Y113,Tabela36[#All],3,FALSE)</f>
        <v>2.509202522331103</v>
      </c>
    </row>
    <row r="114" spans="1:28" x14ac:dyDescent="0.3">
      <c r="A114" t="s">
        <v>427</v>
      </c>
      <c r="B114">
        <v>2.0681858617461617</v>
      </c>
      <c r="C114">
        <v>1.8512583487190752</v>
      </c>
      <c r="E114" s="1" t="s">
        <v>430</v>
      </c>
      <c r="F114">
        <v>612.48987399999999</v>
      </c>
      <c r="G114">
        <f>VLOOKUP(E114,Tabela36[#All],2,FALSE)</f>
        <v>2.1613680022349748</v>
      </c>
      <c r="H114">
        <f>VLOOKUP(E114,Tabela36[#All],3,FALSE)</f>
        <v>2</v>
      </c>
      <c r="J114" s="1" t="s">
        <v>427</v>
      </c>
      <c r="K114">
        <v>2.7751085169978591</v>
      </c>
      <c r="L114">
        <f>VLOOKUP(J114,Tabela36[#All],2,FALSE)</f>
        <v>2.0681858617461617</v>
      </c>
      <c r="M114">
        <f>VLOOKUP(J114,Tabela36[#All],3,FALSE)</f>
        <v>1.8512583487190752</v>
      </c>
      <c r="O114" s="1" t="s">
        <v>426</v>
      </c>
      <c r="P114">
        <v>3.7107940999303275</v>
      </c>
      <c r="Q114">
        <f>VLOOKUP(O114,Tabela36[#All],2,FALSE)</f>
        <v>1.9493900066449128</v>
      </c>
      <c r="R114">
        <f>VLOOKUP(O114,Tabela36[#All],3,FALSE)</f>
        <v>1.7993405494535817</v>
      </c>
      <c r="T114" s="1" t="s">
        <v>426</v>
      </c>
      <c r="U114">
        <v>-22.690669066040002</v>
      </c>
      <c r="V114">
        <f>VLOOKUP(T114,Tabela36[#All],2,FALSE)</f>
        <v>1.9493900066449128</v>
      </c>
      <c r="W114">
        <f>VLOOKUP(T114,Tabela36[#All],3,FALSE)</f>
        <v>1.7993405494535817</v>
      </c>
      <c r="Y114" t="s">
        <v>426</v>
      </c>
      <c r="Z114">
        <v>-45.056975740535016</v>
      </c>
      <c r="AA114">
        <f>VLOOKUP(Y114,Tabela36[#All],2,FALSE)</f>
        <v>1.9493900066449128</v>
      </c>
      <c r="AB114">
        <f>VLOOKUP(Y114,Tabela36[#All],3,FALSE)</f>
        <v>1.7993405494535817</v>
      </c>
    </row>
    <row r="115" spans="1:28" x14ac:dyDescent="0.3">
      <c r="A115" t="s">
        <v>428</v>
      </c>
      <c r="B115">
        <v>2.4048337166199381</v>
      </c>
      <c r="C115">
        <v>2.12057393120585</v>
      </c>
      <c r="E115" s="1" t="s">
        <v>431</v>
      </c>
      <c r="F115">
        <v>526.94302800000003</v>
      </c>
      <c r="G115">
        <f>VLOOKUP(E115,Tabela36[#All],2,FALSE)</f>
        <v>3.1956229435869368</v>
      </c>
      <c r="H115">
        <f>VLOOKUP(E115,Tabela36[#All],3,FALSE)</f>
        <v>2.3654879848908998</v>
      </c>
      <c r="J115" s="1" t="s">
        <v>428</v>
      </c>
      <c r="K115">
        <v>1.8505972288095205</v>
      </c>
      <c r="L115">
        <f>VLOOKUP(J115,Tabela36[#All],2,FALSE)</f>
        <v>2.4048337166199381</v>
      </c>
      <c r="M115">
        <f>VLOOKUP(J115,Tabela36[#All],3,FALSE)</f>
        <v>2.12057393120585</v>
      </c>
      <c r="O115" s="1" t="s">
        <v>427</v>
      </c>
      <c r="P115">
        <v>4.49526674438781</v>
      </c>
      <c r="Q115">
        <f>VLOOKUP(O115,Tabela36[#All],2,FALSE)</f>
        <v>2.0681858617461617</v>
      </c>
      <c r="R115">
        <f>VLOOKUP(O115,Tabela36[#All],3,FALSE)</f>
        <v>1.8512583487190752</v>
      </c>
      <c r="T115" s="1" t="s">
        <v>427</v>
      </c>
      <c r="U115">
        <v>-22.746925500000007</v>
      </c>
      <c r="V115">
        <f>VLOOKUP(T115,Tabela36[#All],2,FALSE)</f>
        <v>2.0681858617461617</v>
      </c>
      <c r="W115">
        <f>VLOOKUP(T115,Tabela36[#All],3,FALSE)</f>
        <v>1.8512583487190752</v>
      </c>
      <c r="Y115" t="s">
        <v>427</v>
      </c>
      <c r="Z115">
        <v>-50.388393171768513</v>
      </c>
      <c r="AA115">
        <f>VLOOKUP(Y115,Tabela36[#All],2,FALSE)</f>
        <v>2.0681858617461617</v>
      </c>
      <c r="AB115">
        <f>VLOOKUP(Y115,Tabela36[#All],3,FALSE)</f>
        <v>1.8512583487190752</v>
      </c>
    </row>
    <row r="116" spans="1:28" x14ac:dyDescent="0.3">
      <c r="A116" t="s">
        <v>429</v>
      </c>
      <c r="B116">
        <v>0.95424250943932487</v>
      </c>
      <c r="C116">
        <v>0.90308998699194354</v>
      </c>
      <c r="E116" s="1" t="s">
        <v>432</v>
      </c>
      <c r="F116">
        <v>785.34430999999995</v>
      </c>
      <c r="G116">
        <f>VLOOKUP(E116,Tabela36[#All],2,FALSE)</f>
        <v>2.3926969532596658</v>
      </c>
      <c r="H116">
        <f>VLOOKUP(E116,Tabela36[#All],3,FALSE)</f>
        <v>2.143014800254095</v>
      </c>
      <c r="J116" s="1" t="s">
        <v>429</v>
      </c>
      <c r="K116">
        <v>1.7593580633847652</v>
      </c>
      <c r="L116">
        <f>VLOOKUP(J116,Tabela36[#All],2,FALSE)</f>
        <v>0.95424250943932487</v>
      </c>
      <c r="M116">
        <f>VLOOKUP(J116,Tabela36[#All],3,FALSE)</f>
        <v>0.90308998699194354</v>
      </c>
      <c r="O116" s="1" t="s">
        <v>428</v>
      </c>
      <c r="P116">
        <v>3.4460709357010049</v>
      </c>
      <c r="Q116">
        <f>VLOOKUP(O116,Tabela36[#All],2,FALSE)</f>
        <v>2.4048337166199381</v>
      </c>
      <c r="R116">
        <f>VLOOKUP(O116,Tabela36[#All],3,FALSE)</f>
        <v>2.12057393120585</v>
      </c>
      <c r="T116" s="1" t="s">
        <v>428</v>
      </c>
      <c r="U116">
        <v>-21.322613582849804</v>
      </c>
      <c r="V116">
        <f>VLOOKUP(T116,Tabela36[#All],2,FALSE)</f>
        <v>2.4048337166199381</v>
      </c>
      <c r="W116">
        <f>VLOOKUP(T116,Tabela36[#All],3,FALSE)</f>
        <v>2.12057393120585</v>
      </c>
      <c r="Y116" t="s">
        <v>428</v>
      </c>
      <c r="Z116">
        <v>-48.63403931083802</v>
      </c>
      <c r="AA116">
        <f>VLOOKUP(Y116,Tabela36[#All],2,FALSE)</f>
        <v>2.4048337166199381</v>
      </c>
      <c r="AB116">
        <f>VLOOKUP(Y116,Tabela36[#All],3,FALSE)</f>
        <v>2.12057393120585</v>
      </c>
    </row>
    <row r="117" spans="1:28" x14ac:dyDescent="0.3">
      <c r="A117" t="s">
        <v>35</v>
      </c>
      <c r="B117">
        <v>2.9278834103307068</v>
      </c>
      <c r="C117">
        <v>2.3364597338485296</v>
      </c>
      <c r="E117" s="1" t="s">
        <v>433</v>
      </c>
      <c r="F117">
        <v>427.082041</v>
      </c>
      <c r="G117">
        <f>VLOOKUP(E117,Tabela36[#All],2,FALSE)</f>
        <v>2.4955443375464483</v>
      </c>
      <c r="H117">
        <f>VLOOKUP(E117,Tabela36[#All],3,FALSE)</f>
        <v>2.1072099696478683</v>
      </c>
      <c r="J117" s="1" t="s">
        <v>35</v>
      </c>
      <c r="K117">
        <v>3.2149047509301187</v>
      </c>
      <c r="L117">
        <f>VLOOKUP(J117,Tabela36[#All],2,FALSE)</f>
        <v>2.9278834103307068</v>
      </c>
      <c r="M117">
        <f>VLOOKUP(J117,Tabela36[#All],3,FALSE)</f>
        <v>2.3364597338485296</v>
      </c>
      <c r="O117" s="1" t="s">
        <v>429</v>
      </c>
      <c r="P117">
        <v>3.7173375827238639</v>
      </c>
      <c r="Q117">
        <f>VLOOKUP(O117,Tabela36[#All],2,FALSE)</f>
        <v>0.95424250943932487</v>
      </c>
      <c r="R117">
        <f>VLOOKUP(O117,Tabela36[#All],3,FALSE)</f>
        <v>0.90308998699194354</v>
      </c>
      <c r="T117" s="1" t="s">
        <v>429</v>
      </c>
      <c r="U117">
        <v>-23.009837218795305</v>
      </c>
      <c r="V117">
        <f>VLOOKUP(T117,Tabela36[#All],2,FALSE)</f>
        <v>0.95424250943932487</v>
      </c>
      <c r="W117">
        <f>VLOOKUP(T117,Tabela36[#All],3,FALSE)</f>
        <v>0.90308998699194354</v>
      </c>
      <c r="Y117" t="s">
        <v>429</v>
      </c>
      <c r="Z117">
        <v>-49.785431954502307</v>
      </c>
      <c r="AA117">
        <f>VLOOKUP(Y117,Tabela36[#All],2,FALSE)</f>
        <v>0.95424250943932487</v>
      </c>
      <c r="AB117">
        <f>VLOOKUP(Y117,Tabela36[#All],3,FALSE)</f>
        <v>0.90308998699194354</v>
      </c>
    </row>
    <row r="118" spans="1:28" x14ac:dyDescent="0.3">
      <c r="A118" t="s">
        <v>430</v>
      </c>
      <c r="B118">
        <v>2.1613680022349748</v>
      </c>
      <c r="C118">
        <v>2</v>
      </c>
      <c r="E118" s="1" t="s">
        <v>434</v>
      </c>
      <c r="F118">
        <v>718.09278400000005</v>
      </c>
      <c r="G118">
        <f>VLOOKUP(E118,Tabela36[#All],2,FALSE)</f>
        <v>2.568201724066995</v>
      </c>
      <c r="H118">
        <f>VLOOKUP(E118,Tabela36[#All],3,FALSE)</f>
        <v>2.1038037209559568</v>
      </c>
      <c r="J118" s="1" t="s">
        <v>430</v>
      </c>
      <c r="K118">
        <v>2.2301678163461913</v>
      </c>
      <c r="L118">
        <f>VLOOKUP(J118,Tabela36[#All],2,FALSE)</f>
        <v>2.1613680022349748</v>
      </c>
      <c r="M118">
        <f>VLOOKUP(J118,Tabela36[#All],3,FALSE)</f>
        <v>2</v>
      </c>
      <c r="O118" s="1" t="s">
        <v>35</v>
      </c>
      <c r="P118">
        <v>4.673371152066327</v>
      </c>
      <c r="Q118">
        <f>VLOOKUP(O118,Tabela36[#All],2,FALSE)</f>
        <v>2.9278834103307068</v>
      </c>
      <c r="R118">
        <f>VLOOKUP(O118,Tabela36[#All],3,FALSE)</f>
        <v>2.3364597338485296</v>
      </c>
      <c r="T118" s="1" t="s">
        <v>35</v>
      </c>
      <c r="U118">
        <v>-24.006800970000004</v>
      </c>
      <c r="V118">
        <f>VLOOKUP(T118,Tabela36[#All],2,FALSE)</f>
        <v>2.9278834103307068</v>
      </c>
      <c r="W118">
        <f>VLOOKUP(T118,Tabela36[#All],3,FALSE)</f>
        <v>2.3364597338485296</v>
      </c>
      <c r="Y118" t="s">
        <v>35</v>
      </c>
      <c r="Z118">
        <v>-48.351434517927522</v>
      </c>
      <c r="AA118">
        <f>VLOOKUP(Y118,Tabela36[#All],2,FALSE)</f>
        <v>2.9278834103307068</v>
      </c>
      <c r="AB118">
        <f>VLOOKUP(Y118,Tabela36[#All],3,FALSE)</f>
        <v>2.3364597338485296</v>
      </c>
    </row>
    <row r="119" spans="1:28" x14ac:dyDescent="0.3">
      <c r="A119" t="s">
        <v>431</v>
      </c>
      <c r="B119">
        <v>3.1956229435869368</v>
      </c>
      <c r="C119">
        <v>2.3654879848908998</v>
      </c>
      <c r="E119" s="1" t="s">
        <v>435</v>
      </c>
      <c r="F119">
        <v>881.94790499999999</v>
      </c>
      <c r="G119">
        <f>VLOOKUP(E119,Tabela36[#All],2,FALSE)</f>
        <v>2.3384564936046046</v>
      </c>
      <c r="H119">
        <f>VLOOKUP(E119,Tabela36[#All],3,FALSE)</f>
        <v>2.143014800254095</v>
      </c>
      <c r="J119" s="1" t="s">
        <v>431</v>
      </c>
      <c r="K119">
        <v>2.5090384544191369</v>
      </c>
      <c r="L119">
        <f>VLOOKUP(J119,Tabela36[#All],2,FALSE)</f>
        <v>3.1956229435869368</v>
      </c>
      <c r="M119">
        <f>VLOOKUP(J119,Tabela36[#All],3,FALSE)</f>
        <v>2.3654879848908998</v>
      </c>
      <c r="O119" s="1" t="s">
        <v>430</v>
      </c>
      <c r="P119">
        <v>4.3160962096751305</v>
      </c>
      <c r="Q119">
        <f>VLOOKUP(O119,Tabela36[#All],2,FALSE)</f>
        <v>2.1613680022349748</v>
      </c>
      <c r="R119">
        <f>VLOOKUP(O119,Tabela36[#All],3,FALSE)</f>
        <v>2</v>
      </c>
      <c r="T119" s="1" t="s">
        <v>430</v>
      </c>
      <c r="U119">
        <v>-23.469902955253907</v>
      </c>
      <c r="V119">
        <f>VLOOKUP(T119,Tabela36[#All],2,FALSE)</f>
        <v>2.1613680022349748</v>
      </c>
      <c r="W119">
        <f>VLOOKUP(T119,Tabela36[#All],3,FALSE)</f>
        <v>2</v>
      </c>
      <c r="Y119" t="s">
        <v>430</v>
      </c>
      <c r="Z119">
        <v>-47.736118443644258</v>
      </c>
      <c r="AA119">
        <f>VLOOKUP(Y119,Tabela36[#All],2,FALSE)</f>
        <v>2.1613680022349748</v>
      </c>
      <c r="AB119">
        <f>VLOOKUP(Y119,Tabela36[#All],3,FALSE)</f>
        <v>2</v>
      </c>
    </row>
    <row r="120" spans="1:28" x14ac:dyDescent="0.3">
      <c r="A120" t="s">
        <v>154</v>
      </c>
      <c r="B120">
        <v>3.958085848521085</v>
      </c>
      <c r="C120">
        <v>2.6424645202421213</v>
      </c>
      <c r="E120" s="1" t="s">
        <v>36</v>
      </c>
      <c r="F120">
        <v>378.459881</v>
      </c>
      <c r="G120">
        <f>VLOOKUP(E120,Tabela36[#All],2,FALSE)</f>
        <v>2.6919651027673601</v>
      </c>
      <c r="H120">
        <f>VLOOKUP(E120,Tabela36[#All],3,FALSE)</f>
        <v>2.2787536009528289</v>
      </c>
      <c r="J120" s="1" t="s">
        <v>154</v>
      </c>
      <c r="K120">
        <v>2.6856942770243344</v>
      </c>
      <c r="L120">
        <f>VLOOKUP(J120,Tabela36[#All],2,FALSE)</f>
        <v>3.958085848521085</v>
      </c>
      <c r="M120">
        <f>VLOOKUP(J120,Tabela36[#All],3,FALSE)</f>
        <v>2.6424645202421213</v>
      </c>
      <c r="O120" s="1" t="s">
        <v>431</v>
      </c>
      <c r="P120">
        <v>4.7463850697284506</v>
      </c>
      <c r="Q120">
        <f>VLOOKUP(O120,Tabela36[#All],2,FALSE)</f>
        <v>3.1956229435869368</v>
      </c>
      <c r="R120">
        <f>VLOOKUP(O120,Tabela36[#All],3,FALSE)</f>
        <v>2.3654879848908998</v>
      </c>
      <c r="T120" s="1" t="s">
        <v>431</v>
      </c>
      <c r="U120">
        <v>-22.999548914588303</v>
      </c>
      <c r="V120">
        <f>VLOOKUP(T120,Tabela36[#All],2,FALSE)</f>
        <v>3.1956229435869368</v>
      </c>
      <c r="W120">
        <f>VLOOKUP(T120,Tabela36[#All],3,FALSE)</f>
        <v>2.3654879848908998</v>
      </c>
      <c r="Y120" t="s">
        <v>431</v>
      </c>
      <c r="Z120">
        <v>-47.502206154668748</v>
      </c>
      <c r="AA120">
        <f>VLOOKUP(Y120,Tabela36[#All],2,FALSE)</f>
        <v>3.1956229435869368</v>
      </c>
      <c r="AB120">
        <f>VLOOKUP(Y120,Tabela36[#All],3,FALSE)</f>
        <v>2.3654879848908998</v>
      </c>
    </row>
    <row r="121" spans="1:28" x14ac:dyDescent="0.3">
      <c r="A121" t="s">
        <v>432</v>
      </c>
      <c r="B121">
        <v>2.3926969532596658</v>
      </c>
      <c r="C121">
        <v>2.143014800254095</v>
      </c>
      <c r="E121" s="1" t="s">
        <v>436</v>
      </c>
      <c r="F121">
        <v>524.83555899999999</v>
      </c>
      <c r="G121">
        <f>VLOOKUP(E121,Tabela36[#All],2,FALSE)</f>
        <v>2.4712917110589387</v>
      </c>
      <c r="H121">
        <f>VLOOKUP(E121,Tabela36[#All],3,FALSE)</f>
        <v>2</v>
      </c>
      <c r="J121" s="1" t="s">
        <v>432</v>
      </c>
      <c r="K121">
        <v>1.5383977686857424</v>
      </c>
      <c r="L121">
        <f>VLOOKUP(J121,Tabela36[#All],2,FALSE)</f>
        <v>2.3926969532596658</v>
      </c>
      <c r="M121">
        <f>VLOOKUP(J121,Tabela36[#All],3,FALSE)</f>
        <v>2.143014800254095</v>
      </c>
      <c r="O121" s="1" t="s">
        <v>154</v>
      </c>
      <c r="P121">
        <v>5.0846906449600828</v>
      </c>
      <c r="Q121">
        <f>VLOOKUP(O121,Tabela36[#All],2,FALSE)</f>
        <v>3.958085848521085</v>
      </c>
      <c r="R121">
        <f>VLOOKUP(O121,Tabela36[#All],3,FALSE)</f>
        <v>2.6424645202421213</v>
      </c>
      <c r="T121" s="1" t="s">
        <v>154</v>
      </c>
      <c r="U121">
        <v>-23.622006500000001</v>
      </c>
      <c r="V121">
        <f>VLOOKUP(T121,Tabela36[#All],2,FALSE)</f>
        <v>3.958085848521085</v>
      </c>
      <c r="W121">
        <f>VLOOKUP(T121,Tabela36[#All],3,FALSE)</f>
        <v>2.6424645202421213</v>
      </c>
      <c r="Y121" t="s">
        <v>154</v>
      </c>
      <c r="Z121">
        <v>-45.410818382249786</v>
      </c>
      <c r="AA121">
        <f>VLOOKUP(Y121,Tabela36[#All],2,FALSE)</f>
        <v>3.958085848521085</v>
      </c>
      <c r="AB121">
        <f>VLOOKUP(Y121,Tabela36[#All],3,FALSE)</f>
        <v>2.6424645202421213</v>
      </c>
    </row>
    <row r="122" spans="1:28" x14ac:dyDescent="0.3">
      <c r="A122" t="s">
        <v>433</v>
      </c>
      <c r="B122">
        <v>2.4955443375464483</v>
      </c>
      <c r="C122">
        <v>2.1072099696478683</v>
      </c>
      <c r="E122" s="1" t="s">
        <v>437</v>
      </c>
      <c r="F122">
        <v>507.31184100000002</v>
      </c>
      <c r="G122">
        <f>VLOOKUP(E122,Tabela36[#All],2,FALSE)</f>
        <v>1.8450980400142569</v>
      </c>
      <c r="H122">
        <f>VLOOKUP(E122,Tabela36[#All],3,FALSE)</f>
        <v>1.6627578316815741</v>
      </c>
      <c r="J122" s="1" t="s">
        <v>433</v>
      </c>
      <c r="K122">
        <v>2.8056693779336919</v>
      </c>
      <c r="L122">
        <f>VLOOKUP(J122,Tabela36[#All],2,FALSE)</f>
        <v>2.4955443375464483</v>
      </c>
      <c r="M122">
        <f>VLOOKUP(J122,Tabela36[#All],3,FALSE)</f>
        <v>2.1072099696478683</v>
      </c>
      <c r="O122" s="1" t="s">
        <v>432</v>
      </c>
      <c r="P122">
        <v>5.6030653043327536</v>
      </c>
      <c r="Q122">
        <f>VLOOKUP(O122,Tabela36[#All],2,FALSE)</f>
        <v>2.3926969532596658</v>
      </c>
      <c r="R122">
        <f>VLOOKUP(O122,Tabela36[#All],3,FALSE)</f>
        <v>2.143014800254095</v>
      </c>
      <c r="T122" s="1" t="s">
        <v>432</v>
      </c>
      <c r="U122">
        <v>-23.535249500000003</v>
      </c>
      <c r="V122">
        <f>VLOOKUP(T122,Tabela36[#All],2,FALSE)</f>
        <v>2.3926969532596658</v>
      </c>
      <c r="W122">
        <f>VLOOKUP(T122,Tabela36[#All],3,FALSE)</f>
        <v>2.143014800254095</v>
      </c>
      <c r="Y122" t="s">
        <v>432</v>
      </c>
      <c r="Z122">
        <v>-46.841445431909598</v>
      </c>
      <c r="AA122">
        <f>VLOOKUP(Y122,Tabela36[#All],2,FALSE)</f>
        <v>2.3926969532596658</v>
      </c>
      <c r="AB122">
        <f>VLOOKUP(Y122,Tabela36[#All],3,FALSE)</f>
        <v>2.143014800254095</v>
      </c>
    </row>
    <row r="123" spans="1:28" x14ac:dyDescent="0.3">
      <c r="A123" t="s">
        <v>434</v>
      </c>
      <c r="B123">
        <v>2.568201724066995</v>
      </c>
      <c r="C123">
        <v>2.1038037209559568</v>
      </c>
      <c r="E123" s="1" t="s">
        <v>438</v>
      </c>
      <c r="F123">
        <v>566.04621699999996</v>
      </c>
      <c r="G123">
        <f>VLOOKUP(E123,Tabela36[#All],2,FALSE)</f>
        <v>1.919078092376074</v>
      </c>
      <c r="H123">
        <f>VLOOKUP(E123,Tabela36[#All],3,FALSE)</f>
        <v>1.7781512503836436</v>
      </c>
      <c r="J123" s="1" t="s">
        <v>434</v>
      </c>
      <c r="K123">
        <v>2.9366268252765386</v>
      </c>
      <c r="L123">
        <f>VLOOKUP(J123,Tabela36[#All],2,FALSE)</f>
        <v>2.568201724066995</v>
      </c>
      <c r="M123">
        <f>VLOOKUP(J123,Tabela36[#All],3,FALSE)</f>
        <v>2.1038037209559568</v>
      </c>
      <c r="O123" s="1" t="s">
        <v>433</v>
      </c>
      <c r="P123">
        <v>4.0908221633946562</v>
      </c>
      <c r="Q123">
        <f>VLOOKUP(O123,Tabela36[#All],2,FALSE)</f>
        <v>2.4955443375464483</v>
      </c>
      <c r="R123">
        <f>VLOOKUP(O123,Tabela36[#All],3,FALSE)</f>
        <v>2.1072099696478683</v>
      </c>
      <c r="T123" s="1" t="s">
        <v>433</v>
      </c>
      <c r="U123">
        <v>-20.080991509997855</v>
      </c>
      <c r="V123">
        <f>VLOOKUP(T123,Tabela36[#All],2,FALSE)</f>
        <v>2.4955443375464483</v>
      </c>
      <c r="W123">
        <f>VLOOKUP(T123,Tabela36[#All],3,FALSE)</f>
        <v>2.1072099696478683</v>
      </c>
      <c r="Y123" t="s">
        <v>433</v>
      </c>
      <c r="Z123">
        <v>-49.91494230289026</v>
      </c>
      <c r="AA123">
        <f>VLOOKUP(Y123,Tabela36[#All],2,FALSE)</f>
        <v>2.4955443375464483</v>
      </c>
      <c r="AB123">
        <f>VLOOKUP(Y123,Tabela36[#All],3,FALSE)</f>
        <v>2.1072099696478683</v>
      </c>
    </row>
    <row r="124" spans="1:28" x14ac:dyDescent="0.3">
      <c r="A124" t="s">
        <v>435</v>
      </c>
      <c r="B124">
        <v>2.3384564936046046</v>
      </c>
      <c r="C124">
        <v>2.143014800254095</v>
      </c>
      <c r="E124" s="1" t="s">
        <v>439</v>
      </c>
      <c r="F124">
        <v>734.50408300000004</v>
      </c>
      <c r="G124">
        <f>VLOOKUP(E124,Tabela36[#All],2,FALSE)</f>
        <v>2.2355284469075487</v>
      </c>
      <c r="H124">
        <f>VLOOKUP(E124,Tabela36[#All],3,FALSE)</f>
        <v>1.9822712330395684</v>
      </c>
      <c r="J124" s="1" t="s">
        <v>435</v>
      </c>
      <c r="K124">
        <v>2.2825835978359392</v>
      </c>
      <c r="L124">
        <f>VLOOKUP(J124,Tabela36[#All],2,FALSE)</f>
        <v>2.3384564936046046</v>
      </c>
      <c r="M124">
        <f>VLOOKUP(J124,Tabela36[#All],3,FALSE)</f>
        <v>2.143014800254095</v>
      </c>
      <c r="O124" s="1" t="s">
        <v>434</v>
      </c>
      <c r="P124">
        <v>4.4825877695267673</v>
      </c>
      <c r="Q124">
        <f>VLOOKUP(O124,Tabela36[#All],2,FALSE)</f>
        <v>2.568201724066995</v>
      </c>
      <c r="R124">
        <f>VLOOKUP(O124,Tabela36[#All],3,FALSE)</f>
        <v>2.1038037209559568</v>
      </c>
      <c r="T124" s="1" t="s">
        <v>434</v>
      </c>
      <c r="U124">
        <v>-21.777986990000006</v>
      </c>
      <c r="V124">
        <f>VLOOKUP(T124,Tabela36[#All],2,FALSE)</f>
        <v>2.568201724066995</v>
      </c>
      <c r="W124">
        <f>VLOOKUP(T124,Tabela36[#All],3,FALSE)</f>
        <v>2.1038037209559568</v>
      </c>
      <c r="Y124" t="s">
        <v>434</v>
      </c>
      <c r="Z124">
        <v>-47.079758204827158</v>
      </c>
      <c r="AA124">
        <f>VLOOKUP(Y124,Tabela36[#All],2,FALSE)</f>
        <v>2.568201724066995</v>
      </c>
      <c r="AB124">
        <f>VLOOKUP(Y124,Tabela36[#All],3,FALSE)</f>
        <v>2.1038037209559568</v>
      </c>
    </row>
    <row r="125" spans="1:28" x14ac:dyDescent="0.3">
      <c r="A125" t="s">
        <v>36</v>
      </c>
      <c r="B125">
        <v>2.6919651027673601</v>
      </c>
      <c r="C125">
        <v>2.2787536009528289</v>
      </c>
      <c r="E125" s="1" t="s">
        <v>37</v>
      </c>
      <c r="F125">
        <v>574.77755000000002</v>
      </c>
      <c r="G125">
        <f>VLOOKUP(E125,Tabela36[#All],2,FALSE)</f>
        <v>2.2576785748691846</v>
      </c>
      <c r="H125">
        <f>VLOOKUP(E125,Tabela36[#All],3,FALSE)</f>
        <v>1.9731278535996986</v>
      </c>
      <c r="J125" s="1" t="s">
        <v>36</v>
      </c>
      <c r="K125">
        <v>3.0274792650806339</v>
      </c>
      <c r="L125">
        <f>VLOOKUP(J125,Tabela36[#All],2,FALSE)</f>
        <v>2.6919651027673601</v>
      </c>
      <c r="M125">
        <f>VLOOKUP(J125,Tabela36[#All],3,FALSE)</f>
        <v>2.2787536009528289</v>
      </c>
      <c r="O125" s="1" t="s">
        <v>435</v>
      </c>
      <c r="P125">
        <v>3.4019172505175748</v>
      </c>
      <c r="Q125">
        <f>VLOOKUP(O125,Tabela36[#All],2,FALSE)</f>
        <v>2.3384564936046046</v>
      </c>
      <c r="R125">
        <f>VLOOKUP(O125,Tabela36[#All],3,FALSE)</f>
        <v>2.143014800254095</v>
      </c>
      <c r="T125" s="1" t="s">
        <v>435</v>
      </c>
      <c r="U125">
        <v>-21.285000428529404</v>
      </c>
      <c r="V125">
        <f>VLOOKUP(T125,Tabela36[#All],2,FALSE)</f>
        <v>2.3384564936046046</v>
      </c>
      <c r="W125">
        <f>VLOOKUP(T125,Tabela36[#All],3,FALSE)</f>
        <v>2.143014800254095</v>
      </c>
      <c r="Y125" t="s">
        <v>435</v>
      </c>
      <c r="Z125">
        <v>-47.167105877048876</v>
      </c>
      <c r="AA125">
        <f>VLOOKUP(Y125,Tabela36[#All],2,FALSE)</f>
        <v>2.3384564936046046</v>
      </c>
      <c r="AB125">
        <f>VLOOKUP(Y125,Tabela36[#All],3,FALSE)</f>
        <v>2.143014800254095</v>
      </c>
    </row>
    <row r="126" spans="1:28" x14ac:dyDescent="0.3">
      <c r="A126" t="s">
        <v>436</v>
      </c>
      <c r="B126">
        <v>2.4712917110589387</v>
      </c>
      <c r="C126">
        <v>2</v>
      </c>
      <c r="E126" s="1" t="s">
        <v>440</v>
      </c>
      <c r="F126">
        <v>595.21333600000003</v>
      </c>
      <c r="G126">
        <f>VLOOKUP(E126,Tabela36[#All],2,FALSE)</f>
        <v>3.0625819842281632</v>
      </c>
      <c r="H126">
        <f>VLOOKUP(E126,Tabela36[#All],3,FALSE)</f>
        <v>2.1846914308175989</v>
      </c>
      <c r="J126" s="1" t="s">
        <v>436</v>
      </c>
      <c r="K126">
        <v>2.4632896320202149</v>
      </c>
      <c r="L126">
        <f>VLOOKUP(J126,Tabela36[#All],2,FALSE)</f>
        <v>2.4712917110589387</v>
      </c>
      <c r="M126">
        <f>VLOOKUP(J126,Tabela36[#All],3,FALSE)</f>
        <v>2</v>
      </c>
      <c r="O126" s="1" t="s">
        <v>36</v>
      </c>
      <c r="P126">
        <v>4.3223433611486763</v>
      </c>
      <c r="Q126">
        <f>VLOOKUP(O126,Tabela36[#All],2,FALSE)</f>
        <v>2.6919651027673601</v>
      </c>
      <c r="R126">
        <f>VLOOKUP(O126,Tabela36[#All],3,FALSE)</f>
        <v>2.2787536009528289</v>
      </c>
      <c r="T126" s="1" t="s">
        <v>36</v>
      </c>
      <c r="U126">
        <v>-20.872026554121053</v>
      </c>
      <c r="V126">
        <f>VLOOKUP(T126,Tabela36[#All],2,FALSE)</f>
        <v>2.6919651027673601</v>
      </c>
      <c r="W126">
        <f>VLOOKUP(T126,Tabela36[#All],3,FALSE)</f>
        <v>2.2787536009528289</v>
      </c>
      <c r="Y126" t="s">
        <v>36</v>
      </c>
      <c r="Z126">
        <v>-51.489407055842278</v>
      </c>
      <c r="AA126">
        <f>VLOOKUP(Y126,Tabela36[#All],2,FALSE)</f>
        <v>2.6919651027673601</v>
      </c>
      <c r="AB126">
        <f>VLOOKUP(Y126,Tabela36[#All],3,FALSE)</f>
        <v>2.2787536009528289</v>
      </c>
    </row>
    <row r="127" spans="1:28" x14ac:dyDescent="0.3">
      <c r="A127" t="s">
        <v>437</v>
      </c>
      <c r="B127">
        <v>1.8450980400142569</v>
      </c>
      <c r="C127">
        <v>1.6627578316815741</v>
      </c>
      <c r="E127" s="1" t="s">
        <v>38</v>
      </c>
      <c r="F127">
        <v>598.42758600000002</v>
      </c>
      <c r="G127">
        <f>VLOOKUP(E127,Tabela36[#All],2,FALSE)</f>
        <v>2.3384564936046046</v>
      </c>
      <c r="H127">
        <f>VLOOKUP(E127,Tabela36[#All],3,FALSE)</f>
        <v>2.0211892990699383</v>
      </c>
      <c r="J127" s="1" t="s">
        <v>437</v>
      </c>
      <c r="K127">
        <v>2.1714134148710733</v>
      </c>
      <c r="L127">
        <f>VLOOKUP(J127,Tabela36[#All],2,FALSE)</f>
        <v>1.8450980400142569</v>
      </c>
      <c r="M127">
        <f>VLOOKUP(J127,Tabela36[#All],3,FALSE)</f>
        <v>1.6627578316815741</v>
      </c>
      <c r="O127" s="1" t="s">
        <v>436</v>
      </c>
      <c r="P127">
        <v>5.0858683014910282</v>
      </c>
      <c r="Q127">
        <f>VLOOKUP(O127,Tabela36[#All],2,FALSE)</f>
        <v>2.4712917110589387</v>
      </c>
      <c r="R127">
        <f>VLOOKUP(O127,Tabela36[#All],3,FALSE)</f>
        <v>2</v>
      </c>
      <c r="T127" s="1" t="s">
        <v>436</v>
      </c>
      <c r="U127">
        <v>-21.139538500000004</v>
      </c>
      <c r="V127">
        <f>VLOOKUP(T127,Tabela36[#All],2,FALSE)</f>
        <v>2.4712917110589387</v>
      </c>
      <c r="W127">
        <f>VLOOKUP(T127,Tabela36[#All],3,FALSE)</f>
        <v>2</v>
      </c>
      <c r="Y127" t="s">
        <v>436</v>
      </c>
      <c r="Z127">
        <v>-48.975870939042814</v>
      </c>
      <c r="AA127">
        <f>VLOOKUP(Y127,Tabela36[#All],2,FALSE)</f>
        <v>2.4712917110589387</v>
      </c>
      <c r="AB127">
        <f>VLOOKUP(Y127,Tabela36[#All],3,FALSE)</f>
        <v>2</v>
      </c>
    </row>
    <row r="128" spans="1:28" x14ac:dyDescent="0.3">
      <c r="A128" t="s">
        <v>438</v>
      </c>
      <c r="B128">
        <v>1.919078092376074</v>
      </c>
      <c r="C128">
        <v>1.7781512503836436</v>
      </c>
      <c r="E128" s="1" t="s">
        <v>441</v>
      </c>
      <c r="F128">
        <v>553.97054000000003</v>
      </c>
      <c r="G128">
        <f>VLOOKUP(E128,Tabela36[#All],2,FALSE)</f>
        <v>1.414973347970818</v>
      </c>
      <c r="H128">
        <f>VLOOKUP(E128,Tabela36[#All],3,FALSE)</f>
        <v>1.2304489213782739</v>
      </c>
      <c r="J128" s="1" t="s">
        <v>438</v>
      </c>
      <c r="K128">
        <v>2.2963097129703347</v>
      </c>
      <c r="L128">
        <f>VLOOKUP(J128,Tabela36[#All],2,FALSE)</f>
        <v>1.919078092376074</v>
      </c>
      <c r="M128">
        <f>VLOOKUP(J128,Tabela36[#All],3,FALSE)</f>
        <v>1.7781512503836436</v>
      </c>
      <c r="O128" s="1" t="s">
        <v>437</v>
      </c>
      <c r="P128">
        <v>3.8923172607224803</v>
      </c>
      <c r="Q128">
        <f>VLOOKUP(O128,Tabela36[#All],2,FALSE)</f>
        <v>1.8450980400142569</v>
      </c>
      <c r="R128">
        <f>VLOOKUP(O128,Tabela36[#All],3,FALSE)</f>
        <v>1.6627578316815741</v>
      </c>
      <c r="T128" s="1" t="s">
        <v>437</v>
      </c>
      <c r="U128">
        <v>-21.048579999366858</v>
      </c>
      <c r="V128">
        <f>VLOOKUP(T128,Tabela36[#All],2,FALSE)</f>
        <v>1.8450980400142569</v>
      </c>
      <c r="W128">
        <f>VLOOKUP(T128,Tabela36[#All],3,FALSE)</f>
        <v>1.6627578316815741</v>
      </c>
      <c r="Y128" t="s">
        <v>437</v>
      </c>
      <c r="Z128">
        <v>-49.057742152508247</v>
      </c>
      <c r="AA128">
        <f>VLOOKUP(Y128,Tabela36[#All],2,FALSE)</f>
        <v>1.8450980400142569</v>
      </c>
      <c r="AB128">
        <f>VLOOKUP(Y128,Tabela36[#All],3,FALSE)</f>
        <v>1.6627578316815741</v>
      </c>
    </row>
    <row r="129" spans="1:28" x14ac:dyDescent="0.3">
      <c r="A129" t="s">
        <v>439</v>
      </c>
      <c r="B129">
        <v>2.2355284469075487</v>
      </c>
      <c r="C129">
        <v>1.9822712330395684</v>
      </c>
      <c r="E129" s="1" t="s">
        <v>442</v>
      </c>
      <c r="F129">
        <v>461.49571200000003</v>
      </c>
      <c r="G129">
        <f>VLOOKUP(E129,Tabela36[#All],2,FALSE)</f>
        <v>0</v>
      </c>
      <c r="H129">
        <f>VLOOKUP(E129,Tabela36[#All],3,FALSE)</f>
        <v>0</v>
      </c>
      <c r="J129" s="1" t="s">
        <v>439</v>
      </c>
      <c r="K129">
        <v>2.7089483622275385</v>
      </c>
      <c r="L129">
        <f>VLOOKUP(J129,Tabela36[#All],2,FALSE)</f>
        <v>2.2355284469075487</v>
      </c>
      <c r="M129">
        <f>VLOOKUP(J129,Tabela36[#All],3,FALSE)</f>
        <v>1.9822712330395684</v>
      </c>
      <c r="O129" s="1" t="s">
        <v>438</v>
      </c>
      <c r="P129">
        <v>3.9655309436228605</v>
      </c>
      <c r="Q129">
        <f>VLOOKUP(O129,Tabela36[#All],2,FALSE)</f>
        <v>1.919078092376074</v>
      </c>
      <c r="R129">
        <f>VLOOKUP(O129,Tabela36[#All],3,FALSE)</f>
        <v>1.7781512503836436</v>
      </c>
      <c r="T129" s="1" t="s">
        <v>438</v>
      </c>
      <c r="U129">
        <v>-20.904231922286552</v>
      </c>
      <c r="V129">
        <f>VLOOKUP(T129,Tabela36[#All],2,FALSE)</f>
        <v>1.919078092376074</v>
      </c>
      <c r="W129">
        <f>VLOOKUP(T129,Tabela36[#All],3,FALSE)</f>
        <v>1.7781512503836436</v>
      </c>
      <c r="Y129" t="s">
        <v>438</v>
      </c>
      <c r="Z129">
        <v>-49.272841545890991</v>
      </c>
      <c r="AA129">
        <f>VLOOKUP(Y129,Tabela36[#All],2,FALSE)</f>
        <v>1.919078092376074</v>
      </c>
      <c r="AB129">
        <f>VLOOKUP(Y129,Tabela36[#All],3,FALSE)</f>
        <v>1.7781512503836436</v>
      </c>
    </row>
    <row r="130" spans="1:28" x14ac:dyDescent="0.3">
      <c r="A130" t="s">
        <v>37</v>
      </c>
      <c r="B130">
        <v>2.2576785748691846</v>
      </c>
      <c r="C130">
        <v>1.9731278535996986</v>
      </c>
      <c r="E130" s="1" t="s">
        <v>443</v>
      </c>
      <c r="F130">
        <v>590.20346199999994</v>
      </c>
      <c r="G130">
        <f>VLOOKUP(E130,Tabela36[#All],2,FALSE)</f>
        <v>2.4232458739368079</v>
      </c>
      <c r="H130">
        <f>VLOOKUP(E130,Tabela36[#All],3,FALSE)</f>
        <v>2.0569048513364727</v>
      </c>
      <c r="J130" s="1" t="s">
        <v>37</v>
      </c>
      <c r="K130">
        <v>2.1065410484088751</v>
      </c>
      <c r="L130">
        <f>VLOOKUP(J130,Tabela36[#All],2,FALSE)</f>
        <v>2.2576785748691846</v>
      </c>
      <c r="M130">
        <f>VLOOKUP(J130,Tabela36[#All],3,FALSE)</f>
        <v>1.9731278535996986</v>
      </c>
      <c r="O130" s="1" t="s">
        <v>439</v>
      </c>
      <c r="P130">
        <v>4.3007041525961238</v>
      </c>
      <c r="Q130">
        <f>VLOOKUP(O130,Tabela36[#All],2,FALSE)</f>
        <v>2.2355284469075487</v>
      </c>
      <c r="R130">
        <f>VLOOKUP(O130,Tabela36[#All],3,FALSE)</f>
        <v>1.9822712330395684</v>
      </c>
      <c r="T130" s="1" t="s">
        <v>439</v>
      </c>
      <c r="U130">
        <v>-23.034797499319904</v>
      </c>
      <c r="V130">
        <f>VLOOKUP(T130,Tabela36[#All],2,FALSE)</f>
        <v>2.2355284469075487</v>
      </c>
      <c r="W130">
        <f>VLOOKUP(T130,Tabela36[#All],3,FALSE)</f>
        <v>1.9822712330395684</v>
      </c>
      <c r="Y130" t="s">
        <v>439</v>
      </c>
      <c r="Z130">
        <v>-49.165330170887934</v>
      </c>
      <c r="AA130">
        <f>VLOOKUP(Y130,Tabela36[#All],2,FALSE)</f>
        <v>2.2355284469075487</v>
      </c>
      <c r="AB130">
        <f>VLOOKUP(Y130,Tabela36[#All],3,FALSE)</f>
        <v>1.9822712330395684</v>
      </c>
    </row>
    <row r="131" spans="1:28" x14ac:dyDescent="0.3">
      <c r="A131" t="s">
        <v>440</v>
      </c>
      <c r="B131">
        <v>3.0625819842281632</v>
      </c>
      <c r="C131">
        <v>2.1846914308175989</v>
      </c>
      <c r="E131" s="1" t="s">
        <v>444</v>
      </c>
      <c r="F131">
        <v>475.12931700000001</v>
      </c>
      <c r="G131">
        <f>VLOOKUP(E131,Tabela36[#All],2,FALSE)</f>
        <v>2.2624510897304293</v>
      </c>
      <c r="H131">
        <f>VLOOKUP(E131,Tabela36[#All],3,FALSE)</f>
        <v>2.0569048513364727</v>
      </c>
      <c r="J131" s="1" t="s">
        <v>440</v>
      </c>
      <c r="K131">
        <v>2.2796486959977837</v>
      </c>
      <c r="L131">
        <f>VLOOKUP(J131,Tabela36[#All],2,FALSE)</f>
        <v>3.0625819842281632</v>
      </c>
      <c r="M131">
        <f>VLOOKUP(J131,Tabela36[#All],3,FALSE)</f>
        <v>2.1846914308175989</v>
      </c>
      <c r="O131" s="1" t="s">
        <v>37</v>
      </c>
      <c r="P131">
        <v>4.6897438238425666</v>
      </c>
      <c r="Q131">
        <f>VLOOKUP(O131,Tabela36[#All],2,FALSE)</f>
        <v>2.2576785748691846</v>
      </c>
      <c r="R131">
        <f>VLOOKUP(O131,Tabela36[#All],3,FALSE)</f>
        <v>1.9731278535996986</v>
      </c>
      <c r="T131" s="1" t="s">
        <v>37</v>
      </c>
      <c r="U131">
        <v>-23.168672500000003</v>
      </c>
      <c r="V131">
        <f>VLOOKUP(T131,Tabela36[#All],2,FALSE)</f>
        <v>2.2576785748691846</v>
      </c>
      <c r="W131">
        <f>VLOOKUP(T131,Tabela36[#All],3,FALSE)</f>
        <v>1.9731278535996986</v>
      </c>
      <c r="Y131" t="s">
        <v>37</v>
      </c>
      <c r="Z131">
        <v>-47.737531325107895</v>
      </c>
      <c r="AA131">
        <f>VLOOKUP(Y131,Tabela36[#All],2,FALSE)</f>
        <v>2.2576785748691846</v>
      </c>
      <c r="AB131">
        <f>VLOOKUP(Y131,Tabela36[#All],3,FALSE)</f>
        <v>1.9731278535996986</v>
      </c>
    </row>
    <row r="132" spans="1:28" x14ac:dyDescent="0.3">
      <c r="A132" t="s">
        <v>38</v>
      </c>
      <c r="B132">
        <v>2.3384564936046046</v>
      </c>
      <c r="C132">
        <v>2.0211892990699383</v>
      </c>
      <c r="E132" s="1" t="s">
        <v>39</v>
      </c>
      <c r="F132">
        <v>591.02437999999995</v>
      </c>
      <c r="G132">
        <f>VLOOKUP(E132,Tabela36[#All],2,FALSE)</f>
        <v>2.8609366207000937</v>
      </c>
      <c r="H132">
        <f>VLOOKUP(E132,Tabela36[#All],3,FALSE)</f>
        <v>2.2695129442179165</v>
      </c>
      <c r="J132" s="1" t="s">
        <v>38</v>
      </c>
      <c r="K132">
        <v>2.2451324937920831</v>
      </c>
      <c r="L132">
        <f>VLOOKUP(J132,Tabela36[#All],2,FALSE)</f>
        <v>2.3384564936046046</v>
      </c>
      <c r="M132">
        <f>VLOOKUP(J132,Tabela36[#All],3,FALSE)</f>
        <v>2.0211892990699383</v>
      </c>
      <c r="O132" s="1" t="s">
        <v>440</v>
      </c>
      <c r="P132">
        <v>4.2588287705939791</v>
      </c>
      <c r="Q132">
        <f>VLOOKUP(O132,Tabela36[#All],2,FALSE)</f>
        <v>3.0625819842281632</v>
      </c>
      <c r="R132">
        <f>VLOOKUP(O132,Tabela36[#All],3,FALSE)</f>
        <v>2.1846914308175989</v>
      </c>
      <c r="T132" s="1" t="s">
        <v>440</v>
      </c>
      <c r="U132">
        <v>-23.224731835877456</v>
      </c>
      <c r="V132">
        <f>VLOOKUP(T132,Tabela36[#All],2,FALSE)</f>
        <v>3.0625819842281632</v>
      </c>
      <c r="W132">
        <f>VLOOKUP(T132,Tabela36[#All],3,FALSE)</f>
        <v>2.1846914308175989</v>
      </c>
      <c r="Y132" t="s">
        <v>440</v>
      </c>
      <c r="Z132">
        <v>-47.952110655390264</v>
      </c>
      <c r="AA132">
        <f>VLOOKUP(Y132,Tabela36[#All],2,FALSE)</f>
        <v>3.0625819842281632</v>
      </c>
      <c r="AB132">
        <f>VLOOKUP(Y132,Tabela36[#All],3,FALSE)</f>
        <v>2.1846914308175989</v>
      </c>
    </row>
    <row r="133" spans="1:28" x14ac:dyDescent="0.3">
      <c r="A133" t="s">
        <v>441</v>
      </c>
      <c r="B133">
        <v>1.414973347970818</v>
      </c>
      <c r="C133">
        <v>1.2304489213782739</v>
      </c>
      <c r="E133" s="1" t="s">
        <v>445</v>
      </c>
      <c r="F133">
        <v>494.38563699999997</v>
      </c>
      <c r="G133">
        <f>VLOOKUP(E133,Tabela36[#All],2,FALSE)</f>
        <v>2.9410142437055695</v>
      </c>
      <c r="H133">
        <f>VLOOKUP(E133,Tabela36[#All],3,FALSE)</f>
        <v>2.419955748489758</v>
      </c>
      <c r="J133" s="1" t="s">
        <v>441</v>
      </c>
      <c r="K133">
        <v>2.2758340364245599</v>
      </c>
      <c r="L133">
        <f>VLOOKUP(J133,Tabela36[#All],2,FALSE)</f>
        <v>1.414973347970818</v>
      </c>
      <c r="M133">
        <f>VLOOKUP(J133,Tabela36[#All],3,FALSE)</f>
        <v>1.2304489213782739</v>
      </c>
      <c r="O133" s="1" t="s">
        <v>38</v>
      </c>
      <c r="P133">
        <v>4.2352758766870524</v>
      </c>
      <c r="Q133">
        <f>VLOOKUP(O133,Tabela36[#All],2,FALSE)</f>
        <v>2.3384564936046046</v>
      </c>
      <c r="R133">
        <f>VLOOKUP(O133,Tabela36[#All],3,FALSE)</f>
        <v>2.0211892990699383</v>
      </c>
      <c r="T133" s="1" t="s">
        <v>38</v>
      </c>
      <c r="U133">
        <v>-22.508882412068655</v>
      </c>
      <c r="V133">
        <f>VLOOKUP(T133,Tabela36[#All],2,FALSE)</f>
        <v>2.3384564936046046</v>
      </c>
      <c r="W133">
        <f>VLOOKUP(T133,Tabela36[#All],3,FALSE)</f>
        <v>2.0211892990699383</v>
      </c>
      <c r="Y133" t="s">
        <v>38</v>
      </c>
      <c r="Z133">
        <v>-47.775700203456722</v>
      </c>
      <c r="AA133">
        <f>VLOOKUP(Y133,Tabela36[#All],2,FALSE)</f>
        <v>2.3384564936046046</v>
      </c>
      <c r="AB133">
        <f>VLOOKUP(Y133,Tabela36[#All],3,FALSE)</f>
        <v>2.0211892990699383</v>
      </c>
    </row>
    <row r="134" spans="1:28" x14ac:dyDescent="0.3">
      <c r="A134" t="s">
        <v>442</v>
      </c>
      <c r="B134">
        <v>0</v>
      </c>
      <c r="C134">
        <v>0</v>
      </c>
      <c r="E134" s="1" t="s">
        <v>446</v>
      </c>
      <c r="F134">
        <v>660.26309200000003</v>
      </c>
      <c r="G134">
        <f>VLOOKUP(E134,Tabela36[#All],2,FALSE)</f>
        <v>2.1643528557844371</v>
      </c>
      <c r="H134">
        <f>VLOOKUP(E134,Tabela36[#All],3,FALSE)</f>
        <v>1.9344984512435677</v>
      </c>
      <c r="J134" s="1" t="s">
        <v>442</v>
      </c>
      <c r="K134">
        <v>2.2268318106587208</v>
      </c>
      <c r="L134">
        <f>VLOOKUP(J134,Tabela36[#All],2,FALSE)</f>
        <v>0</v>
      </c>
      <c r="M134">
        <f>VLOOKUP(J134,Tabela36[#All],3,FALSE)</f>
        <v>0</v>
      </c>
      <c r="O134" s="1" t="s">
        <v>441</v>
      </c>
      <c r="P134">
        <v>4.0940516555099649</v>
      </c>
      <c r="Q134">
        <f>VLOOKUP(O134,Tabela36[#All],2,FALSE)</f>
        <v>1.414973347970818</v>
      </c>
      <c r="R134">
        <f>VLOOKUP(O134,Tabela36[#All],3,FALSE)</f>
        <v>1.2304489213782739</v>
      </c>
      <c r="T134" s="1" t="s">
        <v>441</v>
      </c>
      <c r="U134">
        <v>-23.032005631921155</v>
      </c>
      <c r="V134">
        <f>VLOOKUP(T134,Tabela36[#All],2,FALSE)</f>
        <v>1.414973347970818</v>
      </c>
      <c r="W134">
        <f>VLOOKUP(T134,Tabela36[#All],3,FALSE)</f>
        <v>1.2304489213782739</v>
      </c>
      <c r="Y134" t="s">
        <v>441</v>
      </c>
      <c r="Z134">
        <v>-49.713936148676602</v>
      </c>
      <c r="AA134">
        <f>VLOOKUP(Y134,Tabela36[#All],2,FALSE)</f>
        <v>1.414973347970818</v>
      </c>
      <c r="AB134">
        <f>VLOOKUP(Y134,Tabela36[#All],3,FALSE)</f>
        <v>1.2304489213782739</v>
      </c>
    </row>
    <row r="135" spans="1:28" x14ac:dyDescent="0.3">
      <c r="A135" t="s">
        <v>443</v>
      </c>
      <c r="B135">
        <v>2.4232458739368079</v>
      </c>
      <c r="C135">
        <v>2.0569048513364727</v>
      </c>
      <c r="E135" s="1" t="s">
        <v>447</v>
      </c>
      <c r="F135">
        <v>406.21886499999999</v>
      </c>
      <c r="G135">
        <f>VLOOKUP(E135,Tabela36[#All],2,FALSE)</f>
        <v>1.0791812460476249</v>
      </c>
      <c r="H135">
        <f>VLOOKUP(E135,Tabela36[#All],3,FALSE)</f>
        <v>1.0413926851582251</v>
      </c>
      <c r="J135" s="1" t="s">
        <v>443</v>
      </c>
      <c r="K135">
        <v>2.6256241666222033</v>
      </c>
      <c r="L135">
        <f>VLOOKUP(J135,Tabela36[#All],2,FALSE)</f>
        <v>2.4232458739368079</v>
      </c>
      <c r="M135">
        <f>VLOOKUP(J135,Tabela36[#All],3,FALSE)</f>
        <v>2.0569048513364727</v>
      </c>
      <c r="O135" s="1" t="s">
        <v>442</v>
      </c>
      <c r="P135">
        <v>3.9353560929455731</v>
      </c>
      <c r="Q135">
        <f>VLOOKUP(O135,Tabela36[#All],2,FALSE)</f>
        <v>0</v>
      </c>
      <c r="R135">
        <f>VLOOKUP(O135,Tabela36[#All],3,FALSE)</f>
        <v>0</v>
      </c>
      <c r="T135" s="1" t="s">
        <v>442</v>
      </c>
      <c r="U135">
        <v>-21.560310036799354</v>
      </c>
      <c r="V135">
        <f>VLOOKUP(T135,Tabela36[#All],2,FALSE)</f>
        <v>0</v>
      </c>
      <c r="W135">
        <f>VLOOKUP(T135,Tabela36[#All],3,FALSE)</f>
        <v>0</v>
      </c>
      <c r="Y135" t="s">
        <v>442</v>
      </c>
      <c r="Z135">
        <v>-50.450348692156652</v>
      </c>
      <c r="AA135">
        <f>VLOOKUP(Y135,Tabela36[#All],2,FALSE)</f>
        <v>0</v>
      </c>
      <c r="AB135">
        <f>VLOOKUP(Y135,Tabela36[#All],3,FALSE)</f>
        <v>0</v>
      </c>
    </row>
    <row r="136" spans="1:28" x14ac:dyDescent="0.3">
      <c r="A136" t="s">
        <v>444</v>
      </c>
      <c r="B136">
        <v>2.2624510897304293</v>
      </c>
      <c r="C136">
        <v>2.0569048513364727</v>
      </c>
      <c r="E136" s="1" t="s">
        <v>448</v>
      </c>
      <c r="F136">
        <v>599.75722699999994</v>
      </c>
      <c r="G136">
        <f>VLOOKUP(E136,Tabela36[#All],2,FALSE)</f>
        <v>0.3010299956639812</v>
      </c>
      <c r="H136">
        <f>VLOOKUP(E136,Tabela36[#All],3,FALSE)</f>
        <v>0.3010299956639812</v>
      </c>
      <c r="J136" s="1" t="s">
        <v>444</v>
      </c>
      <c r="K136">
        <v>2.8625177771838168</v>
      </c>
      <c r="L136">
        <f>VLOOKUP(J136,Tabela36[#All],2,FALSE)</f>
        <v>2.2624510897304293</v>
      </c>
      <c r="M136">
        <f>VLOOKUP(J136,Tabela36[#All],3,FALSE)</f>
        <v>2.0569048513364727</v>
      </c>
      <c r="O136" s="1" t="s">
        <v>443</v>
      </c>
      <c r="P136">
        <v>4.2664198658791035</v>
      </c>
      <c r="Q136">
        <f>VLOOKUP(O136,Tabela36[#All],2,FALSE)</f>
        <v>2.4232458739368079</v>
      </c>
      <c r="R136">
        <f>VLOOKUP(O136,Tabela36[#All],3,FALSE)</f>
        <v>2.0569048513364727</v>
      </c>
      <c r="T136" s="1" t="s">
        <v>443</v>
      </c>
      <c r="U136">
        <v>-20.718734499377604</v>
      </c>
      <c r="V136">
        <f>VLOOKUP(T136,Tabela36[#All],2,FALSE)</f>
        <v>2.4232458739368079</v>
      </c>
      <c r="W136">
        <f>VLOOKUP(T136,Tabela36[#All],3,FALSE)</f>
        <v>2.0569048513364727</v>
      </c>
      <c r="Y136" t="s">
        <v>443</v>
      </c>
      <c r="Z136">
        <v>-48.539738329013375</v>
      </c>
      <c r="AA136">
        <f>VLOOKUP(Y136,Tabela36[#All],2,FALSE)</f>
        <v>2.4232458739368079</v>
      </c>
      <c r="AB136">
        <f>VLOOKUP(Y136,Tabela36[#All],3,FALSE)</f>
        <v>2.0569048513364727</v>
      </c>
    </row>
    <row r="137" spans="1:28" x14ac:dyDescent="0.3">
      <c r="A137" t="s">
        <v>39</v>
      </c>
      <c r="B137">
        <v>2.8609366207000937</v>
      </c>
      <c r="C137">
        <v>2.2695129442179165</v>
      </c>
      <c r="E137" s="1" t="s">
        <v>449</v>
      </c>
      <c r="F137">
        <v>601.84469799999999</v>
      </c>
      <c r="G137">
        <f>VLOOKUP(E137,Tabela36[#All],2,FALSE)</f>
        <v>2.7551122663950713</v>
      </c>
      <c r="H137">
        <f>VLOOKUP(E137,Tabela36[#All],3,FALSE)</f>
        <v>2.3096301674258988</v>
      </c>
      <c r="J137" s="1" t="s">
        <v>39</v>
      </c>
      <c r="K137">
        <v>2.2619595605467095</v>
      </c>
      <c r="L137">
        <f>VLOOKUP(J137,Tabela36[#All],2,FALSE)</f>
        <v>2.8609366207000937</v>
      </c>
      <c r="M137">
        <f>VLOOKUP(J137,Tabela36[#All],3,FALSE)</f>
        <v>2.2695129442179165</v>
      </c>
      <c r="O137" s="1" t="s">
        <v>444</v>
      </c>
      <c r="P137">
        <v>3.79309160017658</v>
      </c>
      <c r="Q137">
        <f>VLOOKUP(O137,Tabela36[#All],2,FALSE)</f>
        <v>2.2624510897304293</v>
      </c>
      <c r="R137">
        <f>VLOOKUP(O137,Tabela36[#All],3,FALSE)</f>
        <v>2.0569048513364727</v>
      </c>
      <c r="T137" s="1" t="s">
        <v>444</v>
      </c>
      <c r="U137">
        <v>-20.171558843335301</v>
      </c>
      <c r="V137">
        <f>VLOOKUP(T137,Tabela36[#All],2,FALSE)</f>
        <v>2.2624510897304293</v>
      </c>
      <c r="W137">
        <f>VLOOKUP(T137,Tabela36[#All],3,FALSE)</f>
        <v>2.0569048513364727</v>
      </c>
      <c r="Y137" t="s">
        <v>444</v>
      </c>
      <c r="Z137">
        <v>-48.687484179829646</v>
      </c>
      <c r="AA137">
        <f>VLOOKUP(Y137,Tabela36[#All],2,FALSE)</f>
        <v>2.2624510897304293</v>
      </c>
      <c r="AB137">
        <f>VLOOKUP(Y137,Tabela36[#All],3,FALSE)</f>
        <v>2.0569048513364727</v>
      </c>
    </row>
    <row r="138" spans="1:28" x14ac:dyDescent="0.3">
      <c r="A138" t="s">
        <v>445</v>
      </c>
      <c r="B138">
        <v>2.9410142437055695</v>
      </c>
      <c r="C138">
        <v>2.419955748489758</v>
      </c>
      <c r="E138" s="1" t="s">
        <v>40</v>
      </c>
      <c r="F138">
        <v>581.63542900000004</v>
      </c>
      <c r="G138">
        <f>VLOOKUP(E138,Tabela36[#All],2,FALSE)</f>
        <v>2.5693739096150461</v>
      </c>
      <c r="H138">
        <f>VLOOKUP(E138,Tabela36[#All],3,FALSE)</f>
        <v>2.0530784434834195</v>
      </c>
      <c r="J138" s="1" t="s">
        <v>445</v>
      </c>
      <c r="K138">
        <v>2.6684977377819545</v>
      </c>
      <c r="L138">
        <f>VLOOKUP(J138,Tabela36[#All],2,FALSE)</f>
        <v>2.9410142437055695</v>
      </c>
      <c r="M138">
        <f>VLOOKUP(J138,Tabela36[#All],3,FALSE)</f>
        <v>2.419955748489758</v>
      </c>
      <c r="O138" s="1" t="s">
        <v>39</v>
      </c>
      <c r="P138">
        <v>4.4479328655921799</v>
      </c>
      <c r="Q138">
        <f>VLOOKUP(O138,Tabela36[#All],2,FALSE)</f>
        <v>2.8609366207000937</v>
      </c>
      <c r="R138">
        <f>VLOOKUP(O138,Tabela36[#All],3,FALSE)</f>
        <v>2.2695129442179165</v>
      </c>
      <c r="T138" s="1" t="s">
        <v>39</v>
      </c>
      <c r="U138">
        <v>-22.330076447999904</v>
      </c>
      <c r="V138">
        <f>VLOOKUP(T138,Tabela36[#All],2,FALSE)</f>
        <v>2.8609366207000937</v>
      </c>
      <c r="W138">
        <f>VLOOKUP(T138,Tabela36[#All],3,FALSE)</f>
        <v>2.2695129442179165</v>
      </c>
      <c r="Y138" t="s">
        <v>39</v>
      </c>
      <c r="Z138">
        <v>-47.174375742552414</v>
      </c>
      <c r="AA138">
        <f>VLOOKUP(Y138,Tabela36[#All],2,FALSE)</f>
        <v>2.8609366207000937</v>
      </c>
      <c r="AB138">
        <f>VLOOKUP(Y138,Tabela36[#All],3,FALSE)</f>
        <v>2.2695129442179165</v>
      </c>
    </row>
    <row r="139" spans="1:28" x14ac:dyDescent="0.3">
      <c r="A139" t="s">
        <v>446</v>
      </c>
      <c r="B139">
        <v>2.1643528557844371</v>
      </c>
      <c r="C139">
        <v>1.9344984512435677</v>
      </c>
      <c r="E139" s="1" t="s">
        <v>450</v>
      </c>
      <c r="F139">
        <v>509.914018</v>
      </c>
      <c r="G139">
        <f>VLOOKUP(E139,Tabela36[#All],2,FALSE)</f>
        <v>1.8976270912904414</v>
      </c>
      <c r="H139">
        <f>VLOOKUP(E139,Tabela36[#All],3,FALSE)</f>
        <v>1.7708520116421442</v>
      </c>
      <c r="J139" s="1" t="s">
        <v>446</v>
      </c>
      <c r="K139">
        <v>2.1385521484333947</v>
      </c>
      <c r="L139">
        <f>VLOOKUP(J139,Tabela36[#All],2,FALSE)</f>
        <v>2.1643528557844371</v>
      </c>
      <c r="M139">
        <f>VLOOKUP(J139,Tabela36[#All],3,FALSE)</f>
        <v>1.9344984512435677</v>
      </c>
      <c r="O139" s="1" t="s">
        <v>445</v>
      </c>
      <c r="P139">
        <v>4.2527559710885736</v>
      </c>
      <c r="Q139">
        <f>VLOOKUP(O139,Tabela36[#All],2,FALSE)</f>
        <v>2.9410142437055695</v>
      </c>
      <c r="R139">
        <f>VLOOKUP(O139,Tabela36[#All],3,FALSE)</f>
        <v>2.419955748489758</v>
      </c>
      <c r="T139" s="1" t="s">
        <v>445</v>
      </c>
      <c r="U139">
        <v>-23.012958080648964</v>
      </c>
      <c r="V139">
        <f>VLOOKUP(T139,Tabela36[#All],2,FALSE)</f>
        <v>2.9410142437055695</v>
      </c>
      <c r="W139">
        <f>VLOOKUP(T139,Tabela36[#All],3,FALSE)</f>
        <v>2.419955748489758</v>
      </c>
      <c r="Y139" t="s">
        <v>445</v>
      </c>
      <c r="Z139">
        <v>-48.00989213364484</v>
      </c>
      <c r="AA139">
        <f>VLOOKUP(Y139,Tabela36[#All],2,FALSE)</f>
        <v>2.9410142437055695</v>
      </c>
      <c r="AB139">
        <f>VLOOKUP(Y139,Tabela36[#All],3,FALSE)</f>
        <v>2.419955748489758</v>
      </c>
    </row>
    <row r="140" spans="1:28" x14ac:dyDescent="0.3">
      <c r="A140" t="s">
        <v>447</v>
      </c>
      <c r="B140">
        <v>1.0791812460476249</v>
      </c>
      <c r="C140">
        <v>1.0413926851582251</v>
      </c>
      <c r="E140" s="1" t="s">
        <v>41</v>
      </c>
      <c r="F140">
        <v>850.24847499999998</v>
      </c>
      <c r="G140">
        <f>VLOOKUP(E140,Tabela36[#All],2,FALSE)</f>
        <v>3.514547752660286</v>
      </c>
      <c r="H140">
        <f>VLOOKUP(E140,Tabela36[#All],3,FALSE)</f>
        <v>2.5078558716958308</v>
      </c>
      <c r="J140" s="1" t="s">
        <v>447</v>
      </c>
      <c r="K140">
        <v>2.3923891456860735</v>
      </c>
      <c r="L140">
        <f>VLOOKUP(J140,Tabela36[#All],2,FALSE)</f>
        <v>1.0791812460476249</v>
      </c>
      <c r="M140">
        <f>VLOOKUP(J140,Tabela36[#All],3,FALSE)</f>
        <v>1.0413926851582251</v>
      </c>
      <c r="O140" s="1" t="s">
        <v>446</v>
      </c>
      <c r="P140">
        <v>4.3896621375102995</v>
      </c>
      <c r="Q140">
        <f>VLOOKUP(O140,Tabela36[#All],2,FALSE)</f>
        <v>2.1643528557844371</v>
      </c>
      <c r="R140">
        <f>VLOOKUP(O140,Tabela36[#All],3,FALSE)</f>
        <v>1.9344984512435677</v>
      </c>
      <c r="T140" s="1" t="s">
        <v>446</v>
      </c>
      <c r="U140">
        <v>-22.481707032329005</v>
      </c>
      <c r="V140">
        <f>VLOOKUP(T140,Tabela36[#All],2,FALSE)</f>
        <v>2.1643528557844371</v>
      </c>
      <c r="W140">
        <f>VLOOKUP(T140,Tabela36[#All],3,FALSE)</f>
        <v>1.9344984512435677</v>
      </c>
      <c r="Y140" t="s">
        <v>446</v>
      </c>
      <c r="Z140">
        <v>-47.458282925400148</v>
      </c>
      <c r="AA140">
        <f>VLOOKUP(Y140,Tabela36[#All],2,FALSE)</f>
        <v>2.1643528557844371</v>
      </c>
      <c r="AB140">
        <f>VLOOKUP(Y140,Tabela36[#All],3,FALSE)</f>
        <v>1.9344984512435677</v>
      </c>
    </row>
    <row r="141" spans="1:28" x14ac:dyDescent="0.3">
      <c r="A141" t="s">
        <v>448</v>
      </c>
      <c r="B141">
        <v>0.3010299956639812</v>
      </c>
      <c r="C141">
        <v>0.3010299956639812</v>
      </c>
      <c r="E141" s="1" t="s">
        <v>451</v>
      </c>
      <c r="F141">
        <v>794.65631099999996</v>
      </c>
      <c r="G141">
        <f>VLOOKUP(E141,Tabela36[#All],2,FALSE)</f>
        <v>2.6394864892685859</v>
      </c>
      <c r="H141">
        <f>VLOOKUP(E141,Tabela36[#All],3,FALSE)</f>
        <v>2.2528530309798933</v>
      </c>
      <c r="J141" s="1" t="s">
        <v>448</v>
      </c>
      <c r="K141">
        <v>2.4826306536321199</v>
      </c>
      <c r="L141">
        <f>VLOOKUP(J141,Tabela36[#All],2,FALSE)</f>
        <v>0.3010299956639812</v>
      </c>
      <c r="M141">
        <f>VLOOKUP(J141,Tabela36[#All],3,FALSE)</f>
        <v>0.3010299956639812</v>
      </c>
      <c r="O141" s="1" t="s">
        <v>447</v>
      </c>
      <c r="P141">
        <v>3.7823292689968371</v>
      </c>
      <c r="Q141">
        <f>VLOOKUP(O141,Tabela36[#All],2,FALSE)</f>
        <v>1.0791812460476249</v>
      </c>
      <c r="R141">
        <f>VLOOKUP(O141,Tabela36[#All],3,FALSE)</f>
        <v>1.0413926851582251</v>
      </c>
      <c r="T141" s="1" t="s">
        <v>447</v>
      </c>
      <c r="U141">
        <v>-21.35405285027235</v>
      </c>
      <c r="V141">
        <f>VLOOKUP(T141,Tabela36[#All],2,FALSE)</f>
        <v>1.0791812460476249</v>
      </c>
      <c r="W141">
        <f>VLOOKUP(T141,Tabela36[#All],3,FALSE)</f>
        <v>1.0413926851582251</v>
      </c>
      <c r="Y141" t="s">
        <v>447</v>
      </c>
      <c r="Z141">
        <v>-50.287295847911714</v>
      </c>
      <c r="AA141">
        <f>VLOOKUP(Y141,Tabela36[#All],2,FALSE)</f>
        <v>1.0791812460476249</v>
      </c>
      <c r="AB141">
        <f>VLOOKUP(Y141,Tabela36[#All],3,FALSE)</f>
        <v>1.0413926851582251</v>
      </c>
    </row>
    <row r="142" spans="1:28" x14ac:dyDescent="0.3">
      <c r="A142" t="s">
        <v>449</v>
      </c>
      <c r="B142">
        <v>2.7551122663950713</v>
      </c>
      <c r="C142">
        <v>2.3096301674258988</v>
      </c>
      <c r="E142" s="1" t="s">
        <v>452</v>
      </c>
      <c r="F142">
        <v>990.53677300000004</v>
      </c>
      <c r="G142">
        <f>VLOOKUP(E142,Tabela36[#All],2,FALSE)</f>
        <v>2.4440447959180762</v>
      </c>
      <c r="H142">
        <f>VLOOKUP(E142,Tabela36[#All],3,FALSE)</f>
        <v>2.1367205671564067</v>
      </c>
      <c r="J142" s="1" t="s">
        <v>449</v>
      </c>
      <c r="K142">
        <v>2.4450154053448756</v>
      </c>
      <c r="L142">
        <f>VLOOKUP(J142,Tabela36[#All],2,FALSE)</f>
        <v>2.7551122663950713</v>
      </c>
      <c r="M142">
        <f>VLOOKUP(J142,Tabela36[#All],3,FALSE)</f>
        <v>2.3096301674258988</v>
      </c>
      <c r="O142" s="1" t="s">
        <v>448</v>
      </c>
      <c r="P142">
        <v>3.6703386411274419</v>
      </c>
      <c r="Q142">
        <f>VLOOKUP(O142,Tabela36[#All],2,FALSE)</f>
        <v>0.3010299956639812</v>
      </c>
      <c r="R142">
        <f>VLOOKUP(O142,Tabela36[#All],3,FALSE)</f>
        <v>0.3010299956639812</v>
      </c>
      <c r="T142" s="1" t="s">
        <v>448</v>
      </c>
      <c r="U142">
        <v>-23.632234981801354</v>
      </c>
      <c r="V142">
        <f>VLOOKUP(T142,Tabela36[#All],2,FALSE)</f>
        <v>0.3010299956639812</v>
      </c>
      <c r="W142">
        <f>VLOOKUP(T142,Tabela36[#All],3,FALSE)</f>
        <v>0.3010299956639812</v>
      </c>
      <c r="Y142" t="s">
        <v>448</v>
      </c>
      <c r="Z142">
        <v>-49.318912396415541</v>
      </c>
      <c r="AA142">
        <f>VLOOKUP(Y142,Tabela36[#All],2,FALSE)</f>
        <v>0.3010299956639812</v>
      </c>
      <c r="AB142">
        <f>VLOOKUP(Y142,Tabela36[#All],3,FALSE)</f>
        <v>0.3010299956639812</v>
      </c>
    </row>
    <row r="143" spans="1:28" x14ac:dyDescent="0.3">
      <c r="A143" t="s">
        <v>40</v>
      </c>
      <c r="B143">
        <v>2.5693739096150461</v>
      </c>
      <c r="C143">
        <v>2.0530784434834195</v>
      </c>
      <c r="E143" s="1" t="s">
        <v>453</v>
      </c>
      <c r="F143">
        <v>361.003265</v>
      </c>
      <c r="G143">
        <f>VLOOKUP(E143,Tabela36[#All],2,FALSE)</f>
        <v>1.255272505103306</v>
      </c>
      <c r="H143">
        <f>VLOOKUP(E143,Tabela36[#All],3,FALSE)</f>
        <v>1.2304489213782739</v>
      </c>
      <c r="J143" s="1" t="s">
        <v>40</v>
      </c>
      <c r="K143">
        <v>2.1893920459125691</v>
      </c>
      <c r="L143">
        <f>VLOOKUP(J143,Tabela36[#All],2,FALSE)</f>
        <v>2.5693739096150461</v>
      </c>
      <c r="M143">
        <f>VLOOKUP(J143,Tabela36[#All],3,FALSE)</f>
        <v>2.0530784434834195</v>
      </c>
      <c r="O143" s="1" t="s">
        <v>449</v>
      </c>
      <c r="P143">
        <v>3.6079908585471747</v>
      </c>
      <c r="Q143">
        <f>VLOOKUP(O143,Tabela36[#All],2,FALSE)</f>
        <v>2.7551122663950713</v>
      </c>
      <c r="R143">
        <f>VLOOKUP(O143,Tabela36[#All],3,FALSE)</f>
        <v>2.3096301674258988</v>
      </c>
      <c r="T143" s="1" t="s">
        <v>449</v>
      </c>
      <c r="U143">
        <v>-22.218996750170806</v>
      </c>
      <c r="V143">
        <f>VLOOKUP(T143,Tabela36[#All],2,FALSE)</f>
        <v>2.7551122663950713</v>
      </c>
      <c r="W143">
        <f>VLOOKUP(T143,Tabela36[#All],3,FALSE)</f>
        <v>2.3096301674258988</v>
      </c>
      <c r="Y143" t="s">
        <v>449</v>
      </c>
      <c r="Z143">
        <v>-47.626610130408217</v>
      </c>
      <c r="AA143">
        <f>VLOOKUP(Y143,Tabela36[#All],2,FALSE)</f>
        <v>2.7551122663950713</v>
      </c>
      <c r="AB143">
        <f>VLOOKUP(Y143,Tabela36[#All],3,FALSE)</f>
        <v>2.3096301674258988</v>
      </c>
    </row>
    <row r="144" spans="1:28" x14ac:dyDescent="0.3">
      <c r="A144" t="s">
        <v>450</v>
      </c>
      <c r="B144">
        <v>1.8976270912904414</v>
      </c>
      <c r="C144">
        <v>1.7708520116421442</v>
      </c>
      <c r="E144" s="1" t="s">
        <v>454</v>
      </c>
      <c r="F144">
        <v>521.92121099999997</v>
      </c>
      <c r="G144">
        <f>VLOOKUP(E144,Tabela36[#All],2,FALSE)</f>
        <v>2.3560258571931225</v>
      </c>
      <c r="H144">
        <f>VLOOKUP(E144,Tabela36[#All],3,FALSE)</f>
        <v>2.0211892990699383</v>
      </c>
      <c r="J144" s="1" t="s">
        <v>450</v>
      </c>
      <c r="K144">
        <v>2.6451077341320817</v>
      </c>
      <c r="L144">
        <f>VLOOKUP(J144,Tabela36[#All],2,FALSE)</f>
        <v>1.8976270912904414</v>
      </c>
      <c r="M144">
        <f>VLOOKUP(J144,Tabela36[#All],3,FALSE)</f>
        <v>1.7708520116421442</v>
      </c>
      <c r="O144" s="1" t="s">
        <v>40</v>
      </c>
      <c r="P144">
        <v>4.8588498732547727</v>
      </c>
      <c r="Q144">
        <f>VLOOKUP(O144,Tabela36[#All],2,FALSE)</f>
        <v>2.5693739096150461</v>
      </c>
      <c r="R144">
        <f>VLOOKUP(O144,Tabela36[#All],3,FALSE)</f>
        <v>2.0530784434834195</v>
      </c>
      <c r="T144" s="1" t="s">
        <v>40</v>
      </c>
      <c r="U144">
        <v>-22.645784885852652</v>
      </c>
      <c r="V144">
        <f>VLOOKUP(T144,Tabela36[#All],2,FALSE)</f>
        <v>2.5693739096150461</v>
      </c>
      <c r="W144">
        <f>VLOOKUP(T144,Tabela36[#All],3,FALSE)</f>
        <v>2.0530784434834195</v>
      </c>
      <c r="Y144" t="s">
        <v>40</v>
      </c>
      <c r="Z144">
        <v>-47.196770776794587</v>
      </c>
      <c r="AA144">
        <f>VLOOKUP(Y144,Tabela36[#All],2,FALSE)</f>
        <v>2.5693739096150461</v>
      </c>
      <c r="AB144">
        <f>VLOOKUP(Y144,Tabela36[#All],3,FALSE)</f>
        <v>2.0530784434834195</v>
      </c>
    </row>
    <row r="145" spans="1:28" x14ac:dyDescent="0.3">
      <c r="A145" t="s">
        <v>41</v>
      </c>
      <c r="B145">
        <v>3.514547752660286</v>
      </c>
      <c r="C145">
        <v>2.5078558716958308</v>
      </c>
      <c r="E145" s="1" t="s">
        <v>42</v>
      </c>
      <c r="F145">
        <v>939.59264099999996</v>
      </c>
      <c r="G145">
        <f>VLOOKUP(E145,Tabela36[#All],2,FALSE)</f>
        <v>3.1908917169221698</v>
      </c>
      <c r="H145">
        <f>VLOOKUP(E145,Tabela36[#All],3,FALSE)</f>
        <v>2.5132176000679389</v>
      </c>
      <c r="J145" s="1" t="s">
        <v>41</v>
      </c>
      <c r="K145">
        <v>2.5105369676417379</v>
      </c>
      <c r="L145">
        <f>VLOOKUP(J145,Tabela36[#All],2,FALSE)</f>
        <v>3.514547752660286</v>
      </c>
      <c r="M145">
        <f>VLOOKUP(J145,Tabela36[#All],3,FALSE)</f>
        <v>2.5078558716958308</v>
      </c>
      <c r="O145" s="1" t="s">
        <v>450</v>
      </c>
      <c r="P145">
        <v>3.863739107345217</v>
      </c>
      <c r="Q145">
        <f>VLOOKUP(O145,Tabela36[#All],2,FALSE)</f>
        <v>1.8976270912904414</v>
      </c>
      <c r="R145">
        <f>VLOOKUP(O145,Tabela36[#All],3,FALSE)</f>
        <v>1.7708520116421442</v>
      </c>
      <c r="T145" s="1" t="s">
        <v>450</v>
      </c>
      <c r="U145">
        <v>-20.477034658871002</v>
      </c>
      <c r="V145">
        <f>VLOOKUP(T145,Tabela36[#All],2,FALSE)</f>
        <v>1.8976270912904414</v>
      </c>
      <c r="W145">
        <f>VLOOKUP(T145,Tabela36[#All],3,FALSE)</f>
        <v>1.7708520116421442</v>
      </c>
      <c r="Y145" t="s">
        <v>450</v>
      </c>
      <c r="Z145">
        <v>-49.778859693117063</v>
      </c>
      <c r="AA145">
        <f>VLOOKUP(Y145,Tabela36[#All],2,FALSE)</f>
        <v>1.8976270912904414</v>
      </c>
      <c r="AB145">
        <f>VLOOKUP(Y145,Tabela36[#All],3,FALSE)</f>
        <v>1.7708520116421442</v>
      </c>
    </row>
    <row r="146" spans="1:28" x14ac:dyDescent="0.3">
      <c r="A146" t="s">
        <v>451</v>
      </c>
      <c r="B146">
        <v>2.6394864892685859</v>
      </c>
      <c r="C146">
        <v>2.2528530309798933</v>
      </c>
      <c r="E146" s="1" t="s">
        <v>455</v>
      </c>
      <c r="F146">
        <v>688.71950100000004</v>
      </c>
      <c r="G146">
        <f>VLOOKUP(E146,Tabela36[#All],2,FALSE)</f>
        <v>2.3729120029701067</v>
      </c>
      <c r="H146">
        <f>VLOOKUP(E146,Tabela36[#All],3,FALSE)</f>
        <v>2.0681858617461617</v>
      </c>
      <c r="J146" s="1" t="s">
        <v>451</v>
      </c>
      <c r="K146">
        <v>2.4933506840324116</v>
      </c>
      <c r="L146">
        <f>VLOOKUP(J146,Tabela36[#All],2,FALSE)</f>
        <v>2.6394864892685859</v>
      </c>
      <c r="M146">
        <f>VLOOKUP(J146,Tabela36[#All],3,FALSE)</f>
        <v>2.2528530309798933</v>
      </c>
      <c r="O146" s="1" t="s">
        <v>41</v>
      </c>
      <c r="P146">
        <v>5.3965654651848993</v>
      </c>
      <c r="Q146">
        <f>VLOOKUP(O146,Tabela36[#All],2,FALSE)</f>
        <v>3.514547752660286</v>
      </c>
      <c r="R146">
        <f>VLOOKUP(O146,Tabela36[#All],3,FALSE)</f>
        <v>2.5078558716958308</v>
      </c>
      <c r="T146" s="1" t="s">
        <v>41</v>
      </c>
      <c r="U146">
        <v>-23.603514000000004</v>
      </c>
      <c r="V146">
        <f>VLOOKUP(T146,Tabela36[#All],2,FALSE)</f>
        <v>3.514547752660286</v>
      </c>
      <c r="W146">
        <f>VLOOKUP(T146,Tabela36[#All],3,FALSE)</f>
        <v>2.5078558716958308</v>
      </c>
      <c r="Y146" t="s">
        <v>41</v>
      </c>
      <c r="Z146">
        <v>-46.931846327888586</v>
      </c>
      <c r="AA146">
        <f>VLOOKUP(Y146,Tabela36[#All],2,FALSE)</f>
        <v>3.514547752660286</v>
      </c>
      <c r="AB146">
        <f>VLOOKUP(Y146,Tabela36[#All],3,FALSE)</f>
        <v>2.5078558716958308</v>
      </c>
    </row>
    <row r="147" spans="1:28" x14ac:dyDescent="0.3">
      <c r="A147" t="s">
        <v>452</v>
      </c>
      <c r="B147">
        <v>2.4440447959180762</v>
      </c>
      <c r="C147">
        <v>2.1367205671564067</v>
      </c>
      <c r="E147" s="1" t="s">
        <v>456</v>
      </c>
      <c r="F147">
        <v>812.83750499999996</v>
      </c>
      <c r="G147">
        <f>VLOOKUP(E147,Tabela36[#All],2,FALSE)</f>
        <v>2.330413773349191</v>
      </c>
      <c r="H147">
        <f>VLOOKUP(E147,Tabela36[#All],3,FALSE)</f>
        <v>2.0755469613925306</v>
      </c>
      <c r="J147" s="1" t="s">
        <v>452</v>
      </c>
      <c r="K147">
        <v>2.5857201006932291</v>
      </c>
      <c r="L147">
        <f>VLOOKUP(J147,Tabela36[#All],2,FALSE)</f>
        <v>2.4440447959180762</v>
      </c>
      <c r="M147">
        <f>VLOOKUP(J147,Tabela36[#All],3,FALSE)</f>
        <v>2.1367205671564067</v>
      </c>
      <c r="O147" s="1" t="s">
        <v>451</v>
      </c>
      <c r="P147">
        <v>4.5476762705546943</v>
      </c>
      <c r="Q147">
        <f>VLOOKUP(O147,Tabela36[#All],2,FALSE)</f>
        <v>2.6394864892685859</v>
      </c>
      <c r="R147">
        <f>VLOOKUP(O147,Tabela36[#All],3,FALSE)</f>
        <v>2.2528530309798933</v>
      </c>
      <c r="T147" s="1" t="s">
        <v>451</v>
      </c>
      <c r="U147">
        <v>-21.340430500000004</v>
      </c>
      <c r="V147">
        <f>VLOOKUP(T147,Tabela36[#All],2,FALSE)</f>
        <v>2.6394864892685859</v>
      </c>
      <c r="W147">
        <f>VLOOKUP(T147,Tabela36[#All],3,FALSE)</f>
        <v>2.2528530309798933</v>
      </c>
      <c r="Y147" t="s">
        <v>451</v>
      </c>
      <c r="Z147">
        <v>-47.730042348127988</v>
      </c>
      <c r="AA147">
        <f>VLOOKUP(Y147,Tabela36[#All],2,FALSE)</f>
        <v>2.6394864892685859</v>
      </c>
      <c r="AB147">
        <f>VLOOKUP(Y147,Tabela36[#All],3,FALSE)</f>
        <v>2.2528530309798933</v>
      </c>
    </row>
    <row r="148" spans="1:28" x14ac:dyDescent="0.3">
      <c r="A148" t="s">
        <v>453</v>
      </c>
      <c r="B148">
        <v>1.255272505103306</v>
      </c>
      <c r="C148">
        <v>1.2304489213782739</v>
      </c>
      <c r="E148" s="1" t="s">
        <v>457</v>
      </c>
      <c r="F148">
        <v>398.162556</v>
      </c>
      <c r="G148">
        <f>VLOOKUP(E148,Tabela36[#All],2,FALSE)</f>
        <v>0.3010299956639812</v>
      </c>
      <c r="H148">
        <f>VLOOKUP(E148,Tabela36[#All],3,FALSE)</f>
        <v>0.3010299956639812</v>
      </c>
      <c r="J148" s="1" t="s">
        <v>453</v>
      </c>
      <c r="K148">
        <v>2.1741470650970305</v>
      </c>
      <c r="L148">
        <f>VLOOKUP(J148,Tabela36[#All],2,FALSE)</f>
        <v>1.255272505103306</v>
      </c>
      <c r="M148">
        <f>VLOOKUP(J148,Tabela36[#All],3,FALSE)</f>
        <v>1.2304489213782739</v>
      </c>
      <c r="O148" s="1" t="s">
        <v>452</v>
      </c>
      <c r="P148">
        <v>3.9360611166099884</v>
      </c>
      <c r="Q148">
        <f>VLOOKUP(O148,Tabela36[#All],2,FALSE)</f>
        <v>2.4440447959180762</v>
      </c>
      <c r="R148">
        <f>VLOOKUP(O148,Tabela36[#All],3,FALSE)</f>
        <v>2.1367205671564067</v>
      </c>
      <c r="T148" s="1" t="s">
        <v>452</v>
      </c>
      <c r="U148">
        <v>-20.402491999392403</v>
      </c>
      <c r="V148">
        <f>VLOOKUP(T148,Tabela36[#All],2,FALSE)</f>
        <v>2.4440447959180762</v>
      </c>
      <c r="W148">
        <f>VLOOKUP(T148,Tabela36[#All],3,FALSE)</f>
        <v>2.1367205671564067</v>
      </c>
      <c r="Y148" t="s">
        <v>452</v>
      </c>
      <c r="Z148">
        <v>-47.423806452050769</v>
      </c>
      <c r="AA148">
        <f>VLOOKUP(Y148,Tabela36[#All],2,FALSE)</f>
        <v>2.4440447959180762</v>
      </c>
      <c r="AB148">
        <f>VLOOKUP(Y148,Tabela36[#All],3,FALSE)</f>
        <v>2.1367205671564067</v>
      </c>
    </row>
    <row r="149" spans="1:28" x14ac:dyDescent="0.3">
      <c r="A149" t="s">
        <v>454</v>
      </c>
      <c r="B149">
        <v>2.3560258571931225</v>
      </c>
      <c r="C149">
        <v>2.0211892990699383</v>
      </c>
      <c r="E149" s="1" t="s">
        <v>43</v>
      </c>
      <c r="F149">
        <v>1055.4724309999999</v>
      </c>
      <c r="G149">
        <f>VLOOKUP(E149,Tabela36[#All],2,FALSE)</f>
        <v>2.8020892578817329</v>
      </c>
      <c r="H149">
        <f>VLOOKUP(E149,Tabela36[#All],3,FALSE)</f>
        <v>2.2833012287035497</v>
      </c>
      <c r="J149" s="1" t="s">
        <v>454</v>
      </c>
      <c r="K149">
        <v>2.4852940180679526</v>
      </c>
      <c r="L149">
        <f>VLOOKUP(J149,Tabela36[#All],2,FALSE)</f>
        <v>2.3560258571931225</v>
      </c>
      <c r="M149">
        <f>VLOOKUP(J149,Tabela36[#All],3,FALSE)</f>
        <v>2.0211892990699383</v>
      </c>
      <c r="O149" s="1" t="s">
        <v>453</v>
      </c>
      <c r="P149">
        <v>3.3165993020938607</v>
      </c>
      <c r="Q149">
        <f>VLOOKUP(O149,Tabela36[#All],2,FALSE)</f>
        <v>1.255272505103306</v>
      </c>
      <c r="R149">
        <f>VLOOKUP(O149,Tabela36[#All],3,FALSE)</f>
        <v>1.2304489213782739</v>
      </c>
      <c r="T149" s="1" t="s">
        <v>453</v>
      </c>
      <c r="U149">
        <v>-22.745498928978854</v>
      </c>
      <c r="V149">
        <f>VLOOKUP(T149,Tabela36[#All],2,FALSE)</f>
        <v>1.255272505103306</v>
      </c>
      <c r="W149">
        <f>VLOOKUP(T149,Tabela36[#All],3,FALSE)</f>
        <v>1.2304489213782739</v>
      </c>
      <c r="Y149" t="s">
        <v>453</v>
      </c>
      <c r="Z149">
        <v>-50.793666159557638</v>
      </c>
      <c r="AA149">
        <f>VLOOKUP(Y149,Tabela36[#All],2,FALSE)</f>
        <v>1.255272505103306</v>
      </c>
      <c r="AB149">
        <f>VLOOKUP(Y149,Tabela36[#All],3,FALSE)</f>
        <v>1.2304489213782739</v>
      </c>
    </row>
    <row r="150" spans="1:28" x14ac:dyDescent="0.3">
      <c r="A150" t="s">
        <v>155</v>
      </c>
      <c r="B150">
        <v>3.3277674899027292</v>
      </c>
      <c r="C150">
        <v>2.3710678622717363</v>
      </c>
      <c r="E150" s="1" t="s">
        <v>458</v>
      </c>
      <c r="F150">
        <v>569.77001700000005</v>
      </c>
      <c r="G150">
        <f>VLOOKUP(E150,Tabela36[#All],2,FALSE)</f>
        <v>1.2041199826559248</v>
      </c>
      <c r="H150">
        <f>VLOOKUP(E150,Tabela36[#All],3,FALSE)</f>
        <v>1.1760912590556813</v>
      </c>
      <c r="J150" s="1" t="s">
        <v>155</v>
      </c>
      <c r="K150">
        <v>2.1549684019587931</v>
      </c>
      <c r="L150">
        <f>VLOOKUP(J150,Tabela36[#All],2,FALSE)</f>
        <v>3.3277674899027292</v>
      </c>
      <c r="M150">
        <f>VLOOKUP(J150,Tabela36[#All],3,FALSE)</f>
        <v>2.3710678622717363</v>
      </c>
      <c r="O150" s="1" t="s">
        <v>454</v>
      </c>
      <c r="P150">
        <v>4.9150725398865411</v>
      </c>
      <c r="Q150">
        <f>VLOOKUP(O150,Tabela36[#All],2,FALSE)</f>
        <v>2.3560258571931225</v>
      </c>
      <c r="R150">
        <f>VLOOKUP(O150,Tabela36[#All],3,FALSE)</f>
        <v>2.0211892990699383</v>
      </c>
      <c r="T150" s="1" t="s">
        <v>454</v>
      </c>
      <c r="U150">
        <v>-22.577749880422036</v>
      </c>
      <c r="V150">
        <f>VLOOKUP(T150,Tabela36[#All],2,FALSE)</f>
        <v>2.3560258571931225</v>
      </c>
      <c r="W150">
        <f>VLOOKUP(T150,Tabela36[#All],3,FALSE)</f>
        <v>2.0211892990699383</v>
      </c>
      <c r="Y150" t="s">
        <v>454</v>
      </c>
      <c r="Z150">
        <v>-44.96173196059668</v>
      </c>
      <c r="AA150">
        <f>VLOOKUP(Y150,Tabela36[#All],2,FALSE)</f>
        <v>2.3560258571931225</v>
      </c>
      <c r="AB150">
        <f>VLOOKUP(Y150,Tabela36[#All],3,FALSE)</f>
        <v>2.0211892990699383</v>
      </c>
    </row>
    <row r="151" spans="1:28" x14ac:dyDescent="0.3">
      <c r="A151" t="s">
        <v>42</v>
      </c>
      <c r="B151">
        <v>3.1908917169221698</v>
      </c>
      <c r="C151">
        <v>2.5132176000679389</v>
      </c>
      <c r="E151" s="1" t="s">
        <v>459</v>
      </c>
      <c r="F151">
        <v>683.98991999999998</v>
      </c>
      <c r="G151">
        <f>VLOOKUP(E151,Tabela36[#All],2,FALSE)</f>
        <v>3.0107238653917729</v>
      </c>
      <c r="H151">
        <f>VLOOKUP(E151,Tabela36[#All],3,FALSE)</f>
        <v>2.3159703454569178</v>
      </c>
      <c r="J151" s="1" t="s">
        <v>42</v>
      </c>
      <c r="K151">
        <v>3.14837125733224</v>
      </c>
      <c r="L151">
        <f>VLOOKUP(J151,Tabela36[#All],2,FALSE)</f>
        <v>3.1908917169221698</v>
      </c>
      <c r="M151">
        <f>VLOOKUP(J151,Tabela36[#All],3,FALSE)</f>
        <v>2.5132176000679389</v>
      </c>
      <c r="O151" s="1" t="s">
        <v>155</v>
      </c>
      <c r="P151">
        <v>5.1162922014357486</v>
      </c>
      <c r="Q151">
        <f>VLOOKUP(O151,Tabela36[#All],2,FALSE)</f>
        <v>3.3277674899027292</v>
      </c>
      <c r="R151">
        <f>VLOOKUP(O151,Tabela36[#All],3,FALSE)</f>
        <v>2.3710678622717363</v>
      </c>
      <c r="T151" s="1" t="s">
        <v>155</v>
      </c>
      <c r="U151">
        <v>-23.883839000000005</v>
      </c>
      <c r="V151">
        <f>VLOOKUP(T151,Tabela36[#All],2,FALSE)</f>
        <v>3.3277674899027292</v>
      </c>
      <c r="W151">
        <f>VLOOKUP(T151,Tabela36[#All],3,FALSE)</f>
        <v>2.3710678622717363</v>
      </c>
      <c r="Y151" t="s">
        <v>155</v>
      </c>
      <c r="Z151">
        <v>-46.420031768274477</v>
      </c>
      <c r="AA151">
        <f>VLOOKUP(Y151,Tabela36[#All],2,FALSE)</f>
        <v>3.3277674899027292</v>
      </c>
      <c r="AB151">
        <f>VLOOKUP(Y151,Tabela36[#All],3,FALSE)</f>
        <v>2.3710678622717363</v>
      </c>
    </row>
    <row r="152" spans="1:28" x14ac:dyDescent="0.3">
      <c r="A152" t="s">
        <v>455</v>
      </c>
      <c r="B152">
        <v>2.3729120029701067</v>
      </c>
      <c r="C152">
        <v>2.0681858617461617</v>
      </c>
      <c r="E152" s="1" t="s">
        <v>460</v>
      </c>
      <c r="F152">
        <v>466.50761299999999</v>
      </c>
      <c r="G152">
        <f>VLOOKUP(E152,Tabela36[#All],2,FALSE)</f>
        <v>1</v>
      </c>
      <c r="H152">
        <f>VLOOKUP(E152,Tabela36[#All],3,FALSE)</f>
        <v>1</v>
      </c>
      <c r="J152" s="1" t="s">
        <v>455</v>
      </c>
      <c r="K152">
        <v>2.877201972557871</v>
      </c>
      <c r="L152">
        <f>VLOOKUP(J152,Tabela36[#All],2,FALSE)</f>
        <v>2.3729120029701067</v>
      </c>
      <c r="M152">
        <f>VLOOKUP(J152,Tabela36[#All],3,FALSE)</f>
        <v>2.0681858617461617</v>
      </c>
      <c r="O152" s="1" t="s">
        <v>42</v>
      </c>
      <c r="P152">
        <v>4.3333868116595315</v>
      </c>
      <c r="Q152">
        <f>VLOOKUP(O152,Tabela36[#All],2,FALSE)</f>
        <v>3.1908917169221698</v>
      </c>
      <c r="R152">
        <f>VLOOKUP(O152,Tabela36[#All],3,FALSE)</f>
        <v>2.5132176000679389</v>
      </c>
      <c r="T152" s="1" t="s">
        <v>42</v>
      </c>
      <c r="U152">
        <v>-23.074750147406501</v>
      </c>
      <c r="V152">
        <f>VLOOKUP(T152,Tabela36[#All],2,FALSE)</f>
        <v>3.1908917169221698</v>
      </c>
      <c r="W152">
        <f>VLOOKUP(T152,Tabela36[#All],3,FALSE)</f>
        <v>2.5132176000679389</v>
      </c>
      <c r="Y152" t="s">
        <v>42</v>
      </c>
      <c r="Z152">
        <v>-44.958026903498052</v>
      </c>
      <c r="AA152">
        <f>VLOOKUP(Y152,Tabela36[#All],2,FALSE)</f>
        <v>3.1908917169221698</v>
      </c>
      <c r="AB152">
        <f>VLOOKUP(Y152,Tabela36[#All],3,FALSE)</f>
        <v>2.5132176000679389</v>
      </c>
    </row>
    <row r="153" spans="1:28" x14ac:dyDescent="0.3">
      <c r="A153" t="s">
        <v>456</v>
      </c>
      <c r="B153">
        <v>2.330413773349191</v>
      </c>
      <c r="C153">
        <v>2.0755469613925306</v>
      </c>
      <c r="E153" s="1" t="s">
        <v>44</v>
      </c>
      <c r="F153">
        <v>707.05544099999997</v>
      </c>
      <c r="G153">
        <f>VLOOKUP(E153,Tabela36[#All],2,FALSE)</f>
        <v>3.9466487339066765</v>
      </c>
      <c r="H153">
        <f>VLOOKUP(E153,Tabela36[#All],3,FALSE)</f>
        <v>2.5550944485783194</v>
      </c>
      <c r="J153" s="1" t="s">
        <v>457</v>
      </c>
      <c r="K153">
        <v>1.9451385535247148</v>
      </c>
      <c r="L153">
        <f>VLOOKUP(J153,Tabela36[#All],2,FALSE)</f>
        <v>0.3010299956639812</v>
      </c>
      <c r="M153">
        <f>VLOOKUP(J153,Tabela36[#All],3,FALSE)</f>
        <v>0.3010299956639812</v>
      </c>
      <c r="O153" s="1" t="s">
        <v>455</v>
      </c>
      <c r="P153">
        <v>4.5278618063227016</v>
      </c>
      <c r="Q153">
        <f>VLOOKUP(O153,Tabela36[#All],2,FALSE)</f>
        <v>2.3729120029701067</v>
      </c>
      <c r="R153">
        <f>VLOOKUP(O153,Tabela36[#All],3,FALSE)</f>
        <v>2.0681858617461617</v>
      </c>
      <c r="T153" s="1" t="s">
        <v>455</v>
      </c>
      <c r="U153">
        <v>-21.909083000000006</v>
      </c>
      <c r="V153">
        <f>VLOOKUP(T153,Tabela36[#All],2,FALSE)</f>
        <v>2.3729120029701067</v>
      </c>
      <c r="W153">
        <f>VLOOKUP(T153,Tabela36[#All],3,FALSE)</f>
        <v>2.0681858617461617</v>
      </c>
      <c r="Y153" t="s">
        <v>455</v>
      </c>
      <c r="Z153">
        <v>-47.620663971859237</v>
      </c>
      <c r="AA153">
        <f>VLOOKUP(Y153,Tabela36[#All],2,FALSE)</f>
        <v>2.3729120029701067</v>
      </c>
      <c r="AB153">
        <f>VLOOKUP(Y153,Tabela36[#All],3,FALSE)</f>
        <v>2.0681858617461617</v>
      </c>
    </row>
    <row r="154" spans="1:28" x14ac:dyDescent="0.3">
      <c r="A154" t="s">
        <v>457</v>
      </c>
      <c r="B154">
        <v>0.3010299956639812</v>
      </c>
      <c r="C154">
        <v>0.3010299956639812</v>
      </c>
      <c r="E154" s="1" t="s">
        <v>461</v>
      </c>
      <c r="F154">
        <v>414.17755799999998</v>
      </c>
      <c r="G154">
        <f>VLOOKUP(E154,Tabela36[#All],2,FALSE)</f>
        <v>1.968482948553935</v>
      </c>
      <c r="H154">
        <f>VLOOKUP(E154,Tabela36[#All],3,FALSE)</f>
        <v>1.7708520116421442</v>
      </c>
      <c r="J154" s="1" t="s">
        <v>43</v>
      </c>
      <c r="K154">
        <v>2.3497611030026873</v>
      </c>
      <c r="L154">
        <f>VLOOKUP(J154,Tabela36[#All],2,FALSE)</f>
        <v>2.8020892578817329</v>
      </c>
      <c r="M154">
        <f>VLOOKUP(J154,Tabela36[#All],3,FALSE)</f>
        <v>2.2833012287035497</v>
      </c>
      <c r="O154" s="1" t="s">
        <v>456</v>
      </c>
      <c r="P154">
        <v>5.6272470239217185</v>
      </c>
      <c r="Q154">
        <f>VLOOKUP(O154,Tabela36[#All],2,FALSE)</f>
        <v>2.330413773349191</v>
      </c>
      <c r="R154">
        <f>VLOOKUP(O154,Tabela36[#All],3,FALSE)</f>
        <v>2.0755469613925306</v>
      </c>
      <c r="T154" s="1" t="s">
        <v>456</v>
      </c>
      <c r="U154">
        <v>-23.689295000000008</v>
      </c>
      <c r="V154">
        <f>VLOOKUP(T154,Tabela36[#All],2,FALSE)</f>
        <v>2.330413773349191</v>
      </c>
      <c r="W154">
        <f>VLOOKUP(T154,Tabela36[#All],3,FALSE)</f>
        <v>2.0755469613925306</v>
      </c>
      <c r="Y154" t="s">
        <v>456</v>
      </c>
      <c r="Z154">
        <v>-46.623381393203019</v>
      </c>
      <c r="AA154">
        <f>VLOOKUP(Y154,Tabela36[#All],2,FALSE)</f>
        <v>2.330413773349191</v>
      </c>
      <c r="AB154">
        <f>VLOOKUP(Y154,Tabela36[#All],3,FALSE)</f>
        <v>2.0755469613925306</v>
      </c>
    </row>
    <row r="155" spans="1:28" x14ac:dyDescent="0.3">
      <c r="A155" t="s">
        <v>43</v>
      </c>
      <c r="B155">
        <v>2.8020892578817329</v>
      </c>
      <c r="C155">
        <v>2.2833012287035497</v>
      </c>
      <c r="E155" s="1" t="s">
        <v>462</v>
      </c>
      <c r="F155">
        <v>508.16710699999999</v>
      </c>
      <c r="G155">
        <f>VLOOKUP(E155,Tabela36[#All],2,FALSE)</f>
        <v>2.2966651902615309</v>
      </c>
      <c r="H155">
        <f>VLOOKUP(E155,Tabela36[#All],3,FALSE)</f>
        <v>1.9777236052888478</v>
      </c>
      <c r="J155" s="1" t="s">
        <v>458</v>
      </c>
      <c r="K155">
        <v>2.1753059240586214</v>
      </c>
      <c r="L155">
        <f>VLOOKUP(J155,Tabela36[#All],2,FALSE)</f>
        <v>1.2041199826559248</v>
      </c>
      <c r="M155">
        <f>VLOOKUP(J155,Tabela36[#All],3,FALSE)</f>
        <v>1.1760912590556813</v>
      </c>
      <c r="O155" s="1" t="s">
        <v>457</v>
      </c>
      <c r="P155">
        <v>3.253580289562183</v>
      </c>
      <c r="Q155">
        <f>VLOOKUP(O155,Tabela36[#All],2,FALSE)</f>
        <v>0.3010299956639812</v>
      </c>
      <c r="R155">
        <f>VLOOKUP(O155,Tabela36[#All],3,FALSE)</f>
        <v>0.3010299956639812</v>
      </c>
      <c r="T155" s="1" t="s">
        <v>457</v>
      </c>
      <c r="U155">
        <v>-20.464412794300202</v>
      </c>
      <c r="V155">
        <f>VLOOKUP(T155,Tabela36[#All],2,FALSE)</f>
        <v>0.3010299956639812</v>
      </c>
      <c r="W155">
        <f>VLOOKUP(T155,Tabela36[#All],3,FALSE)</f>
        <v>0.3010299956639812</v>
      </c>
      <c r="Y155" t="s">
        <v>457</v>
      </c>
      <c r="Z155">
        <v>-50.606055988833148</v>
      </c>
      <c r="AA155">
        <f>VLOOKUP(Y155,Tabela36[#All],2,FALSE)</f>
        <v>0.3010299956639812</v>
      </c>
      <c r="AB155">
        <f>VLOOKUP(Y155,Tabela36[#All],3,FALSE)</f>
        <v>0.3010299956639812</v>
      </c>
    </row>
    <row r="156" spans="1:28" x14ac:dyDescent="0.3">
      <c r="A156" t="s">
        <v>458</v>
      </c>
      <c r="B156">
        <v>1.2041199826559248</v>
      </c>
      <c r="C156">
        <v>1.1760912590556813</v>
      </c>
      <c r="E156" s="1" t="s">
        <v>463</v>
      </c>
      <c r="F156">
        <v>624.09444399999995</v>
      </c>
      <c r="G156">
        <f>VLOOKUP(E156,Tabela36[#All],2,FALSE)</f>
        <v>2.3424226808222062</v>
      </c>
      <c r="H156">
        <f>VLOOKUP(E156,Tabela36[#All],3,FALSE)</f>
        <v>2.1038037209559568</v>
      </c>
      <c r="J156" s="1" t="s">
        <v>459</v>
      </c>
      <c r="K156">
        <v>2.8013844990940564</v>
      </c>
      <c r="L156">
        <f>VLOOKUP(J156,Tabela36[#All],2,FALSE)</f>
        <v>3.0107238653917729</v>
      </c>
      <c r="M156">
        <f>VLOOKUP(J156,Tabela36[#All],3,FALSE)</f>
        <v>2.3159703454569178</v>
      </c>
      <c r="O156" s="1" t="s">
        <v>43</v>
      </c>
      <c r="P156">
        <v>4.0471190387201812</v>
      </c>
      <c r="Q156">
        <f>VLOOKUP(O156,Tabela36[#All],2,FALSE)</f>
        <v>2.8020892578817329</v>
      </c>
      <c r="R156">
        <f>VLOOKUP(O156,Tabela36[#All],3,FALSE)</f>
        <v>2.2833012287035497</v>
      </c>
      <c r="T156" s="1" t="s">
        <v>43</v>
      </c>
      <c r="U156">
        <v>-21.661621506036553</v>
      </c>
      <c r="V156">
        <f>VLOOKUP(T156,Tabela36[#All],2,FALSE)</f>
        <v>2.8020892578817329</v>
      </c>
      <c r="W156">
        <f>VLOOKUP(T156,Tabela36[#All],3,FALSE)</f>
        <v>2.2833012287035497</v>
      </c>
      <c r="Y156" t="s">
        <v>43</v>
      </c>
      <c r="Z156">
        <v>-46.736869786792376</v>
      </c>
      <c r="AA156">
        <f>VLOOKUP(Y156,Tabela36[#All],2,FALSE)</f>
        <v>2.8020892578817329</v>
      </c>
      <c r="AB156">
        <f>VLOOKUP(Y156,Tabela36[#All],3,FALSE)</f>
        <v>2.2833012287035497</v>
      </c>
    </row>
    <row r="157" spans="1:28" x14ac:dyDescent="0.3">
      <c r="A157" t="s">
        <v>459</v>
      </c>
      <c r="B157">
        <v>3.0107238653917729</v>
      </c>
      <c r="C157">
        <v>2.3159703454569178</v>
      </c>
      <c r="E157" s="1" t="s">
        <v>464</v>
      </c>
      <c r="F157">
        <v>684.99032199999999</v>
      </c>
      <c r="G157">
        <f>VLOOKUP(E157,Tabela36[#All],2,FALSE)</f>
        <v>1.1139433523068367</v>
      </c>
      <c r="H157">
        <f>VLOOKUP(E157,Tabela36[#All],3,FALSE)</f>
        <v>0.95424250943932487</v>
      </c>
      <c r="J157" s="1" t="s">
        <v>460</v>
      </c>
      <c r="K157">
        <v>1.8917548292566713</v>
      </c>
      <c r="L157">
        <f>VLOOKUP(J157,Tabela36[#All],2,FALSE)</f>
        <v>1</v>
      </c>
      <c r="M157">
        <f>VLOOKUP(J157,Tabela36[#All],3,FALSE)</f>
        <v>1</v>
      </c>
      <c r="O157" s="1" t="s">
        <v>458</v>
      </c>
      <c r="P157">
        <v>3.9508028229646586</v>
      </c>
      <c r="Q157">
        <f>VLOOKUP(O157,Tabela36[#All],2,FALSE)</f>
        <v>1.2041199826559248</v>
      </c>
      <c r="R157">
        <f>VLOOKUP(O157,Tabela36[#All],3,FALSE)</f>
        <v>1.1760912590556813</v>
      </c>
      <c r="T157" s="1" t="s">
        <v>458</v>
      </c>
      <c r="U157">
        <v>-21.514804330405855</v>
      </c>
      <c r="V157">
        <f>VLOOKUP(T157,Tabela36[#All],2,FALSE)</f>
        <v>1.2041199826559248</v>
      </c>
      <c r="W157">
        <f>VLOOKUP(T157,Tabela36[#All],3,FALSE)</f>
        <v>1.1760912590556813</v>
      </c>
      <c r="Y157" t="s">
        <v>458</v>
      </c>
      <c r="Z157">
        <v>-48.400242719251693</v>
      </c>
      <c r="AA157">
        <f>VLOOKUP(Y157,Tabela36[#All],2,FALSE)</f>
        <v>1.2041199826559248</v>
      </c>
      <c r="AB157">
        <f>VLOOKUP(Y157,Tabela36[#All],3,FALSE)</f>
        <v>1.1760912590556813</v>
      </c>
    </row>
    <row r="158" spans="1:28" x14ac:dyDescent="0.3">
      <c r="A158" t="s">
        <v>460</v>
      </c>
      <c r="B158">
        <v>1</v>
      </c>
      <c r="C158">
        <v>1</v>
      </c>
      <c r="E158" s="1" t="s">
        <v>465</v>
      </c>
      <c r="F158">
        <v>572.24222499999996</v>
      </c>
      <c r="G158">
        <f>VLOOKUP(E158,Tabela36[#All],2,FALSE)</f>
        <v>2.2068258760318495</v>
      </c>
      <c r="H158">
        <f>VLOOKUP(E158,Tabela36[#All],3,FALSE)</f>
        <v>1.8920946026904804</v>
      </c>
      <c r="J158" s="1" t="s">
        <v>44</v>
      </c>
      <c r="K158">
        <v>2.3136015026670074</v>
      </c>
      <c r="L158">
        <f>VLOOKUP(J158,Tabela36[#All],2,FALSE)</f>
        <v>3.9466487339066765</v>
      </c>
      <c r="M158">
        <f>VLOOKUP(J158,Tabela36[#All],3,FALSE)</f>
        <v>2.5550944485783194</v>
      </c>
      <c r="O158" s="1" t="s">
        <v>459</v>
      </c>
      <c r="P158">
        <v>4.4364012048506014</v>
      </c>
      <c r="Q158">
        <f>VLOOKUP(O158,Tabela36[#All],2,FALSE)</f>
        <v>3.0107238653917729</v>
      </c>
      <c r="R158">
        <f>VLOOKUP(O158,Tabela36[#All],3,FALSE)</f>
        <v>2.3159703454569178</v>
      </c>
      <c r="T158" s="1" t="s">
        <v>459</v>
      </c>
      <c r="U158">
        <v>-22.367316000000002</v>
      </c>
      <c r="V158">
        <f>VLOOKUP(T158,Tabela36[#All],2,FALSE)</f>
        <v>3.0107238653917729</v>
      </c>
      <c r="W158">
        <f>VLOOKUP(T158,Tabela36[#All],3,FALSE)</f>
        <v>2.3159703454569178</v>
      </c>
      <c r="Y158" t="s">
        <v>459</v>
      </c>
      <c r="Z158">
        <v>-48.382675987535464</v>
      </c>
      <c r="AA158">
        <f>VLOOKUP(Y158,Tabela36[#All],2,FALSE)</f>
        <v>3.0107238653917729</v>
      </c>
      <c r="AB158">
        <f>VLOOKUP(Y158,Tabela36[#All],3,FALSE)</f>
        <v>2.3159703454569178</v>
      </c>
    </row>
    <row r="159" spans="1:28" x14ac:dyDescent="0.3">
      <c r="A159" t="s">
        <v>44</v>
      </c>
      <c r="B159">
        <v>3.9466487339066765</v>
      </c>
      <c r="C159">
        <v>2.5550944485783194</v>
      </c>
      <c r="E159" s="1" t="s">
        <v>466</v>
      </c>
      <c r="F159">
        <v>508.31157999999999</v>
      </c>
      <c r="G159">
        <f>VLOOKUP(E159,Tabela36[#All],2,FALSE)</f>
        <v>1.2787536009528289</v>
      </c>
      <c r="H159">
        <f>VLOOKUP(E159,Tabela36[#All],3,FALSE)</f>
        <v>1.146128035678238</v>
      </c>
      <c r="J159" s="1" t="s">
        <v>461</v>
      </c>
      <c r="K159">
        <v>2.6881420695183667</v>
      </c>
      <c r="L159">
        <f>VLOOKUP(J159,Tabela36[#All],2,FALSE)</f>
        <v>1.968482948553935</v>
      </c>
      <c r="M159">
        <f>VLOOKUP(J159,Tabela36[#All],3,FALSE)</f>
        <v>1.7708520116421442</v>
      </c>
      <c r="O159" s="1" t="s">
        <v>460</v>
      </c>
      <c r="P159">
        <v>3.325310371711061</v>
      </c>
      <c r="Q159">
        <f>VLOOKUP(O159,Tabela36[#All],2,FALSE)</f>
        <v>1</v>
      </c>
      <c r="R159">
        <f>VLOOKUP(O159,Tabela36[#All],3,FALSE)</f>
        <v>1</v>
      </c>
      <c r="T159" s="1" t="s">
        <v>460</v>
      </c>
      <c r="U159">
        <v>-20.122870661056659</v>
      </c>
      <c r="V159">
        <f>VLOOKUP(T159,Tabela36[#All],2,FALSE)</f>
        <v>1</v>
      </c>
      <c r="W159">
        <f>VLOOKUP(T159,Tabela36[#All],3,FALSE)</f>
        <v>1</v>
      </c>
      <c r="Y159" t="s">
        <v>460</v>
      </c>
      <c r="Z159">
        <v>-50.515363084024557</v>
      </c>
      <c r="AA159">
        <f>VLOOKUP(Y159,Tabela36[#All],2,FALSE)</f>
        <v>1</v>
      </c>
      <c r="AB159">
        <f>VLOOKUP(Y159,Tabela36[#All],3,FALSE)</f>
        <v>1</v>
      </c>
    </row>
    <row r="160" spans="1:28" x14ac:dyDescent="0.3">
      <c r="A160" t="s">
        <v>461</v>
      </c>
      <c r="B160">
        <v>1.968482948553935</v>
      </c>
      <c r="C160">
        <v>1.7708520116421442</v>
      </c>
      <c r="E160" s="1" t="s">
        <v>467</v>
      </c>
      <c r="F160">
        <v>546.34642299999996</v>
      </c>
      <c r="G160">
        <f>VLOOKUP(E160,Tabela36[#All],2,FALSE)</f>
        <v>1</v>
      </c>
      <c r="H160">
        <f>VLOOKUP(E160,Tabela36[#All],3,FALSE)</f>
        <v>0.90308998699194354</v>
      </c>
      <c r="J160" s="1" t="s">
        <v>462</v>
      </c>
      <c r="K160">
        <v>2.4225192571595291</v>
      </c>
      <c r="L160">
        <f>VLOOKUP(J160,Tabela36[#All],2,FALSE)</f>
        <v>2.2966651902615309</v>
      </c>
      <c r="M160">
        <f>VLOOKUP(J160,Tabela36[#All],3,FALSE)</f>
        <v>1.9777236052888478</v>
      </c>
      <c r="O160" s="1" t="s">
        <v>44</v>
      </c>
      <c r="P160">
        <v>3.9480704815189411</v>
      </c>
      <c r="Q160">
        <f>VLOOKUP(O160,Tabela36[#All],2,FALSE)</f>
        <v>3.9466487339066765</v>
      </c>
      <c r="R160">
        <f>VLOOKUP(O160,Tabela36[#All],3,FALSE)</f>
        <v>2.5550944485783194</v>
      </c>
      <c r="T160" s="1" t="s">
        <v>44</v>
      </c>
      <c r="U160">
        <v>-22.113167196367058</v>
      </c>
      <c r="V160">
        <f>VLOOKUP(T160,Tabela36[#All],2,FALSE)</f>
        <v>3.9466487339066765</v>
      </c>
      <c r="W160">
        <f>VLOOKUP(T160,Tabela36[#All],3,FALSE)</f>
        <v>2.5550944485783194</v>
      </c>
      <c r="Y160" t="s">
        <v>44</v>
      </c>
      <c r="Z160">
        <v>-48.316235806343272</v>
      </c>
      <c r="AA160">
        <f>VLOOKUP(Y160,Tabela36[#All],2,FALSE)</f>
        <v>3.9466487339066765</v>
      </c>
      <c r="AB160">
        <f>VLOOKUP(Y160,Tabela36[#All],3,FALSE)</f>
        <v>2.5550944485783194</v>
      </c>
    </row>
    <row r="161" spans="1:28" x14ac:dyDescent="0.3">
      <c r="A161" t="s">
        <v>462</v>
      </c>
      <c r="B161">
        <v>2.2966651902615309</v>
      </c>
      <c r="C161">
        <v>1.9777236052888478</v>
      </c>
      <c r="E161" s="1" t="s">
        <v>468</v>
      </c>
      <c r="F161">
        <v>791.83497699999998</v>
      </c>
      <c r="G161">
        <f>VLOOKUP(E161,Tabela36[#All],2,FALSE)</f>
        <v>2.7641761323903307</v>
      </c>
      <c r="H161">
        <f>VLOOKUP(E161,Tabela36[#All],3,FALSE)</f>
        <v>2.1818435879447726</v>
      </c>
      <c r="J161" s="1" t="s">
        <v>463</v>
      </c>
      <c r="K161">
        <v>2.046791616416713</v>
      </c>
      <c r="L161">
        <f>VLOOKUP(J161,Tabela36[#All],2,FALSE)</f>
        <v>2.3424226808222062</v>
      </c>
      <c r="M161">
        <f>VLOOKUP(J161,Tabela36[#All],3,FALSE)</f>
        <v>2.1038037209559568</v>
      </c>
      <c r="O161" s="1" t="s">
        <v>461</v>
      </c>
      <c r="P161">
        <v>4.6701808896392736</v>
      </c>
      <c r="Q161">
        <f>VLOOKUP(O161,Tabela36[#All],2,FALSE)</f>
        <v>1.968482948553935</v>
      </c>
      <c r="R161">
        <f>VLOOKUP(O161,Tabela36[#All],3,FALSE)</f>
        <v>1.7708520116421442</v>
      </c>
      <c r="T161" s="1" t="s">
        <v>461</v>
      </c>
      <c r="U161">
        <v>-21.486137535000005</v>
      </c>
      <c r="V161">
        <f>VLOOKUP(T161,Tabela36[#All],2,FALSE)</f>
        <v>1.968482948553935</v>
      </c>
      <c r="W161">
        <f>VLOOKUP(T161,Tabela36[#All],3,FALSE)</f>
        <v>1.7708520116421442</v>
      </c>
      <c r="Y161" t="s">
        <v>461</v>
      </c>
      <c r="Z161">
        <v>-51.53404966006272</v>
      </c>
      <c r="AA161">
        <f>VLOOKUP(Y161,Tabela36[#All],2,FALSE)</f>
        <v>1.968482948553935</v>
      </c>
      <c r="AB161">
        <f>VLOOKUP(Y161,Tabela36[#All],3,FALSE)</f>
        <v>1.7708520116421442</v>
      </c>
    </row>
    <row r="162" spans="1:28" x14ac:dyDescent="0.3">
      <c r="A162" t="s">
        <v>463</v>
      </c>
      <c r="B162">
        <v>2.3424226808222062</v>
      </c>
      <c r="C162">
        <v>2.1038037209559568</v>
      </c>
      <c r="E162" s="1" t="s">
        <v>45</v>
      </c>
      <c r="F162">
        <v>765.89379199999996</v>
      </c>
      <c r="G162">
        <f>VLOOKUP(E162,Tabela36[#All],2,FALSE)</f>
        <v>2.8536982117761744</v>
      </c>
      <c r="H162">
        <f>VLOOKUP(E162,Tabela36[#All],3,FALSE)</f>
        <v>2.3096301674258988</v>
      </c>
      <c r="J162" s="1" t="s">
        <v>464</v>
      </c>
      <c r="K162">
        <v>2.7120247434476275</v>
      </c>
      <c r="L162">
        <f>VLOOKUP(J162,Tabela36[#All],2,FALSE)</f>
        <v>1.1139433523068367</v>
      </c>
      <c r="M162">
        <f>VLOOKUP(J162,Tabela36[#All],3,FALSE)</f>
        <v>0.95424250943932487</v>
      </c>
      <c r="O162" s="1" t="s">
        <v>462</v>
      </c>
      <c r="P162">
        <v>4.094994900944612</v>
      </c>
      <c r="Q162">
        <f>VLOOKUP(O162,Tabela36[#All],2,FALSE)</f>
        <v>2.2966651902615309</v>
      </c>
      <c r="R162">
        <f>VLOOKUP(O162,Tabela36[#All],3,FALSE)</f>
        <v>1.9777236052888478</v>
      </c>
      <c r="T162" s="1" t="s">
        <v>462</v>
      </c>
      <c r="U162">
        <v>-22.414881375807752</v>
      </c>
      <c r="V162">
        <f>VLOOKUP(T162,Tabela36[#All],2,FALSE)</f>
        <v>2.2966651902615309</v>
      </c>
      <c r="W162">
        <f>VLOOKUP(T162,Tabela36[#All],3,FALSE)</f>
        <v>1.9777236052888478</v>
      </c>
      <c r="Y162" t="s">
        <v>462</v>
      </c>
      <c r="Z162">
        <v>-49.405045410632958</v>
      </c>
      <c r="AA162">
        <f>VLOOKUP(Y162,Tabela36[#All],2,FALSE)</f>
        <v>2.2966651902615309</v>
      </c>
      <c r="AB162">
        <f>VLOOKUP(Y162,Tabela36[#All],3,FALSE)</f>
        <v>1.9777236052888478</v>
      </c>
    </row>
    <row r="163" spans="1:28" x14ac:dyDescent="0.3">
      <c r="A163" t="s">
        <v>464</v>
      </c>
      <c r="B163">
        <v>1.1139433523068367</v>
      </c>
      <c r="C163">
        <v>0.95424250943932487</v>
      </c>
      <c r="E163" s="1" t="s">
        <v>469</v>
      </c>
      <c r="F163">
        <v>340.90549399999998</v>
      </c>
      <c r="G163">
        <f>VLOOKUP(E163,Tabela36[#All],2,FALSE)</f>
        <v>1.6020599913279623</v>
      </c>
      <c r="H163">
        <f>VLOOKUP(E163,Tabela36[#All],3,FALSE)</f>
        <v>1.414973347970818</v>
      </c>
      <c r="J163" s="1" t="s">
        <v>156</v>
      </c>
      <c r="K163">
        <v>3.2186027185081167</v>
      </c>
      <c r="L163">
        <f>VLOOKUP(J163,Tabela36[#All],2,FALSE)</f>
        <v>3.1212314551496214</v>
      </c>
      <c r="M163">
        <f>VLOOKUP(J163,Tabela36[#All],3,FALSE)</f>
        <v>2.428134794028789</v>
      </c>
      <c r="O163" s="1" t="s">
        <v>463</v>
      </c>
      <c r="P163">
        <v>3.9942291408176986</v>
      </c>
      <c r="Q163">
        <f>VLOOKUP(O163,Tabela36[#All],2,FALSE)</f>
        <v>2.3424226808222062</v>
      </c>
      <c r="R163">
        <f>VLOOKUP(O163,Tabela36[#All],3,FALSE)</f>
        <v>2.1038037209559568</v>
      </c>
      <c r="T163" s="1" t="s">
        <v>463</v>
      </c>
      <c r="U163">
        <v>-21.233325999362354</v>
      </c>
      <c r="V163">
        <f>VLOOKUP(T163,Tabela36[#All],2,FALSE)</f>
        <v>2.3424226808222062</v>
      </c>
      <c r="W163">
        <f>VLOOKUP(T163,Tabela36[#All],3,FALSE)</f>
        <v>2.1038037209559568</v>
      </c>
      <c r="Y163" t="s">
        <v>463</v>
      </c>
      <c r="Z163">
        <v>-47.970843449444295</v>
      </c>
      <c r="AA163">
        <f>VLOOKUP(Y163,Tabela36[#All],2,FALSE)</f>
        <v>2.3424226808222062</v>
      </c>
      <c r="AB163">
        <f>VLOOKUP(Y163,Tabela36[#All],3,FALSE)</f>
        <v>2.1038037209559568</v>
      </c>
    </row>
    <row r="164" spans="1:28" x14ac:dyDescent="0.3">
      <c r="A164" t="s">
        <v>156</v>
      </c>
      <c r="B164">
        <v>3.1212314551496214</v>
      </c>
      <c r="C164">
        <v>2.428134794028789</v>
      </c>
      <c r="E164" s="1" t="s">
        <v>470</v>
      </c>
      <c r="F164">
        <v>629.17176900000004</v>
      </c>
      <c r="G164">
        <f>VLOOKUP(E164,Tabela36[#All],2,FALSE)</f>
        <v>1.8692317197309762</v>
      </c>
      <c r="H164">
        <f>VLOOKUP(E164,Tabela36[#All],3,FALSE)</f>
        <v>1.7160033436347992</v>
      </c>
      <c r="J164" s="1" t="s">
        <v>465</v>
      </c>
      <c r="K164">
        <v>2.3061246707365299</v>
      </c>
      <c r="L164">
        <f>VLOOKUP(J164,Tabela36[#All],2,FALSE)</f>
        <v>2.2068258760318495</v>
      </c>
      <c r="M164">
        <f>VLOOKUP(J164,Tabela36[#All],3,FALSE)</f>
        <v>1.8920946026904804</v>
      </c>
      <c r="O164" s="1" t="s">
        <v>464</v>
      </c>
      <c r="P164">
        <v>3.7854722033063881</v>
      </c>
      <c r="Q164">
        <f>VLOOKUP(O164,Tabela36[#All],2,FALSE)</f>
        <v>1.1139433523068367</v>
      </c>
      <c r="R164">
        <f>VLOOKUP(O164,Tabela36[#All],3,FALSE)</f>
        <v>0.95424250943932487</v>
      </c>
      <c r="T164" s="1" t="s">
        <v>464</v>
      </c>
      <c r="U164">
        <v>-22.424996999334002</v>
      </c>
      <c r="V164">
        <f>VLOOKUP(T164,Tabela36[#All],2,FALSE)</f>
        <v>1.1139433523068367</v>
      </c>
      <c r="W164">
        <f>VLOOKUP(T164,Tabela36[#All],3,FALSE)</f>
        <v>0.95424250943932487</v>
      </c>
      <c r="Y164" t="s">
        <v>464</v>
      </c>
      <c r="Z164">
        <v>-50.207006146214439</v>
      </c>
      <c r="AA164">
        <f>VLOOKUP(Y164,Tabela36[#All],2,FALSE)</f>
        <v>1.1139433523068367</v>
      </c>
      <c r="AB164">
        <f>VLOOKUP(Y164,Tabela36[#All],3,FALSE)</f>
        <v>0.95424250943932487</v>
      </c>
    </row>
    <row r="165" spans="1:28" x14ac:dyDescent="0.3">
      <c r="A165" t="s">
        <v>465</v>
      </c>
      <c r="B165">
        <v>2.2068258760318495</v>
      </c>
      <c r="C165">
        <v>1.8920946026904804</v>
      </c>
      <c r="E165" s="1" t="s">
        <v>471</v>
      </c>
      <c r="F165">
        <v>877.591227</v>
      </c>
      <c r="G165">
        <f>VLOOKUP(E165,Tabela36[#All],2,FALSE)</f>
        <v>2.9885589568786157</v>
      </c>
      <c r="H165">
        <f>VLOOKUP(E165,Tabela36[#All],3,FALSE)</f>
        <v>2.2966651902615309</v>
      </c>
      <c r="J165" s="1" t="s">
        <v>466</v>
      </c>
      <c r="K165">
        <v>1.973035440686933</v>
      </c>
      <c r="L165">
        <f>VLOOKUP(J165,Tabela36[#All],2,FALSE)</f>
        <v>1.2787536009528289</v>
      </c>
      <c r="M165">
        <f>VLOOKUP(J165,Tabela36[#All],3,FALSE)</f>
        <v>1.146128035678238</v>
      </c>
      <c r="O165" s="1" t="s">
        <v>156</v>
      </c>
      <c r="P165">
        <v>4.1901635516307048</v>
      </c>
      <c r="Q165">
        <f>VLOOKUP(O165,Tabela36[#All],2,FALSE)</f>
        <v>3.1212314551496214</v>
      </c>
      <c r="R165">
        <f>VLOOKUP(O165,Tabela36[#All],3,FALSE)</f>
        <v>2.428134794028789</v>
      </c>
      <c r="T165" s="1" t="s">
        <v>156</v>
      </c>
      <c r="U165">
        <v>-24.525386611147006</v>
      </c>
      <c r="V165">
        <f>VLOOKUP(T165,Tabela36[#All],2,FALSE)</f>
        <v>3.1212314551496214</v>
      </c>
      <c r="W165">
        <f>VLOOKUP(T165,Tabela36[#All],3,FALSE)</f>
        <v>2.428134794028789</v>
      </c>
      <c r="Y165" t="s">
        <v>156</v>
      </c>
      <c r="Z165">
        <v>-48.103228422535025</v>
      </c>
      <c r="AA165">
        <f>VLOOKUP(Y165,Tabela36[#All],2,FALSE)</f>
        <v>3.1212314551496214</v>
      </c>
      <c r="AB165">
        <f>VLOOKUP(Y165,Tabela36[#All],3,FALSE)</f>
        <v>2.428134794028789</v>
      </c>
    </row>
    <row r="166" spans="1:28" x14ac:dyDescent="0.3">
      <c r="A166" t="s">
        <v>466</v>
      </c>
      <c r="B166">
        <v>1.2787536009528289</v>
      </c>
      <c r="C166">
        <v>1.146128035678238</v>
      </c>
      <c r="E166" s="1" t="s">
        <v>472</v>
      </c>
      <c r="F166">
        <v>499.42756800000001</v>
      </c>
      <c r="G166">
        <f>VLOOKUP(E166,Tabela36[#All],2,FALSE)</f>
        <v>0.69897000433601886</v>
      </c>
      <c r="H166">
        <f>VLOOKUP(E166,Tabela36[#All],3,FALSE)</f>
        <v>0.6020599913279624</v>
      </c>
      <c r="J166" s="1" t="s">
        <v>467</v>
      </c>
      <c r="K166">
        <v>1.9197525561894431</v>
      </c>
      <c r="L166">
        <f>VLOOKUP(J166,Tabela36[#All],2,FALSE)</f>
        <v>1</v>
      </c>
      <c r="M166">
        <f>VLOOKUP(J166,Tabela36[#All],3,FALSE)</f>
        <v>0.90308998699194354</v>
      </c>
      <c r="O166" s="1" t="s">
        <v>465</v>
      </c>
      <c r="P166">
        <v>4.2497363045688337</v>
      </c>
      <c r="Q166">
        <f>VLOOKUP(O166,Tabela36[#All],2,FALSE)</f>
        <v>2.2068258760318495</v>
      </c>
      <c r="R166">
        <f>VLOOKUP(O166,Tabela36[#All],3,FALSE)</f>
        <v>1.8920946026904804</v>
      </c>
      <c r="T166" s="1" t="s">
        <v>465</v>
      </c>
      <c r="U166">
        <v>-23.04253672118076</v>
      </c>
      <c r="V166">
        <f>VLOOKUP(T166,Tabela36[#All],2,FALSE)</f>
        <v>2.2068258760318495</v>
      </c>
      <c r="W166">
        <f>VLOOKUP(T166,Tabela36[#All],3,FALSE)</f>
        <v>1.8920946026904804</v>
      </c>
      <c r="Y166" t="s">
        <v>465</v>
      </c>
      <c r="Z166">
        <v>-47.376774239641627</v>
      </c>
      <c r="AA166">
        <f>VLOOKUP(Y166,Tabela36[#All],2,FALSE)</f>
        <v>2.2068258760318495</v>
      </c>
      <c r="AB166">
        <f>VLOOKUP(Y166,Tabela36[#All],3,FALSE)</f>
        <v>1.8920946026904804</v>
      </c>
    </row>
    <row r="167" spans="1:28" x14ac:dyDescent="0.3">
      <c r="A167" t="s">
        <v>467</v>
      </c>
      <c r="B167">
        <v>1</v>
      </c>
      <c r="C167">
        <v>0.90308998699194354</v>
      </c>
      <c r="E167" s="1" t="s">
        <v>473</v>
      </c>
      <c r="F167">
        <v>624.06239600000004</v>
      </c>
      <c r="G167">
        <f>VLOOKUP(E167,Tabela36[#All],2,FALSE)</f>
        <v>1.5314789170422551</v>
      </c>
      <c r="H167">
        <f>VLOOKUP(E167,Tabela36[#All],3,FALSE)</f>
        <v>1.4913616938342726</v>
      </c>
      <c r="J167" s="1" t="s">
        <v>468</v>
      </c>
      <c r="K167">
        <v>1.8475603210554368</v>
      </c>
      <c r="L167">
        <f>VLOOKUP(J167,Tabela36[#All],2,FALSE)</f>
        <v>2.7641761323903307</v>
      </c>
      <c r="M167">
        <f>VLOOKUP(J167,Tabela36[#All],3,FALSE)</f>
        <v>2.1818435879447726</v>
      </c>
      <c r="O167" s="1" t="s">
        <v>466</v>
      </c>
      <c r="P167">
        <v>3.5624118329497274</v>
      </c>
      <c r="Q167">
        <f>VLOOKUP(O167,Tabela36[#All],2,FALSE)</f>
        <v>1.2787536009528289</v>
      </c>
      <c r="R167">
        <f>VLOOKUP(O167,Tabela36[#All],3,FALSE)</f>
        <v>1.146128035678238</v>
      </c>
      <c r="T167" s="1" t="s">
        <v>466</v>
      </c>
      <c r="U167">
        <v>-21.164429018489251</v>
      </c>
      <c r="V167">
        <f>VLOOKUP(T167,Tabela36[#All],2,FALSE)</f>
        <v>1.2787536009528289</v>
      </c>
      <c r="W167">
        <f>VLOOKUP(T167,Tabela36[#All],3,FALSE)</f>
        <v>1.146128035678238</v>
      </c>
      <c r="Y167" t="s">
        <v>466</v>
      </c>
      <c r="Z167">
        <v>-49.110835890202573</v>
      </c>
      <c r="AA167">
        <f>VLOOKUP(Y167,Tabela36[#All],2,FALSE)</f>
        <v>1.2787536009528289</v>
      </c>
      <c r="AB167">
        <f>VLOOKUP(Y167,Tabela36[#All],3,FALSE)</f>
        <v>1.146128035678238</v>
      </c>
    </row>
    <row r="168" spans="1:28" x14ac:dyDescent="0.3">
      <c r="A168" t="s">
        <v>468</v>
      </c>
      <c r="B168">
        <v>2.7641761323903307</v>
      </c>
      <c r="C168">
        <v>2.1818435879447726</v>
      </c>
      <c r="E168" s="1" t="s">
        <v>474</v>
      </c>
      <c r="F168">
        <v>385.641032</v>
      </c>
      <c r="G168">
        <f>VLOOKUP(E168,Tabela36[#All],2,FALSE)</f>
        <v>0.69897000433601886</v>
      </c>
      <c r="H168">
        <f>VLOOKUP(E168,Tabela36[#All],3,FALSE)</f>
        <v>0.69897000433601886</v>
      </c>
      <c r="J168" s="1" t="s">
        <v>45</v>
      </c>
      <c r="K168">
        <v>2.1921240125010617</v>
      </c>
      <c r="L168">
        <f>VLOOKUP(J168,Tabela36[#All],2,FALSE)</f>
        <v>2.8536982117761744</v>
      </c>
      <c r="M168">
        <f>VLOOKUP(J168,Tabela36[#All],3,FALSE)</f>
        <v>2.3096301674258988</v>
      </c>
      <c r="O168" s="1" t="s">
        <v>467</v>
      </c>
      <c r="P168">
        <v>3.3895204658463776</v>
      </c>
      <c r="Q168">
        <f>VLOOKUP(O168,Tabela36[#All],2,FALSE)</f>
        <v>1</v>
      </c>
      <c r="R168">
        <f>VLOOKUP(O168,Tabela36[#All],3,FALSE)</f>
        <v>0.90308998699194354</v>
      </c>
      <c r="T168" s="1" t="s">
        <v>467</v>
      </c>
      <c r="U168">
        <v>-20.982668054874704</v>
      </c>
      <c r="V168">
        <f>VLOOKUP(T168,Tabela36[#All],2,FALSE)</f>
        <v>1</v>
      </c>
      <c r="W168">
        <f>VLOOKUP(T168,Tabela36[#All],3,FALSE)</f>
        <v>0.90308998699194354</v>
      </c>
      <c r="Y168" t="s">
        <v>467</v>
      </c>
      <c r="Z168">
        <v>-48.83262029214584</v>
      </c>
      <c r="AA168">
        <f>VLOOKUP(Y168,Tabela36[#All],2,FALSE)</f>
        <v>1</v>
      </c>
      <c r="AB168">
        <f>VLOOKUP(Y168,Tabela36[#All],3,FALSE)</f>
        <v>0.90308998699194354</v>
      </c>
    </row>
    <row r="169" spans="1:28" x14ac:dyDescent="0.3">
      <c r="A169" t="s">
        <v>45</v>
      </c>
      <c r="B169">
        <v>2.8536982117761744</v>
      </c>
      <c r="C169">
        <v>2.3096301674258988</v>
      </c>
      <c r="E169" s="1" t="s">
        <v>475</v>
      </c>
      <c r="F169">
        <v>486.62134200000003</v>
      </c>
      <c r="G169">
        <f>VLOOKUP(E169,Tabela36[#All],2,FALSE)</f>
        <v>1.6434526764861874</v>
      </c>
      <c r="H169">
        <f>VLOOKUP(E169,Tabela36[#All],3,FALSE)</f>
        <v>1.568201724066995</v>
      </c>
      <c r="J169" s="1" t="s">
        <v>469</v>
      </c>
      <c r="K169">
        <v>2.3525047415609044</v>
      </c>
      <c r="L169">
        <f>VLOOKUP(J169,Tabela36[#All],2,FALSE)</f>
        <v>1.6020599913279623</v>
      </c>
      <c r="M169">
        <f>VLOOKUP(J169,Tabela36[#All],3,FALSE)</f>
        <v>1.414973347970818</v>
      </c>
      <c r="O169" s="1" t="s">
        <v>468</v>
      </c>
      <c r="P169">
        <v>5.4373160510463698</v>
      </c>
      <c r="Q169">
        <f>VLOOKUP(O169,Tabela36[#All],2,FALSE)</f>
        <v>2.7641761323903307</v>
      </c>
      <c r="R169">
        <f>VLOOKUP(O169,Tabela36[#All],3,FALSE)</f>
        <v>2.1818435879447726</v>
      </c>
      <c r="T169" s="1" t="s">
        <v>468</v>
      </c>
      <c r="U169">
        <v>-23.647312500000005</v>
      </c>
      <c r="V169">
        <f>VLOOKUP(T169,Tabela36[#All],2,FALSE)</f>
        <v>2.7641761323903307</v>
      </c>
      <c r="W169">
        <f>VLOOKUP(T169,Tabela36[#All],3,FALSE)</f>
        <v>2.1818435879447726</v>
      </c>
      <c r="Y169" t="s">
        <v>468</v>
      </c>
      <c r="Z169">
        <v>-46.850859993673581</v>
      </c>
      <c r="AA169">
        <f>VLOOKUP(Y169,Tabela36[#All],2,FALSE)</f>
        <v>2.7641761323903307</v>
      </c>
      <c r="AB169">
        <f>VLOOKUP(Y169,Tabela36[#All],3,FALSE)</f>
        <v>2.1818435879447726</v>
      </c>
    </row>
    <row r="170" spans="1:28" x14ac:dyDescent="0.3">
      <c r="A170" t="s">
        <v>469</v>
      </c>
      <c r="B170">
        <v>1.6020599913279623</v>
      </c>
      <c r="C170">
        <v>1.414973347970818</v>
      </c>
      <c r="E170" s="1" t="s">
        <v>46</v>
      </c>
      <c r="F170">
        <v>305.85159599999997</v>
      </c>
      <c r="G170">
        <f>VLOOKUP(E170,Tabela36[#All],2,FALSE)</f>
        <v>1.255272505103306</v>
      </c>
      <c r="H170">
        <f>VLOOKUP(E170,Tabela36[#All],3,FALSE)</f>
        <v>1.1139433523068367</v>
      </c>
      <c r="J170" s="1" t="s">
        <v>470</v>
      </c>
      <c r="K170">
        <v>2.0411596828981016</v>
      </c>
      <c r="L170">
        <f>VLOOKUP(J170,Tabela36[#All],2,FALSE)</f>
        <v>1.8692317197309762</v>
      </c>
      <c r="M170">
        <f>VLOOKUP(J170,Tabela36[#All],3,FALSE)</f>
        <v>1.7160033436347992</v>
      </c>
      <c r="O170" s="1" t="s">
        <v>45</v>
      </c>
      <c r="P170">
        <v>4.8412655926257822</v>
      </c>
      <c r="Q170">
        <f>VLOOKUP(O170,Tabela36[#All],2,FALSE)</f>
        <v>2.8536982117761744</v>
      </c>
      <c r="R170">
        <f>VLOOKUP(O170,Tabela36[#All],3,FALSE)</f>
        <v>2.3096301674258988</v>
      </c>
      <c r="T170" s="1" t="s">
        <v>45</v>
      </c>
      <c r="U170">
        <v>-23.831829103771252</v>
      </c>
      <c r="V170">
        <f>VLOOKUP(T170,Tabela36[#All],2,FALSE)</f>
        <v>2.8536982117761744</v>
      </c>
      <c r="W170">
        <f>VLOOKUP(T170,Tabela36[#All],3,FALSE)</f>
        <v>2.3096301674258988</v>
      </c>
      <c r="Y170" t="s">
        <v>45</v>
      </c>
      <c r="Z170">
        <v>-46.817108872549611</v>
      </c>
      <c r="AA170">
        <f>VLOOKUP(Y170,Tabela36[#All],2,FALSE)</f>
        <v>2.8536982117761744</v>
      </c>
      <c r="AB170">
        <f>VLOOKUP(Y170,Tabela36[#All],3,FALSE)</f>
        <v>2.3096301674258988</v>
      </c>
    </row>
    <row r="171" spans="1:28" x14ac:dyDescent="0.3">
      <c r="A171" t="s">
        <v>470</v>
      </c>
      <c r="B171">
        <v>1.8692317197309762</v>
      </c>
      <c r="C171">
        <v>1.7160033436347992</v>
      </c>
      <c r="E171" s="1" t="s">
        <v>476</v>
      </c>
      <c r="F171">
        <v>505.45151499999997</v>
      </c>
      <c r="G171">
        <f>VLOOKUP(E171,Tabela36[#All],2,FALSE)</f>
        <v>2.8109042806687006</v>
      </c>
      <c r="H171">
        <f>VLOOKUP(E171,Tabela36[#All],3,FALSE)</f>
        <v>2.2504200023088941</v>
      </c>
      <c r="J171" s="1" t="s">
        <v>471</v>
      </c>
      <c r="K171">
        <v>2.5902118850995017</v>
      </c>
      <c r="L171">
        <f>VLOOKUP(J171,Tabela36[#All],2,FALSE)</f>
        <v>2.9885589568786157</v>
      </c>
      <c r="M171">
        <f>VLOOKUP(J171,Tabela36[#All],3,FALSE)</f>
        <v>2.2966651902615309</v>
      </c>
      <c r="O171" s="1" t="s">
        <v>469</v>
      </c>
      <c r="P171">
        <v>3.5070458724273257</v>
      </c>
      <c r="Q171">
        <f>VLOOKUP(O171,Tabela36[#All],2,FALSE)</f>
        <v>1.6020599913279623</v>
      </c>
      <c r="R171">
        <f>VLOOKUP(O171,Tabela36[#All],3,FALSE)</f>
        <v>1.414973347970818</v>
      </c>
      <c r="T171" s="1" t="s">
        <v>469</v>
      </c>
      <c r="U171">
        <v>-21.83130897810015</v>
      </c>
      <c r="V171">
        <f>VLOOKUP(T171,Tabela36[#All],2,FALSE)</f>
        <v>1.6020599913279623</v>
      </c>
      <c r="W171">
        <f>VLOOKUP(T171,Tabela36[#All],3,FALSE)</f>
        <v>1.414973347970818</v>
      </c>
      <c r="Y171" t="s">
        <v>469</v>
      </c>
      <c r="Z171">
        <v>-51.480431428050558</v>
      </c>
      <c r="AA171">
        <f>VLOOKUP(Y171,Tabela36[#All],2,FALSE)</f>
        <v>1.6020599913279623</v>
      </c>
      <c r="AB171">
        <f>VLOOKUP(Y171,Tabela36[#All],3,FALSE)</f>
        <v>1.414973347970818</v>
      </c>
    </row>
    <row r="172" spans="1:28" x14ac:dyDescent="0.3">
      <c r="A172" t="s">
        <v>471</v>
      </c>
      <c r="B172">
        <v>2.9885589568786157</v>
      </c>
      <c r="C172">
        <v>2.2966651902615309</v>
      </c>
      <c r="E172" s="1" t="s">
        <v>477</v>
      </c>
      <c r="F172">
        <v>539.12046399999997</v>
      </c>
      <c r="G172">
        <f>VLOOKUP(E172,Tabela36[#All],2,FALSE)</f>
        <v>1.255272505103306</v>
      </c>
      <c r="H172">
        <f>VLOOKUP(E172,Tabela36[#All],3,FALSE)</f>
        <v>1.1139433523068367</v>
      </c>
      <c r="J172" s="1" t="s">
        <v>472</v>
      </c>
      <c r="K172">
        <v>2.2870533826784847</v>
      </c>
      <c r="L172">
        <f>VLOOKUP(J172,Tabela36[#All],2,FALSE)</f>
        <v>0.69897000433601886</v>
      </c>
      <c r="M172">
        <f>VLOOKUP(J172,Tabela36[#All],3,FALSE)</f>
        <v>0.6020599913279624</v>
      </c>
      <c r="O172" s="1" t="s">
        <v>470</v>
      </c>
      <c r="P172">
        <v>4.3174992211071315</v>
      </c>
      <c r="Q172">
        <f>VLOOKUP(O172,Tabela36[#All],2,FALSE)</f>
        <v>1.8692317197309762</v>
      </c>
      <c r="R172">
        <f>VLOOKUP(O172,Tabela36[#All],3,FALSE)</f>
        <v>1.7160033436347992</v>
      </c>
      <c r="T172" s="1" t="s">
        <v>470</v>
      </c>
      <c r="U172">
        <v>-22.491189952477502</v>
      </c>
      <c r="V172">
        <f>VLOOKUP(T172,Tabela36[#All],2,FALSE)</f>
        <v>1.8692317197309762</v>
      </c>
      <c r="W172">
        <f>VLOOKUP(T172,Tabela36[#All],3,FALSE)</f>
        <v>1.7160033436347992</v>
      </c>
      <c r="Y172" t="s">
        <v>470</v>
      </c>
      <c r="Z172">
        <v>-47.213079730539313</v>
      </c>
      <c r="AA172">
        <f>VLOOKUP(Y172,Tabela36[#All],2,FALSE)</f>
        <v>1.8692317197309762</v>
      </c>
      <c r="AB172">
        <f>VLOOKUP(Y172,Tabela36[#All],3,FALSE)</f>
        <v>1.7160033436347992</v>
      </c>
    </row>
    <row r="173" spans="1:28" x14ac:dyDescent="0.3">
      <c r="A173" t="s">
        <v>472</v>
      </c>
      <c r="B173">
        <v>0.69897000433601886</v>
      </c>
      <c r="C173">
        <v>0.6020599913279624</v>
      </c>
      <c r="E173" s="1" t="s">
        <v>478</v>
      </c>
      <c r="F173">
        <v>538.77885400000002</v>
      </c>
      <c r="G173">
        <f>VLOOKUP(E173,Tabela36[#All],2,FALSE)</f>
        <v>2.3560258571931225</v>
      </c>
      <c r="H173">
        <f>VLOOKUP(E173,Tabela36[#All],3,FALSE)</f>
        <v>2.0863598306747484</v>
      </c>
      <c r="J173" s="1" t="s">
        <v>473</v>
      </c>
      <c r="K173">
        <v>1.8700760121098816</v>
      </c>
      <c r="L173">
        <f>VLOOKUP(J173,Tabela36[#All],2,FALSE)</f>
        <v>1.5314789170422551</v>
      </c>
      <c r="M173">
        <f>VLOOKUP(J173,Tabela36[#All],3,FALSE)</f>
        <v>1.4913616938342726</v>
      </c>
      <c r="O173" s="1" t="s">
        <v>471</v>
      </c>
      <c r="P173">
        <v>4.6466977312993345</v>
      </c>
      <c r="Q173">
        <f>VLOOKUP(O173,Tabela36[#All],2,FALSE)</f>
        <v>2.9885589568786157</v>
      </c>
      <c r="R173">
        <f>VLOOKUP(O173,Tabela36[#All],3,FALSE)</f>
        <v>2.2966651902615309</v>
      </c>
      <c r="T173" s="1" t="s">
        <v>471</v>
      </c>
      <c r="U173">
        <v>-22.197053500000003</v>
      </c>
      <c r="V173">
        <f>VLOOKUP(T173,Tabela36[#All],2,FALSE)</f>
        <v>2.9885589568786157</v>
      </c>
      <c r="W173">
        <f>VLOOKUP(T173,Tabela36[#All],3,FALSE)</f>
        <v>2.2966651902615309</v>
      </c>
      <c r="Y173" t="s">
        <v>471</v>
      </c>
      <c r="Z173">
        <v>-46.745514289869647</v>
      </c>
      <c r="AA173">
        <f>VLOOKUP(Y173,Tabela36[#All],2,FALSE)</f>
        <v>2.9885589568786157</v>
      </c>
      <c r="AB173">
        <f>VLOOKUP(Y173,Tabela36[#All],3,FALSE)</f>
        <v>2.2966651902615309</v>
      </c>
    </row>
    <row r="174" spans="1:28" x14ac:dyDescent="0.3">
      <c r="A174" t="s">
        <v>473</v>
      </c>
      <c r="B174">
        <v>1.5314789170422551</v>
      </c>
      <c r="C174">
        <v>1.4913616938342726</v>
      </c>
      <c r="E174" s="1" t="s">
        <v>479</v>
      </c>
      <c r="F174">
        <v>557.97873100000004</v>
      </c>
      <c r="G174">
        <f>VLOOKUP(E174,Tabela36[#All],2,FALSE)</f>
        <v>1.3802112417116059</v>
      </c>
      <c r="H174">
        <f>VLOOKUP(E174,Tabela36[#All],3,FALSE)</f>
        <v>1.255272505103306</v>
      </c>
      <c r="J174" s="1" t="s">
        <v>474</v>
      </c>
      <c r="K174">
        <v>2.4232245684018952</v>
      </c>
      <c r="L174">
        <f>VLOOKUP(J174,Tabela36[#All],2,FALSE)</f>
        <v>0.69897000433601886</v>
      </c>
      <c r="M174">
        <f>VLOOKUP(J174,Tabela36[#All],3,FALSE)</f>
        <v>0.69897000433601886</v>
      </c>
      <c r="O174" s="1" t="s">
        <v>472</v>
      </c>
      <c r="P174">
        <v>3.6838572054003462</v>
      </c>
      <c r="Q174">
        <f>VLOOKUP(O174,Tabela36[#All],2,FALSE)</f>
        <v>0.69897000433601886</v>
      </c>
      <c r="R174">
        <f>VLOOKUP(O174,Tabela36[#All],3,FALSE)</f>
        <v>0.6020599913279624</v>
      </c>
      <c r="T174" s="1" t="s">
        <v>472</v>
      </c>
      <c r="U174">
        <v>-22.694973492069455</v>
      </c>
      <c r="V174">
        <f>VLOOKUP(T174,Tabela36[#All],2,FALSE)</f>
        <v>0.69897000433601886</v>
      </c>
      <c r="W174">
        <f>VLOOKUP(T174,Tabela36[#All],3,FALSE)</f>
        <v>0.6020599913279624</v>
      </c>
      <c r="Y174" t="s">
        <v>472</v>
      </c>
      <c r="Z174">
        <v>-49.429825285815944</v>
      </c>
      <c r="AA174">
        <f>VLOOKUP(Y174,Tabela36[#All],2,FALSE)</f>
        <v>0.69897000433601886</v>
      </c>
      <c r="AB174">
        <f>VLOOKUP(Y174,Tabela36[#All],3,FALSE)</f>
        <v>0.6020599913279624</v>
      </c>
    </row>
    <row r="175" spans="1:28" x14ac:dyDescent="0.3">
      <c r="A175" t="s">
        <v>474</v>
      </c>
      <c r="B175">
        <v>0.69897000433601886</v>
      </c>
      <c r="C175">
        <v>0.69897000433601886</v>
      </c>
      <c r="E175" s="1" t="s">
        <v>480</v>
      </c>
      <c r="F175">
        <v>766.48060199999998</v>
      </c>
      <c r="G175">
        <f>VLOOKUP(E175,Tabela36[#All],2,FALSE)</f>
        <v>1.7993405494535817</v>
      </c>
      <c r="H175">
        <f>VLOOKUP(E175,Tabela36[#All],3,FALSE)</f>
        <v>1.6532125137753437</v>
      </c>
      <c r="J175" s="1" t="s">
        <v>475</v>
      </c>
      <c r="K175">
        <v>2.47170380180158</v>
      </c>
      <c r="L175">
        <f>VLOOKUP(J175,Tabela36[#All],2,FALSE)</f>
        <v>1.6434526764861874</v>
      </c>
      <c r="M175">
        <f>VLOOKUP(J175,Tabela36[#All],3,FALSE)</f>
        <v>1.568201724066995</v>
      </c>
      <c r="O175" s="1" t="s">
        <v>473</v>
      </c>
      <c r="P175">
        <v>4.0532321488405021</v>
      </c>
      <c r="Q175">
        <f>VLOOKUP(O175,Tabela36[#All],2,FALSE)</f>
        <v>1.5314789170422551</v>
      </c>
      <c r="R175">
        <f>VLOOKUP(O175,Tabela36[#All],3,FALSE)</f>
        <v>1.4913616938342726</v>
      </c>
      <c r="T175" s="1" t="s">
        <v>473</v>
      </c>
      <c r="U175">
        <v>-22.274588913126454</v>
      </c>
      <c r="V175">
        <f>VLOOKUP(T175,Tabela36[#All],2,FALSE)</f>
        <v>1.5314789170422551</v>
      </c>
      <c r="W175">
        <f>VLOOKUP(T175,Tabela36[#All],3,FALSE)</f>
        <v>1.4913616938342726</v>
      </c>
      <c r="Y175" t="s">
        <v>473</v>
      </c>
      <c r="Z175">
        <v>-46.953602690417867</v>
      </c>
      <c r="AA175">
        <f>VLOOKUP(Y175,Tabela36[#All],2,FALSE)</f>
        <v>1.5314789170422551</v>
      </c>
      <c r="AB175">
        <f>VLOOKUP(Y175,Tabela36[#All],3,FALSE)</f>
        <v>1.4913616938342726</v>
      </c>
    </row>
    <row r="176" spans="1:28" x14ac:dyDescent="0.3">
      <c r="A176" t="s">
        <v>475</v>
      </c>
      <c r="B176">
        <v>1.6434526764861874</v>
      </c>
      <c r="C176">
        <v>1.568201724066995</v>
      </c>
      <c r="E176" s="1" t="s">
        <v>481</v>
      </c>
      <c r="F176">
        <v>386.77312000000001</v>
      </c>
      <c r="G176">
        <f>VLOOKUP(E176,Tabela36[#All],2,FALSE)</f>
        <v>0.3010299956639812</v>
      </c>
      <c r="H176">
        <f>VLOOKUP(E176,Tabela36[#All],3,FALSE)</f>
        <v>0.3010299956639812</v>
      </c>
      <c r="J176" s="1" t="s">
        <v>46</v>
      </c>
      <c r="K176">
        <v>2.7588316842686296</v>
      </c>
      <c r="L176">
        <f>VLOOKUP(J176,Tabela36[#All],2,FALSE)</f>
        <v>1.255272505103306</v>
      </c>
      <c r="M176">
        <f>VLOOKUP(J176,Tabela36[#All],3,FALSE)</f>
        <v>1.1139433523068367</v>
      </c>
      <c r="O176" s="1" t="s">
        <v>474</v>
      </c>
      <c r="P176">
        <v>3.4418521757732918</v>
      </c>
      <c r="Q176">
        <f>VLOOKUP(O176,Tabela36[#All],2,FALSE)</f>
        <v>0.69897000433601886</v>
      </c>
      <c r="R176">
        <f>VLOOKUP(O176,Tabela36[#All],3,FALSE)</f>
        <v>0.69897000433601886</v>
      </c>
      <c r="T176" s="1" t="s">
        <v>474</v>
      </c>
      <c r="U176">
        <v>-22.490598901991106</v>
      </c>
      <c r="V176">
        <f>VLOOKUP(T176,Tabela36[#All],2,FALSE)</f>
        <v>0.69897000433601886</v>
      </c>
      <c r="W176">
        <f>VLOOKUP(T176,Tabela36[#All],3,FALSE)</f>
        <v>0.69897000433601886</v>
      </c>
      <c r="Y176" t="s">
        <v>474</v>
      </c>
      <c r="Z176">
        <v>-51.664176190951686</v>
      </c>
      <c r="AA176">
        <f>VLOOKUP(Y176,Tabela36[#All],2,FALSE)</f>
        <v>0.69897000433601886</v>
      </c>
      <c r="AB176">
        <f>VLOOKUP(Y176,Tabela36[#All],3,FALSE)</f>
        <v>0.69897000433601886</v>
      </c>
    </row>
    <row r="177" spans="1:28" x14ac:dyDescent="0.3">
      <c r="A177" t="s">
        <v>46</v>
      </c>
      <c r="B177">
        <v>1.255272505103306</v>
      </c>
      <c r="C177">
        <v>1.1139433523068367</v>
      </c>
      <c r="E177" s="1" t="s">
        <v>482</v>
      </c>
      <c r="F177">
        <v>506.28351700000002</v>
      </c>
      <c r="G177">
        <f>VLOOKUP(E177,Tabela36[#All],2,FALSE)</f>
        <v>1.2304489213782739</v>
      </c>
      <c r="H177">
        <f>VLOOKUP(E177,Tabela36[#All],3,FALSE)</f>
        <v>1.146128035678238</v>
      </c>
      <c r="J177" s="1" t="s">
        <v>476</v>
      </c>
      <c r="K177">
        <v>2.6326303680807599</v>
      </c>
      <c r="L177">
        <f>VLOOKUP(J177,Tabela36[#All],2,FALSE)</f>
        <v>2.8109042806687006</v>
      </c>
      <c r="M177">
        <f>VLOOKUP(J177,Tabela36[#All],3,FALSE)</f>
        <v>2.2504200023088941</v>
      </c>
      <c r="O177" s="1" t="s">
        <v>475</v>
      </c>
      <c r="P177">
        <v>3.9252605095194353</v>
      </c>
      <c r="Q177">
        <f>VLOOKUP(O177,Tabela36[#All],2,FALSE)</f>
        <v>1.6434526764861874</v>
      </c>
      <c r="R177">
        <f>VLOOKUP(O177,Tabela36[#All],3,FALSE)</f>
        <v>1.568201724066995</v>
      </c>
      <c r="T177" s="1" t="s">
        <v>475</v>
      </c>
      <c r="U177">
        <v>-20.286082203974658</v>
      </c>
      <c r="V177">
        <f>VLOOKUP(T177,Tabela36[#All],2,FALSE)</f>
        <v>1.6434526764861874</v>
      </c>
      <c r="W177">
        <f>VLOOKUP(T177,Tabela36[#All],3,FALSE)</f>
        <v>1.568201724066995</v>
      </c>
      <c r="Y177" t="s">
        <v>475</v>
      </c>
      <c r="Z177">
        <v>-50.405466847951246</v>
      </c>
      <c r="AA177">
        <f>VLOOKUP(Y177,Tabela36[#All],2,FALSE)</f>
        <v>1.6434526764861874</v>
      </c>
      <c r="AB177">
        <f>VLOOKUP(Y177,Tabela36[#All],3,FALSE)</f>
        <v>1.568201724066995</v>
      </c>
    </row>
    <row r="178" spans="1:28" x14ac:dyDescent="0.3">
      <c r="A178" t="s">
        <v>476</v>
      </c>
      <c r="B178">
        <v>2.8109042806687006</v>
      </c>
      <c r="C178">
        <v>2.2504200023088941</v>
      </c>
      <c r="E178" s="1" t="s">
        <v>483</v>
      </c>
      <c r="F178">
        <v>449.069277</v>
      </c>
      <c r="G178">
        <f>VLOOKUP(E178,Tabela36[#All],2,FALSE)</f>
        <v>1.2304489213782739</v>
      </c>
      <c r="H178">
        <f>VLOOKUP(E178,Tabela36[#All],3,FALSE)</f>
        <v>1.2304489213782739</v>
      </c>
      <c r="J178" s="1" t="s">
        <v>477</v>
      </c>
      <c r="K178">
        <v>2.2304233738926404</v>
      </c>
      <c r="L178">
        <f>VLOOKUP(J178,Tabela36[#All],2,FALSE)</f>
        <v>1.255272505103306</v>
      </c>
      <c r="M178">
        <f>VLOOKUP(J178,Tabela36[#All],3,FALSE)</f>
        <v>1.1139433523068367</v>
      </c>
      <c r="O178" s="1" t="s">
        <v>46</v>
      </c>
      <c r="P178">
        <v>3.9717859378791145</v>
      </c>
      <c r="Q178">
        <f>VLOOKUP(O178,Tabela36[#All],2,FALSE)</f>
        <v>1.255272505103306</v>
      </c>
      <c r="R178">
        <f>VLOOKUP(O178,Tabela36[#All],3,FALSE)</f>
        <v>1.1139433523068367</v>
      </c>
      <c r="T178" s="1" t="s">
        <v>46</v>
      </c>
      <c r="U178">
        <v>-22.554996920208456</v>
      </c>
      <c r="V178">
        <f>VLOOKUP(T178,Tabela36[#All],2,FALSE)</f>
        <v>1.255272505103306</v>
      </c>
      <c r="W178">
        <f>VLOOKUP(T178,Tabela36[#All],3,FALSE)</f>
        <v>1.1139433523068367</v>
      </c>
      <c r="Y178" t="s">
        <v>46</v>
      </c>
      <c r="Z178">
        <v>-52.590898380276627</v>
      </c>
      <c r="AA178">
        <f>VLOOKUP(Y178,Tabela36[#All],2,FALSE)</f>
        <v>1.255272505103306</v>
      </c>
      <c r="AB178">
        <f>VLOOKUP(Y178,Tabela36[#All],3,FALSE)</f>
        <v>1.1139433523068367</v>
      </c>
    </row>
    <row r="179" spans="1:28" x14ac:dyDescent="0.3">
      <c r="A179" t="s">
        <v>477</v>
      </c>
      <c r="B179">
        <v>1.255272505103306</v>
      </c>
      <c r="C179">
        <v>1.1139433523068367</v>
      </c>
      <c r="E179" s="1" t="s">
        <v>484</v>
      </c>
      <c r="F179">
        <v>389.778188</v>
      </c>
      <c r="G179">
        <f>VLOOKUP(E179,Tabela36[#All],2,FALSE)</f>
        <v>1.7853298350107671</v>
      </c>
      <c r="H179">
        <f>VLOOKUP(E179,Tabela36[#All],3,FALSE)</f>
        <v>1.7403626894942439</v>
      </c>
      <c r="J179" s="1" t="s">
        <v>478</v>
      </c>
      <c r="K179">
        <v>2.7402023657602683</v>
      </c>
      <c r="L179">
        <f>VLOOKUP(J179,Tabela36[#All],2,FALSE)</f>
        <v>2.3560258571931225</v>
      </c>
      <c r="M179">
        <f>VLOOKUP(J179,Tabela36[#All],3,FALSE)</f>
        <v>2.0863598306747484</v>
      </c>
      <c r="O179" s="1" t="s">
        <v>476</v>
      </c>
      <c r="P179">
        <v>4.2050960475784844</v>
      </c>
      <c r="Q179">
        <f>VLOOKUP(O179,Tabela36[#All],2,FALSE)</f>
        <v>2.8109042806687006</v>
      </c>
      <c r="R179">
        <f>VLOOKUP(O179,Tabela36[#All],3,FALSE)</f>
        <v>2.2504200023088941</v>
      </c>
      <c r="T179" s="1" t="s">
        <v>476</v>
      </c>
      <c r="U179">
        <v>-23.388960913938501</v>
      </c>
      <c r="V179">
        <f>VLOOKUP(T179,Tabela36[#All],2,FALSE)</f>
        <v>2.8109042806687006</v>
      </c>
      <c r="W179">
        <f>VLOOKUP(T179,Tabela36[#All],3,FALSE)</f>
        <v>2.2504200023088941</v>
      </c>
      <c r="Y179" t="s">
        <v>476</v>
      </c>
      <c r="Z179">
        <v>-49.512053376698297</v>
      </c>
      <c r="AA179">
        <f>VLOOKUP(Y179,Tabela36[#All],2,FALSE)</f>
        <v>2.8109042806687006</v>
      </c>
      <c r="AB179">
        <f>VLOOKUP(Y179,Tabela36[#All],3,FALSE)</f>
        <v>2.2504200023088941</v>
      </c>
    </row>
    <row r="180" spans="1:28" x14ac:dyDescent="0.3">
      <c r="A180" t="s">
        <v>478</v>
      </c>
      <c r="B180">
        <v>2.3560258571931225</v>
      </c>
      <c r="C180">
        <v>2.0863598306747484</v>
      </c>
      <c r="E180" s="1" t="s">
        <v>47</v>
      </c>
      <c r="F180">
        <v>996.07265299999995</v>
      </c>
      <c r="G180">
        <f>VLOOKUP(E180,Tabela36[#All],2,FALSE)</f>
        <v>3.4812992733328558</v>
      </c>
      <c r="H180">
        <f>VLOOKUP(E180,Tabela36[#All],3,FALSE)</f>
        <v>2.5314789170422549</v>
      </c>
      <c r="J180" s="1" t="s">
        <v>479</v>
      </c>
      <c r="K180">
        <v>2.0021833467650434</v>
      </c>
      <c r="L180">
        <f>VLOOKUP(J180,Tabela36[#All],2,FALSE)</f>
        <v>1.3802112417116059</v>
      </c>
      <c r="M180">
        <f>VLOOKUP(J180,Tabela36[#All],3,FALSE)</f>
        <v>1.255272505103306</v>
      </c>
      <c r="O180" s="1" t="s">
        <v>477</v>
      </c>
      <c r="P180">
        <v>3.7621531923035945</v>
      </c>
      <c r="Q180">
        <f>VLOOKUP(O180,Tabela36[#All],2,FALSE)</f>
        <v>1.255272505103306</v>
      </c>
      <c r="R180">
        <f>VLOOKUP(O180,Tabela36[#All],3,FALSE)</f>
        <v>1.1139433523068367</v>
      </c>
      <c r="T180" s="1" t="s">
        <v>477</v>
      </c>
      <c r="U180">
        <v>-21.267121989952404</v>
      </c>
      <c r="V180">
        <f>VLOOKUP(T180,Tabela36[#All],2,FALSE)</f>
        <v>1.255272505103306</v>
      </c>
      <c r="W180">
        <f>VLOOKUP(T180,Tabela36[#All],3,FALSE)</f>
        <v>1.1139433523068367</v>
      </c>
      <c r="Y180" t="s">
        <v>477</v>
      </c>
      <c r="Z180">
        <v>-48.692273053194221</v>
      </c>
      <c r="AA180">
        <f>VLOOKUP(Y180,Tabela36[#All],2,FALSE)</f>
        <v>1.255272505103306</v>
      </c>
      <c r="AB180">
        <f>VLOOKUP(Y180,Tabela36[#All],3,FALSE)</f>
        <v>1.1139433523068367</v>
      </c>
    </row>
    <row r="181" spans="1:28" x14ac:dyDescent="0.3">
      <c r="A181" t="s">
        <v>479</v>
      </c>
      <c r="B181">
        <v>1.3802112417116059</v>
      </c>
      <c r="C181">
        <v>1.255272505103306</v>
      </c>
      <c r="E181" s="1" t="s">
        <v>485</v>
      </c>
      <c r="F181">
        <v>860.80805599999997</v>
      </c>
      <c r="G181">
        <f>VLOOKUP(E181,Tabela36[#All],2,FALSE)</f>
        <v>1.9138138523837167</v>
      </c>
      <c r="H181">
        <f>VLOOKUP(E181,Tabela36[#All],3,FALSE)</f>
        <v>1.4771212547196624</v>
      </c>
      <c r="J181" s="1" t="s">
        <v>481</v>
      </c>
      <c r="K181">
        <v>2.3516243324207839</v>
      </c>
      <c r="L181">
        <f>VLOOKUP(J181,Tabela36[#All],2,FALSE)</f>
        <v>0.3010299956639812</v>
      </c>
      <c r="M181">
        <f>VLOOKUP(J181,Tabela36[#All],3,FALSE)</f>
        <v>0.3010299956639812</v>
      </c>
      <c r="O181" s="1" t="s">
        <v>478</v>
      </c>
      <c r="P181">
        <v>4.8395785959610693</v>
      </c>
      <c r="Q181">
        <f>VLOOKUP(O181,Tabela36[#All],2,FALSE)</f>
        <v>2.3560258571931225</v>
      </c>
      <c r="R181">
        <f>VLOOKUP(O181,Tabela36[#All],3,FALSE)</f>
        <v>2.0863598306747484</v>
      </c>
      <c r="T181" s="1" t="s">
        <v>478</v>
      </c>
      <c r="U181">
        <v>-20.282382990000006</v>
      </c>
      <c r="V181">
        <f>VLOOKUP(T181,Tabela36[#All],2,FALSE)</f>
        <v>2.3560258571931225</v>
      </c>
      <c r="W181">
        <f>VLOOKUP(T181,Tabela36[#All],3,FALSE)</f>
        <v>2.0863598306747484</v>
      </c>
      <c r="Y181" t="s">
        <v>478</v>
      </c>
      <c r="Z181">
        <v>-50.248748430583433</v>
      </c>
      <c r="AA181">
        <f>VLOOKUP(Y181,Tabela36[#All],2,FALSE)</f>
        <v>2.3560258571931225</v>
      </c>
      <c r="AB181">
        <f>VLOOKUP(Y181,Tabela36[#All],3,FALSE)</f>
        <v>2.0863598306747484</v>
      </c>
    </row>
    <row r="182" spans="1:28" x14ac:dyDescent="0.3">
      <c r="A182" t="s">
        <v>480</v>
      </c>
      <c r="B182">
        <v>1.7993405494535817</v>
      </c>
      <c r="C182">
        <v>1.6532125137753437</v>
      </c>
      <c r="E182" s="1" t="s">
        <v>486</v>
      </c>
      <c r="F182">
        <v>747.305654</v>
      </c>
      <c r="G182">
        <f>VLOOKUP(E182,Tabela36[#All],2,FALSE)</f>
        <v>3.2477278329097232</v>
      </c>
      <c r="H182">
        <f>VLOOKUP(E182,Tabela36[#All],3,FALSE)</f>
        <v>2.3463529744506388</v>
      </c>
      <c r="J182" s="1" t="s">
        <v>482</v>
      </c>
      <c r="K182">
        <v>2.310132296141381</v>
      </c>
      <c r="L182">
        <f>VLOOKUP(J182,Tabela36[#All],2,FALSE)</f>
        <v>1.2304489213782739</v>
      </c>
      <c r="M182">
        <f>VLOOKUP(J182,Tabela36[#All],3,FALSE)</f>
        <v>1.146128035678238</v>
      </c>
      <c r="O182" s="1" t="s">
        <v>479</v>
      </c>
      <c r="P182">
        <v>3.2345172835126865</v>
      </c>
      <c r="Q182">
        <f>VLOOKUP(O182,Tabela36[#All],2,FALSE)</f>
        <v>1.3802112417116059</v>
      </c>
      <c r="R182">
        <f>VLOOKUP(O182,Tabela36[#All],3,FALSE)</f>
        <v>1.255272505103306</v>
      </c>
      <c r="T182" s="1" t="s">
        <v>479</v>
      </c>
      <c r="U182">
        <v>-22.359138319147654</v>
      </c>
      <c r="V182">
        <f>VLOOKUP(T182,Tabela36[#All],2,FALSE)</f>
        <v>1.3802112417116059</v>
      </c>
      <c r="W182">
        <f>VLOOKUP(T182,Tabela36[#All],3,FALSE)</f>
        <v>1.255272505103306</v>
      </c>
      <c r="Y182" t="s">
        <v>479</v>
      </c>
      <c r="Z182">
        <v>-49.519841211156304</v>
      </c>
      <c r="AA182">
        <f>VLOOKUP(Y182,Tabela36[#All],2,FALSE)</f>
        <v>1.3802112417116059</v>
      </c>
      <c r="AB182">
        <f>VLOOKUP(Y182,Tabela36[#All],3,FALSE)</f>
        <v>1.255272505103306</v>
      </c>
    </row>
    <row r="183" spans="1:28" x14ac:dyDescent="0.3">
      <c r="A183" t="s">
        <v>481</v>
      </c>
      <c r="B183">
        <v>0.3010299956639812</v>
      </c>
      <c r="C183">
        <v>0.3010299956639812</v>
      </c>
      <c r="E183" s="1" t="s">
        <v>487</v>
      </c>
      <c r="F183">
        <v>431.76359300000001</v>
      </c>
      <c r="G183">
        <f>VLOOKUP(E183,Tabela36[#All],2,FALSE)</f>
        <v>0.69897000433601886</v>
      </c>
      <c r="H183">
        <f>VLOOKUP(E183,Tabela36[#All],3,FALSE)</f>
        <v>0.6020599913279624</v>
      </c>
      <c r="J183" s="1" t="s">
        <v>483</v>
      </c>
      <c r="K183">
        <v>2.7194456471898234</v>
      </c>
      <c r="L183">
        <f>VLOOKUP(J183,Tabela36[#All],2,FALSE)</f>
        <v>1.2304489213782739</v>
      </c>
      <c r="M183">
        <f>VLOOKUP(J183,Tabela36[#All],3,FALSE)</f>
        <v>1.2304489213782739</v>
      </c>
      <c r="O183" s="1" t="s">
        <v>480</v>
      </c>
      <c r="P183">
        <v>5.288419153088979</v>
      </c>
      <c r="Q183">
        <f>VLOOKUP(O183,Tabela36[#All],2,FALSE)</f>
        <v>1.7993405494535817</v>
      </c>
      <c r="R183">
        <f>VLOOKUP(O183,Tabela36[#All],3,FALSE)</f>
        <v>1.6532125137753437</v>
      </c>
      <c r="T183" s="1" t="s">
        <v>480</v>
      </c>
      <c r="U183">
        <v>-23.541544500000004</v>
      </c>
      <c r="V183">
        <f>VLOOKUP(T183,Tabela36[#All],2,FALSE)</f>
        <v>1.7993405494535817</v>
      </c>
      <c r="W183">
        <f>VLOOKUP(T183,Tabela36[#All],3,FALSE)</f>
        <v>1.6532125137753437</v>
      </c>
      <c r="Y183" t="s">
        <v>480</v>
      </c>
      <c r="Z183">
        <v>-46.366552671574183</v>
      </c>
      <c r="AA183">
        <f>VLOOKUP(Y183,Tabela36[#All],2,FALSE)</f>
        <v>1.7993405494535817</v>
      </c>
      <c r="AB183">
        <f>VLOOKUP(Y183,Tabela36[#All],3,FALSE)</f>
        <v>1.6532125137753437</v>
      </c>
    </row>
    <row r="184" spans="1:28" x14ac:dyDescent="0.3">
      <c r="A184" t="s">
        <v>482</v>
      </c>
      <c r="B184">
        <v>1.2304489213782739</v>
      </c>
      <c r="C184">
        <v>1.146128035678238</v>
      </c>
      <c r="E184" s="1" t="s">
        <v>48</v>
      </c>
      <c r="F184">
        <v>561.18488100000002</v>
      </c>
      <c r="G184">
        <f>VLOOKUP(E184,Tabela36[#All],2,FALSE)</f>
        <v>3.1139433523068369</v>
      </c>
      <c r="H184">
        <f>VLOOKUP(E184,Tabela36[#All],3,FALSE)</f>
        <v>2.3443922736851106</v>
      </c>
      <c r="J184" s="1" t="s">
        <v>484</v>
      </c>
      <c r="K184">
        <v>2.3538893149789724</v>
      </c>
      <c r="L184">
        <f>VLOOKUP(J184,Tabela36[#All],2,FALSE)</f>
        <v>1.7853298350107671</v>
      </c>
      <c r="M184">
        <f>VLOOKUP(J184,Tabela36[#All],3,FALSE)</f>
        <v>1.7403626894942439</v>
      </c>
      <c r="O184" s="1" t="s">
        <v>481</v>
      </c>
      <c r="P184">
        <v>3.1655410767223731</v>
      </c>
      <c r="Q184">
        <f>VLOOKUP(O184,Tabela36[#All],2,FALSE)</f>
        <v>0.3010299956639812</v>
      </c>
      <c r="R184">
        <f>VLOOKUP(O184,Tabela36[#All],3,FALSE)</f>
        <v>0.3010299956639812</v>
      </c>
      <c r="T184" s="1" t="s">
        <v>481</v>
      </c>
      <c r="U184">
        <v>-21.676733935614351</v>
      </c>
      <c r="V184">
        <f>VLOOKUP(T184,Tabela36[#All],2,FALSE)</f>
        <v>0.3010299956639812</v>
      </c>
      <c r="W184">
        <f>VLOOKUP(T184,Tabela36[#All],3,FALSE)</f>
        <v>0.3010299956639812</v>
      </c>
      <c r="Y184" t="s">
        <v>481</v>
      </c>
      <c r="Z184">
        <v>-51.382300841071938</v>
      </c>
      <c r="AA184">
        <f>VLOOKUP(Y184,Tabela36[#All],2,FALSE)</f>
        <v>0.3010299956639812</v>
      </c>
      <c r="AB184">
        <f>VLOOKUP(Y184,Tabela36[#All],3,FALSE)</f>
        <v>0.3010299956639812</v>
      </c>
    </row>
    <row r="185" spans="1:28" x14ac:dyDescent="0.3">
      <c r="A185" t="s">
        <v>483</v>
      </c>
      <c r="B185">
        <v>1.2304489213782739</v>
      </c>
      <c r="C185">
        <v>1.2304489213782739</v>
      </c>
      <c r="E185" s="1" t="s">
        <v>49</v>
      </c>
      <c r="F185">
        <v>679.96329800000001</v>
      </c>
      <c r="G185">
        <f>VLOOKUP(E185,Tabela36[#All],2,FALSE)</f>
        <v>2.8318697742805017</v>
      </c>
      <c r="H185">
        <f>VLOOKUP(E185,Tabela36[#All],3,FALSE)</f>
        <v>2.2787536009528289</v>
      </c>
      <c r="J185" s="1" t="s">
        <v>47</v>
      </c>
      <c r="K185">
        <v>2.7822425161394038</v>
      </c>
      <c r="L185">
        <f>VLOOKUP(J185,Tabela36[#All],2,FALSE)</f>
        <v>3.4812992733328558</v>
      </c>
      <c r="M185">
        <f>VLOOKUP(J185,Tabela36[#All],3,FALSE)</f>
        <v>2.5314789170422549</v>
      </c>
      <c r="O185" s="1" t="s">
        <v>482</v>
      </c>
      <c r="P185">
        <v>3.4649364291217326</v>
      </c>
      <c r="Q185">
        <f>VLOOKUP(O185,Tabela36[#All],2,FALSE)</f>
        <v>1.2304489213782739</v>
      </c>
      <c r="R185">
        <f>VLOOKUP(O185,Tabela36[#All],3,FALSE)</f>
        <v>1.146128035678238</v>
      </c>
      <c r="T185" s="1" t="s">
        <v>482</v>
      </c>
      <c r="U185">
        <v>-20.674031227925401</v>
      </c>
      <c r="V185">
        <f>VLOOKUP(T185,Tabela36[#All],2,FALSE)</f>
        <v>1.2304489213782739</v>
      </c>
      <c r="W185">
        <f>VLOOKUP(T185,Tabela36[#All],3,FALSE)</f>
        <v>1.146128035678238</v>
      </c>
      <c r="Y185" t="s">
        <v>482</v>
      </c>
      <c r="Z185">
        <v>-50.145689008682758</v>
      </c>
      <c r="AA185">
        <f>VLOOKUP(Y185,Tabela36[#All],2,FALSE)</f>
        <v>1.2304489213782739</v>
      </c>
      <c r="AB185">
        <f>VLOOKUP(Y185,Tabela36[#All],3,FALSE)</f>
        <v>1.146128035678238</v>
      </c>
    </row>
    <row r="186" spans="1:28" x14ac:dyDescent="0.3">
      <c r="A186" t="s">
        <v>484</v>
      </c>
      <c r="B186">
        <v>1.7853298350107671</v>
      </c>
      <c r="C186">
        <v>1.7403626894942439</v>
      </c>
      <c r="E186" s="1" t="s">
        <v>488</v>
      </c>
      <c r="F186">
        <v>420.90358900000001</v>
      </c>
      <c r="G186">
        <f>VLOOKUP(E186,Tabela36[#All],2,FALSE)</f>
        <v>1.8129133566428555</v>
      </c>
      <c r="H186">
        <f>VLOOKUP(E186,Tabela36[#All],3,FALSE)</f>
        <v>1.6720978579357175</v>
      </c>
      <c r="J186" s="1" t="s">
        <v>485</v>
      </c>
      <c r="K186">
        <v>1.6902049430907664</v>
      </c>
      <c r="L186">
        <f>VLOOKUP(J186,Tabela36[#All],2,FALSE)</f>
        <v>1.9138138523837167</v>
      </c>
      <c r="M186">
        <f>VLOOKUP(J186,Tabela36[#All],3,FALSE)</f>
        <v>1.4771212547196624</v>
      </c>
      <c r="O186" s="1" t="s">
        <v>483</v>
      </c>
      <c r="P186">
        <v>4.1655410767223726</v>
      </c>
      <c r="Q186">
        <f>VLOOKUP(O186,Tabela36[#All],2,FALSE)</f>
        <v>1.2304489213782739</v>
      </c>
      <c r="R186">
        <f>VLOOKUP(O186,Tabela36[#All],3,FALSE)</f>
        <v>1.2304489213782739</v>
      </c>
      <c r="T186" s="1" t="s">
        <v>483</v>
      </c>
      <c r="U186">
        <v>-21.613427615164152</v>
      </c>
      <c r="V186">
        <f>VLOOKUP(T186,Tabela36[#All],2,FALSE)</f>
        <v>1.2304489213782739</v>
      </c>
      <c r="W186">
        <f>VLOOKUP(T186,Tabela36[#All],3,FALSE)</f>
        <v>1.2304489213782739</v>
      </c>
      <c r="Y186" t="s">
        <v>483</v>
      </c>
      <c r="Z186">
        <v>-51.168876466827719</v>
      </c>
      <c r="AA186">
        <f>VLOOKUP(Y186,Tabela36[#All],2,FALSE)</f>
        <v>1.2304489213782739</v>
      </c>
      <c r="AB186">
        <f>VLOOKUP(Y186,Tabela36[#All],3,FALSE)</f>
        <v>1.2304489213782739</v>
      </c>
    </row>
    <row r="187" spans="1:28" x14ac:dyDescent="0.3">
      <c r="A187" t="s">
        <v>47</v>
      </c>
      <c r="B187">
        <v>3.4812992733328558</v>
      </c>
      <c r="C187">
        <v>2.5314789170422549</v>
      </c>
      <c r="E187" s="1" t="s">
        <v>489</v>
      </c>
      <c r="F187">
        <v>506.55949500000003</v>
      </c>
      <c r="G187">
        <f>VLOOKUP(E187,Tabela36[#All],2,FALSE)</f>
        <v>1.505149978319906</v>
      </c>
      <c r="H187">
        <f>VLOOKUP(E187,Tabela36[#All],3,FALSE)</f>
        <v>1.414973347970818</v>
      </c>
      <c r="J187" s="1" t="s">
        <v>486</v>
      </c>
      <c r="K187">
        <v>2.123116310091175</v>
      </c>
      <c r="L187">
        <f>VLOOKUP(J187,Tabela36[#All],2,FALSE)</f>
        <v>3.2477278329097232</v>
      </c>
      <c r="M187">
        <f>VLOOKUP(J187,Tabela36[#All],3,FALSE)</f>
        <v>2.3463529744506388</v>
      </c>
      <c r="O187" s="1" t="s">
        <v>484</v>
      </c>
      <c r="P187">
        <v>3.4274861090957853</v>
      </c>
      <c r="Q187">
        <f>VLOOKUP(O187,Tabela36[#All],2,FALSE)</f>
        <v>1.7853298350107671</v>
      </c>
      <c r="R187">
        <f>VLOOKUP(O187,Tabela36[#All],3,FALSE)</f>
        <v>1.7403626894942439</v>
      </c>
      <c r="T187" s="1" t="s">
        <v>484</v>
      </c>
      <c r="U187">
        <v>-22.903568778761954</v>
      </c>
      <c r="V187">
        <f>VLOOKUP(T187,Tabela36[#All],2,FALSE)</f>
        <v>1.7853298350107671</v>
      </c>
      <c r="W187">
        <f>VLOOKUP(T187,Tabela36[#All],3,FALSE)</f>
        <v>1.7403626894942439</v>
      </c>
      <c r="Y187" t="s">
        <v>484</v>
      </c>
      <c r="Z187">
        <v>-50.724822473379952</v>
      </c>
      <c r="AA187">
        <f>VLOOKUP(Y187,Tabela36[#All],2,FALSE)</f>
        <v>1.7853298350107671</v>
      </c>
      <c r="AB187">
        <f>VLOOKUP(Y187,Tabela36[#All],3,FALSE)</f>
        <v>1.7403626894942439</v>
      </c>
    </row>
    <row r="188" spans="1:28" x14ac:dyDescent="0.3">
      <c r="A188" t="s">
        <v>485</v>
      </c>
      <c r="B188">
        <v>1.9138138523837167</v>
      </c>
      <c r="C188">
        <v>1.4771212547196624</v>
      </c>
      <c r="E188" s="1" t="s">
        <v>490</v>
      </c>
      <c r="F188">
        <v>506.496576</v>
      </c>
      <c r="G188">
        <f>VLOOKUP(E188,Tabela36[#All],2,FALSE)</f>
        <v>1.5440680443502757</v>
      </c>
      <c r="H188">
        <f>VLOOKUP(E188,Tabela36[#All],3,FALSE)</f>
        <v>1.4771212547196624</v>
      </c>
      <c r="J188" s="1" t="s">
        <v>487</v>
      </c>
      <c r="K188">
        <v>2.14201696460331</v>
      </c>
      <c r="L188">
        <f>VLOOKUP(J188,Tabela36[#All],2,FALSE)</f>
        <v>0.69897000433601886</v>
      </c>
      <c r="M188">
        <f>VLOOKUP(J188,Tabela36[#All],3,FALSE)</f>
        <v>0.6020599913279624</v>
      </c>
      <c r="O188" s="1" t="s">
        <v>47</v>
      </c>
      <c r="P188">
        <v>5.5480047098201162</v>
      </c>
      <c r="Q188">
        <f>VLOOKUP(O188,Tabela36[#All],2,FALSE)</f>
        <v>3.4812992733328558</v>
      </c>
      <c r="R188">
        <f>VLOOKUP(O188,Tabela36[#All],3,FALSE)</f>
        <v>2.5314789170422549</v>
      </c>
      <c r="T188" s="1" t="s">
        <v>47</v>
      </c>
      <c r="U188">
        <v>-20.536097000000002</v>
      </c>
      <c r="V188">
        <f>VLOOKUP(T188,Tabela36[#All],2,FALSE)</f>
        <v>3.4812992733328558</v>
      </c>
      <c r="W188">
        <f>VLOOKUP(T188,Tabela36[#All],3,FALSE)</f>
        <v>2.5314789170422549</v>
      </c>
      <c r="Y188" t="s">
        <v>47</v>
      </c>
      <c r="Z188">
        <v>-47.40233162567754</v>
      </c>
      <c r="AA188">
        <f>VLOOKUP(Y188,Tabela36[#All],2,FALSE)</f>
        <v>3.4812992733328558</v>
      </c>
      <c r="AB188">
        <f>VLOOKUP(Y188,Tabela36[#All],3,FALSE)</f>
        <v>2.5314789170422549</v>
      </c>
    </row>
    <row r="189" spans="1:28" x14ac:dyDescent="0.3">
      <c r="A189" t="s">
        <v>486</v>
      </c>
      <c r="B189">
        <v>3.2477278329097232</v>
      </c>
      <c r="C189">
        <v>2.3463529744506388</v>
      </c>
      <c r="E189" s="1" t="s">
        <v>491</v>
      </c>
      <c r="F189">
        <v>489.094268</v>
      </c>
      <c r="G189">
        <f>VLOOKUP(E189,Tabela36[#All],2,FALSE)</f>
        <v>2.0374264979406238</v>
      </c>
      <c r="H189">
        <f>VLOOKUP(E189,Tabela36[#All],3,FALSE)</f>
        <v>2.0043213737826426</v>
      </c>
      <c r="J189" s="1" t="s">
        <v>48</v>
      </c>
      <c r="K189">
        <v>2.5513450714631412</v>
      </c>
      <c r="L189">
        <f>VLOOKUP(J189,Tabela36[#All],2,FALSE)</f>
        <v>3.1139433523068369</v>
      </c>
      <c r="M189">
        <f>VLOOKUP(J189,Tabela36[#All],3,FALSE)</f>
        <v>2.3443922736851106</v>
      </c>
      <c r="O189" s="1" t="s">
        <v>485</v>
      </c>
      <c r="P189">
        <v>5.2451275542773752</v>
      </c>
      <c r="Q189">
        <f>VLOOKUP(O189,Tabela36[#All],2,FALSE)</f>
        <v>1.9138138523837167</v>
      </c>
      <c r="R189">
        <f>VLOOKUP(O189,Tabela36[#All],3,FALSE)</f>
        <v>1.4771212547196624</v>
      </c>
      <c r="T189" s="1" t="s">
        <v>485</v>
      </c>
      <c r="U189">
        <v>-23.2758255</v>
      </c>
      <c r="V189">
        <f>VLOOKUP(T189,Tabela36[#All],2,FALSE)</f>
        <v>1.9138138523837167</v>
      </c>
      <c r="W189">
        <f>VLOOKUP(T189,Tabela36[#All],3,FALSE)</f>
        <v>1.4771212547196624</v>
      </c>
      <c r="Y189" t="s">
        <v>485</v>
      </c>
      <c r="Z189">
        <v>-46.732526704705307</v>
      </c>
      <c r="AA189">
        <f>VLOOKUP(Y189,Tabela36[#All],2,FALSE)</f>
        <v>1.9138138523837167</v>
      </c>
      <c r="AB189">
        <f>VLOOKUP(Y189,Tabela36[#All],3,FALSE)</f>
        <v>1.4771212547196624</v>
      </c>
    </row>
    <row r="190" spans="1:28" x14ac:dyDescent="0.3">
      <c r="A190" t="s">
        <v>487</v>
      </c>
      <c r="B190">
        <v>0.69897000433601886</v>
      </c>
      <c r="C190">
        <v>0.6020599913279624</v>
      </c>
      <c r="E190" s="1" t="s">
        <v>492</v>
      </c>
      <c r="F190">
        <v>388.49145299999998</v>
      </c>
      <c r="G190">
        <f>VLOOKUP(E190,Tabela36[#All],2,FALSE)</f>
        <v>1.3979400086720377</v>
      </c>
      <c r="H190">
        <f>VLOOKUP(E190,Tabela36[#All],3,FALSE)</f>
        <v>1.3222192947339193</v>
      </c>
      <c r="J190" s="1" t="s">
        <v>49</v>
      </c>
      <c r="K190">
        <v>2.7449240121107117</v>
      </c>
      <c r="L190">
        <f>VLOOKUP(J190,Tabela36[#All],2,FALSE)</f>
        <v>2.8318697742805017</v>
      </c>
      <c r="M190">
        <f>VLOOKUP(J190,Tabela36[#All],3,FALSE)</f>
        <v>2.2787536009528289</v>
      </c>
      <c r="O190" s="1" t="s">
        <v>486</v>
      </c>
      <c r="P190">
        <v>5.1888975620173419</v>
      </c>
      <c r="Q190">
        <f>VLOOKUP(O190,Tabela36[#All],2,FALSE)</f>
        <v>3.2477278329097232</v>
      </c>
      <c r="R190">
        <f>VLOOKUP(O190,Tabela36[#All],3,FALSE)</f>
        <v>2.3463529744506388</v>
      </c>
      <c r="T190" s="1" t="s">
        <v>486</v>
      </c>
      <c r="U190">
        <v>-23.320302500000004</v>
      </c>
      <c r="V190">
        <f>VLOOKUP(T190,Tabela36[#All],2,FALSE)</f>
        <v>3.2477278329097232</v>
      </c>
      <c r="W190">
        <f>VLOOKUP(T190,Tabela36[#All],3,FALSE)</f>
        <v>2.3463529744506388</v>
      </c>
      <c r="Y190" t="s">
        <v>486</v>
      </c>
      <c r="Z190">
        <v>-46.727874668552587</v>
      </c>
      <c r="AA190">
        <f>VLOOKUP(Y190,Tabela36[#All],2,FALSE)</f>
        <v>3.2477278329097232</v>
      </c>
      <c r="AB190">
        <f>VLOOKUP(Y190,Tabela36[#All],3,FALSE)</f>
        <v>2.3463529744506388</v>
      </c>
    </row>
    <row r="191" spans="1:28" x14ac:dyDescent="0.3">
      <c r="A191" t="s">
        <v>48</v>
      </c>
      <c r="B191">
        <v>3.1139433523068369</v>
      </c>
      <c r="C191">
        <v>2.3443922736851106</v>
      </c>
      <c r="E191" s="1" t="s">
        <v>493</v>
      </c>
      <c r="F191">
        <v>455.64137699999998</v>
      </c>
      <c r="G191">
        <f>VLOOKUP(E191,Tabela36[#All],2,FALSE)</f>
        <v>0.69897000433601886</v>
      </c>
      <c r="H191">
        <f>VLOOKUP(E191,Tabela36[#All],3,FALSE)</f>
        <v>0.6020599913279624</v>
      </c>
      <c r="J191" s="1" t="s">
        <v>488</v>
      </c>
      <c r="K191">
        <v>2.2566431929069184</v>
      </c>
      <c r="L191">
        <f>VLOOKUP(J191,Tabela36[#All],2,FALSE)</f>
        <v>1.8129133566428555</v>
      </c>
      <c r="M191">
        <f>VLOOKUP(J191,Tabela36[#All],3,FALSE)</f>
        <v>1.6720978579357175</v>
      </c>
      <c r="O191" s="1" t="s">
        <v>487</v>
      </c>
      <c r="P191">
        <v>3.4434194617828173</v>
      </c>
      <c r="Q191">
        <f>VLOOKUP(O191,Tabela36[#All],2,FALSE)</f>
        <v>0.69897000433601886</v>
      </c>
      <c r="R191">
        <f>VLOOKUP(O191,Tabela36[#All],3,FALSE)</f>
        <v>0.6020599913279624</v>
      </c>
      <c r="T191" s="1" t="s">
        <v>487</v>
      </c>
      <c r="U191">
        <v>-21.528980135312807</v>
      </c>
      <c r="V191">
        <f>VLOOKUP(T191,Tabela36[#All],2,FALSE)</f>
        <v>0.69897000433601886</v>
      </c>
      <c r="W191">
        <f>VLOOKUP(T191,Tabela36[#All],3,FALSE)</f>
        <v>0.6020599913279624</v>
      </c>
      <c r="Y191" t="s">
        <v>487</v>
      </c>
      <c r="Z191">
        <v>-50.555460841939841</v>
      </c>
      <c r="AA191">
        <f>VLOOKUP(Y191,Tabela36[#All],2,FALSE)</f>
        <v>0.69897000433601886</v>
      </c>
      <c r="AB191">
        <f>VLOOKUP(Y191,Tabela36[#All],3,FALSE)</f>
        <v>0.6020599913279624</v>
      </c>
    </row>
    <row r="192" spans="1:28" x14ac:dyDescent="0.3">
      <c r="A192" t="s">
        <v>49</v>
      </c>
      <c r="B192">
        <v>2.8318697742805017</v>
      </c>
      <c r="C192">
        <v>2.2787536009528289</v>
      </c>
      <c r="E192" s="1" t="s">
        <v>494</v>
      </c>
      <c r="F192">
        <v>481.52605199999999</v>
      </c>
      <c r="G192">
        <f>VLOOKUP(E192,Tabela36[#All],2,FALSE)</f>
        <v>1.2787536009528289</v>
      </c>
      <c r="H192">
        <f>VLOOKUP(E192,Tabela36[#All],3,FALSE)</f>
        <v>1.2304489213782739</v>
      </c>
      <c r="J192" s="1" t="s">
        <v>489</v>
      </c>
      <c r="K192">
        <v>2.3869731309702056</v>
      </c>
      <c r="L192">
        <f>VLOOKUP(J192,Tabela36[#All],2,FALSE)</f>
        <v>1.505149978319906</v>
      </c>
      <c r="M192">
        <f>VLOOKUP(J192,Tabela36[#All],3,FALSE)</f>
        <v>1.414973347970818</v>
      </c>
      <c r="O192" s="1" t="s">
        <v>48</v>
      </c>
      <c r="P192">
        <v>3.8161086707399039</v>
      </c>
      <c r="Q192">
        <f>VLOOKUP(O192,Tabela36[#All],2,FALSE)</f>
        <v>3.1139433523068369</v>
      </c>
      <c r="R192">
        <f>VLOOKUP(O192,Tabela36[#All],3,FALSE)</f>
        <v>2.3443922736851106</v>
      </c>
      <c r="T192" s="1" t="s">
        <v>48</v>
      </c>
      <c r="U192">
        <v>-22.294019248259001</v>
      </c>
      <c r="V192">
        <f>VLOOKUP(T192,Tabela36[#All],2,FALSE)</f>
        <v>3.1139433523068369</v>
      </c>
      <c r="W192">
        <f>VLOOKUP(T192,Tabela36[#All],3,FALSE)</f>
        <v>2.3443922736851106</v>
      </c>
      <c r="Y192" t="s">
        <v>48</v>
      </c>
      <c r="Z192">
        <v>-49.552111329830026</v>
      </c>
      <c r="AA192">
        <f>VLOOKUP(Y192,Tabela36[#All],2,FALSE)</f>
        <v>3.1139433523068369</v>
      </c>
      <c r="AB192">
        <f>VLOOKUP(Y192,Tabela36[#All],3,FALSE)</f>
        <v>2.3443922736851106</v>
      </c>
    </row>
    <row r="193" spans="1:28" x14ac:dyDescent="0.3">
      <c r="A193" t="s">
        <v>488</v>
      </c>
      <c r="B193">
        <v>1.8129133566428555</v>
      </c>
      <c r="C193">
        <v>1.6720978579357175</v>
      </c>
      <c r="E193" s="1" t="s">
        <v>495</v>
      </c>
      <c r="F193">
        <v>517.52504299999998</v>
      </c>
      <c r="G193">
        <f>VLOOKUP(E193,Tabela36[#All],2,FALSE)</f>
        <v>2.0492180226701815</v>
      </c>
      <c r="H193">
        <f>VLOOKUP(E193,Tabela36[#All],3,FALSE)</f>
        <v>1.9030899869919435</v>
      </c>
      <c r="J193" s="1" t="s">
        <v>490</v>
      </c>
      <c r="K193">
        <v>2.6940573793126346</v>
      </c>
      <c r="L193">
        <f>VLOOKUP(J193,Tabela36[#All],2,FALSE)</f>
        <v>1.5440680443502757</v>
      </c>
      <c r="M193">
        <f>VLOOKUP(J193,Tabela36[#All],3,FALSE)</f>
        <v>1.4771212547196624</v>
      </c>
      <c r="O193" s="1" t="s">
        <v>49</v>
      </c>
      <c r="P193">
        <v>4.6472851450253669</v>
      </c>
      <c r="Q193">
        <f>VLOOKUP(O193,Tabela36[#All],2,FALSE)</f>
        <v>2.8318697742805017</v>
      </c>
      <c r="R193">
        <f>VLOOKUP(O193,Tabela36[#All],3,FALSE)</f>
        <v>2.2787536009528289</v>
      </c>
      <c r="T193" s="1" t="s">
        <v>49</v>
      </c>
      <c r="U193">
        <v>-22.210709490000003</v>
      </c>
      <c r="V193">
        <f>VLOOKUP(T193,Tabela36[#All],2,FALSE)</f>
        <v>2.8318697742805017</v>
      </c>
      <c r="W193">
        <f>VLOOKUP(T193,Tabela36[#All],3,FALSE)</f>
        <v>2.2787536009528289</v>
      </c>
      <c r="Y193" t="s">
        <v>49</v>
      </c>
      <c r="Z193">
        <v>-49.656529935058046</v>
      </c>
      <c r="AA193">
        <f>VLOOKUP(Y193,Tabela36[#All],2,FALSE)</f>
        <v>2.8318697742805017</v>
      </c>
      <c r="AB193">
        <f>VLOOKUP(Y193,Tabela36[#All],3,FALSE)</f>
        <v>2.2787536009528289</v>
      </c>
    </row>
    <row r="194" spans="1:28" x14ac:dyDescent="0.3">
      <c r="A194" t="s">
        <v>489</v>
      </c>
      <c r="B194">
        <v>1.505149978319906</v>
      </c>
      <c r="C194">
        <v>1.414973347970818</v>
      </c>
      <c r="E194" s="1" t="s">
        <v>496</v>
      </c>
      <c r="F194">
        <v>501.65474599999999</v>
      </c>
      <c r="G194">
        <f>VLOOKUP(E194,Tabela36[#All],2,FALSE)</f>
        <v>2.4048337166199381</v>
      </c>
      <c r="H194">
        <f>VLOOKUP(E194,Tabela36[#All],3,FALSE)</f>
        <v>2.0718820073061255</v>
      </c>
      <c r="J194" s="1" t="s">
        <v>491</v>
      </c>
      <c r="K194">
        <v>2.8304314731080598</v>
      </c>
      <c r="L194">
        <f>VLOOKUP(J194,Tabela36[#All],2,FALSE)</f>
        <v>2.0374264979406238</v>
      </c>
      <c r="M194">
        <f>VLOOKUP(J194,Tabela36[#All],3,FALSE)</f>
        <v>2.0043213737826426</v>
      </c>
      <c r="O194" s="1" t="s">
        <v>488</v>
      </c>
      <c r="P194">
        <v>3.6819644589946829</v>
      </c>
      <c r="Q194">
        <f>VLOOKUP(O194,Tabela36[#All],2,FALSE)</f>
        <v>1.8129133566428555</v>
      </c>
      <c r="R194">
        <f>VLOOKUP(O194,Tabela36[#All],3,FALSE)</f>
        <v>1.6720978579357175</v>
      </c>
      <c r="T194" s="1" t="s">
        <v>488</v>
      </c>
      <c r="U194">
        <v>-20.795239499374603</v>
      </c>
      <c r="V194">
        <f>VLOOKUP(T194,Tabela36[#All],2,FALSE)</f>
        <v>1.8129133566428555</v>
      </c>
      <c r="W194">
        <f>VLOOKUP(T194,Tabela36[#All],3,FALSE)</f>
        <v>1.6720978579357175</v>
      </c>
      <c r="Y194" t="s">
        <v>488</v>
      </c>
      <c r="Z194">
        <v>-50.190219732204923</v>
      </c>
      <c r="AA194">
        <f>VLOOKUP(Y194,Tabela36[#All],2,FALSE)</f>
        <v>1.8129133566428555</v>
      </c>
      <c r="AB194">
        <f>VLOOKUP(Y194,Tabela36[#All],3,FALSE)</f>
        <v>1.6720978579357175</v>
      </c>
    </row>
    <row r="195" spans="1:28" x14ac:dyDescent="0.3">
      <c r="A195" t="s">
        <v>490</v>
      </c>
      <c r="B195">
        <v>1.5440680443502757</v>
      </c>
      <c r="C195">
        <v>1.4771212547196624</v>
      </c>
      <c r="E195" s="1" t="s">
        <v>50</v>
      </c>
      <c r="F195">
        <v>766.40262800000005</v>
      </c>
      <c r="G195">
        <f>VLOOKUP(E195,Tabela36[#All],2,FALSE)</f>
        <v>2.2405492482825999</v>
      </c>
      <c r="H195">
        <f>VLOOKUP(E195,Tabela36[#All],3,FALSE)</f>
        <v>2.0681858617461617</v>
      </c>
      <c r="J195" s="1" t="s">
        <v>492</v>
      </c>
      <c r="K195">
        <v>2.4358443659844413</v>
      </c>
      <c r="L195">
        <f>VLOOKUP(J195,Tabela36[#All],2,FALSE)</f>
        <v>1.3979400086720377</v>
      </c>
      <c r="M195">
        <f>VLOOKUP(J195,Tabela36[#All],3,FALSE)</f>
        <v>1.3222192947339193</v>
      </c>
      <c r="O195" s="1" t="s">
        <v>489</v>
      </c>
      <c r="P195">
        <v>3.6802448370426077</v>
      </c>
      <c r="Q195">
        <f>VLOOKUP(O195,Tabela36[#All],2,FALSE)</f>
        <v>1.505149978319906</v>
      </c>
      <c r="R195">
        <f>VLOOKUP(O195,Tabela36[#All],3,FALSE)</f>
        <v>1.414973347970818</v>
      </c>
      <c r="T195" s="1" t="s">
        <v>489</v>
      </c>
      <c r="U195">
        <v>-21.840366902270201</v>
      </c>
      <c r="V195">
        <f>VLOOKUP(T195,Tabela36[#All],2,FALSE)</f>
        <v>1.505149978319906</v>
      </c>
      <c r="W195">
        <f>VLOOKUP(T195,Tabela36[#All],3,FALSE)</f>
        <v>1.414973347970818</v>
      </c>
      <c r="Y195" t="s">
        <v>489</v>
      </c>
      <c r="Z195">
        <v>-48.495459202748087</v>
      </c>
      <c r="AA195">
        <f>VLOOKUP(Y195,Tabela36[#All],2,FALSE)</f>
        <v>1.505149978319906</v>
      </c>
      <c r="AB195">
        <f>VLOOKUP(Y195,Tabela36[#All],3,FALSE)</f>
        <v>1.414973347970818</v>
      </c>
    </row>
    <row r="196" spans="1:28" x14ac:dyDescent="0.3">
      <c r="A196" t="s">
        <v>491</v>
      </c>
      <c r="B196">
        <v>2.0374264979406238</v>
      </c>
      <c r="C196">
        <v>2.0043213737826426</v>
      </c>
      <c r="E196" s="1" t="s">
        <v>497</v>
      </c>
      <c r="F196">
        <v>576.45630900000003</v>
      </c>
      <c r="G196">
        <f>VLOOKUP(E196,Tabela36[#All],2,FALSE)</f>
        <v>2.369215857410143</v>
      </c>
      <c r="H196">
        <f>VLOOKUP(E196,Tabela36[#All],3,FALSE)</f>
        <v>2.0934216851622351</v>
      </c>
      <c r="J196" s="1" t="s">
        <v>493</v>
      </c>
      <c r="K196">
        <v>2.4427211508894819</v>
      </c>
      <c r="L196">
        <f>VLOOKUP(J196,Tabela36[#All],2,FALSE)</f>
        <v>0.69897000433601886</v>
      </c>
      <c r="M196">
        <f>VLOOKUP(J196,Tabela36[#All],3,FALSE)</f>
        <v>0.6020599913279624</v>
      </c>
      <c r="O196" s="1" t="s">
        <v>490</v>
      </c>
      <c r="P196">
        <v>4.0361895887541994</v>
      </c>
      <c r="Q196">
        <f>VLOOKUP(O196,Tabela36[#All],2,FALSE)</f>
        <v>1.5440680443502757</v>
      </c>
      <c r="R196">
        <f>VLOOKUP(O196,Tabela36[#All],3,FALSE)</f>
        <v>1.4771212547196624</v>
      </c>
      <c r="T196" s="1" t="s">
        <v>490</v>
      </c>
      <c r="U196">
        <v>-20.648369316722</v>
      </c>
      <c r="V196">
        <f>VLOOKUP(T196,Tabela36[#All],2,FALSE)</f>
        <v>1.5440680443502757</v>
      </c>
      <c r="W196">
        <f>VLOOKUP(T196,Tabela36[#All],3,FALSE)</f>
        <v>1.4771212547196624</v>
      </c>
      <c r="Y196" t="s">
        <v>490</v>
      </c>
      <c r="Z196">
        <v>-50.361813702123669</v>
      </c>
      <c r="AA196">
        <f>VLOOKUP(Y196,Tabela36[#All],2,FALSE)</f>
        <v>1.5440680443502757</v>
      </c>
      <c r="AB196">
        <f>VLOOKUP(Y196,Tabela36[#All],3,FALSE)</f>
        <v>1.4771212547196624</v>
      </c>
    </row>
    <row r="197" spans="1:28" x14ac:dyDescent="0.3">
      <c r="A197" t="s">
        <v>492</v>
      </c>
      <c r="B197">
        <v>1.3979400086720377</v>
      </c>
      <c r="C197">
        <v>1.3222192947339193</v>
      </c>
      <c r="E197" s="1" t="s">
        <v>498</v>
      </c>
      <c r="F197">
        <v>440.21666299999998</v>
      </c>
      <c r="G197">
        <f>VLOOKUP(E197,Tabela36[#All],2,FALSE)</f>
        <v>1.7993405494535817</v>
      </c>
      <c r="H197">
        <f>VLOOKUP(E197,Tabela36[#All],3,FALSE)</f>
        <v>1.6127838567197355</v>
      </c>
      <c r="J197" s="1" t="s">
        <v>494</v>
      </c>
      <c r="K197">
        <v>2.3380798089306269</v>
      </c>
      <c r="L197">
        <f>VLOOKUP(J197,Tabela36[#All],2,FALSE)</f>
        <v>1.2787536009528289</v>
      </c>
      <c r="M197">
        <f>VLOOKUP(J197,Tabela36[#All],3,FALSE)</f>
        <v>1.2304489213782739</v>
      </c>
      <c r="O197" s="1" t="s">
        <v>491</v>
      </c>
      <c r="P197">
        <v>4.0572475801312446</v>
      </c>
      <c r="Q197">
        <f>VLOOKUP(O197,Tabela36[#All],2,FALSE)</f>
        <v>2.0374264979406238</v>
      </c>
      <c r="R197">
        <f>VLOOKUP(O197,Tabela36[#All],3,FALSE)</f>
        <v>2.0043213737826426</v>
      </c>
      <c r="T197" s="1" t="s">
        <v>491</v>
      </c>
      <c r="U197">
        <v>-21.799830597460055</v>
      </c>
      <c r="V197">
        <f>VLOOKUP(T197,Tabela36[#All],2,FALSE)</f>
        <v>2.0374264979406238</v>
      </c>
      <c r="W197">
        <f>VLOOKUP(T197,Tabela36[#All],3,FALSE)</f>
        <v>2.0043213737826426</v>
      </c>
      <c r="Y197" t="s">
        <v>491</v>
      </c>
      <c r="Z197">
        <v>-49.929283572293976</v>
      </c>
      <c r="AA197">
        <f>VLOOKUP(Y197,Tabela36[#All],2,FALSE)</f>
        <v>2.0374264979406238</v>
      </c>
      <c r="AB197">
        <f>VLOOKUP(Y197,Tabela36[#All],3,FALSE)</f>
        <v>2.0043213737826426</v>
      </c>
    </row>
    <row r="198" spans="1:28" x14ac:dyDescent="0.3">
      <c r="A198" t="s">
        <v>493</v>
      </c>
      <c r="B198">
        <v>0.69897000433601886</v>
      </c>
      <c r="C198">
        <v>0.6020599913279624</v>
      </c>
      <c r="E198" s="1" t="s">
        <v>499</v>
      </c>
      <c r="F198">
        <v>484.770937</v>
      </c>
      <c r="G198">
        <f>VLOOKUP(E198,Tabela36[#All],2,FALSE)</f>
        <v>2.3404441148401185</v>
      </c>
      <c r="H198">
        <f>VLOOKUP(E198,Tabela36[#All],3,FALSE)</f>
        <v>2.0569048513364727</v>
      </c>
      <c r="J198" s="1" t="s">
        <v>495</v>
      </c>
      <c r="K198">
        <v>3.099841141602111</v>
      </c>
      <c r="L198">
        <f>VLOOKUP(J198,Tabela36[#All],2,FALSE)</f>
        <v>2.0492180226701815</v>
      </c>
      <c r="M198">
        <f>VLOOKUP(J198,Tabela36[#All],3,FALSE)</f>
        <v>1.9030899869919435</v>
      </c>
      <c r="O198" s="1" t="s">
        <v>492</v>
      </c>
      <c r="P198">
        <v>3.6825962914605532</v>
      </c>
      <c r="Q198">
        <f>VLOOKUP(O198,Tabela36[#All],2,FALSE)</f>
        <v>1.3979400086720377</v>
      </c>
      <c r="R198">
        <f>VLOOKUP(O198,Tabela36[#All],3,FALSE)</f>
        <v>1.3222192947339193</v>
      </c>
      <c r="T198" s="1" t="s">
        <v>492</v>
      </c>
      <c r="U198">
        <v>-21.379777805706556</v>
      </c>
      <c r="V198">
        <f>VLOOKUP(T198,Tabela36[#All],2,FALSE)</f>
        <v>1.3979400086720377</v>
      </c>
      <c r="W198">
        <f>VLOOKUP(T198,Tabela36[#All],3,FALSE)</f>
        <v>1.3222192947339193</v>
      </c>
      <c r="Y198" t="s">
        <v>492</v>
      </c>
      <c r="Z198">
        <v>-50.208416728114045</v>
      </c>
      <c r="AA198">
        <f>VLOOKUP(Y198,Tabela36[#All],2,FALSE)</f>
        <v>1.3979400086720377</v>
      </c>
      <c r="AB198">
        <f>VLOOKUP(Y198,Tabela36[#All],3,FALSE)</f>
        <v>1.3222192947339193</v>
      </c>
    </row>
    <row r="199" spans="1:28" x14ac:dyDescent="0.3">
      <c r="A199" t="s">
        <v>494</v>
      </c>
      <c r="B199">
        <v>1.2787536009528289</v>
      </c>
      <c r="C199">
        <v>1.2304489213782739</v>
      </c>
      <c r="E199" s="1" t="s">
        <v>500</v>
      </c>
      <c r="F199">
        <v>510.20466800000003</v>
      </c>
      <c r="G199">
        <f>VLOOKUP(E199,Tabela36[#All],2,FALSE)</f>
        <v>1.1760912590556813</v>
      </c>
      <c r="H199">
        <f>VLOOKUP(E199,Tabela36[#All],3,FALSE)</f>
        <v>1.1139433523068367</v>
      </c>
      <c r="J199" s="1" t="s">
        <v>496</v>
      </c>
      <c r="K199">
        <v>2.5120517009788279</v>
      </c>
      <c r="L199">
        <f>VLOOKUP(J199,Tabela36[#All],2,FALSE)</f>
        <v>2.4048337166199381</v>
      </c>
      <c r="M199">
        <f>VLOOKUP(J199,Tabela36[#All],3,FALSE)</f>
        <v>2.0718820073061255</v>
      </c>
      <c r="O199" s="1" t="s">
        <v>493</v>
      </c>
      <c r="P199">
        <v>4.085219201044942</v>
      </c>
      <c r="Q199">
        <f>VLOOKUP(O199,Tabela36[#All],2,FALSE)</f>
        <v>0.69897000433601886</v>
      </c>
      <c r="R199">
        <f>VLOOKUP(O199,Tabela36[#All],3,FALSE)</f>
        <v>0.6020599913279624</v>
      </c>
      <c r="T199" s="1" t="s">
        <v>493</v>
      </c>
      <c r="U199">
        <v>-21.622142999353002</v>
      </c>
      <c r="V199">
        <f>VLOOKUP(T199,Tabela36[#All],2,FALSE)</f>
        <v>0.69897000433601886</v>
      </c>
      <c r="W199">
        <f>VLOOKUP(T199,Tabela36[#All],3,FALSE)</f>
        <v>0.6020599913279624</v>
      </c>
      <c r="Y199" t="s">
        <v>493</v>
      </c>
      <c r="Z199">
        <v>-49.798761690961769</v>
      </c>
      <c r="AA199">
        <f>VLOOKUP(Y199,Tabela36[#All],2,FALSE)</f>
        <v>0.69897000433601886</v>
      </c>
      <c r="AB199">
        <f>VLOOKUP(Y199,Tabela36[#All],3,FALSE)</f>
        <v>0.6020599913279624</v>
      </c>
    </row>
    <row r="200" spans="1:28" x14ac:dyDescent="0.3">
      <c r="A200" t="s">
        <v>495</v>
      </c>
      <c r="B200">
        <v>2.0492180226701815</v>
      </c>
      <c r="C200">
        <v>1.9030899869919435</v>
      </c>
      <c r="E200" s="1" t="s">
        <v>51</v>
      </c>
      <c r="F200">
        <v>413.249123</v>
      </c>
      <c r="G200">
        <f>VLOOKUP(E200,Tabela36[#All],2,FALSE)</f>
        <v>2.3710678622717363</v>
      </c>
      <c r="H200">
        <f>VLOOKUP(E200,Tabela36[#All],3,FALSE)</f>
        <v>2.1335389083702174</v>
      </c>
      <c r="J200" s="1" t="s">
        <v>50</v>
      </c>
      <c r="K200">
        <v>2.6109708705184098</v>
      </c>
      <c r="L200">
        <f>VLOOKUP(J200,Tabela36[#All],2,FALSE)</f>
        <v>2.2405492482825999</v>
      </c>
      <c r="M200">
        <f>VLOOKUP(J200,Tabela36[#All],3,FALSE)</f>
        <v>2.0681858617461617</v>
      </c>
      <c r="O200" s="1" t="s">
        <v>494</v>
      </c>
      <c r="P200">
        <v>3.7607993116307177</v>
      </c>
      <c r="Q200">
        <f>VLOOKUP(O200,Tabela36[#All],2,FALSE)</f>
        <v>1.2787536009528289</v>
      </c>
      <c r="R200">
        <f>VLOOKUP(O200,Tabela36[#All],3,FALSE)</f>
        <v>1.2304489213782739</v>
      </c>
      <c r="T200" s="1" t="s">
        <v>494</v>
      </c>
      <c r="U200">
        <v>-21.910920658920002</v>
      </c>
      <c r="V200">
        <f>VLOOKUP(T200,Tabela36[#All],2,FALSE)</f>
        <v>1.2787536009528289</v>
      </c>
      <c r="W200">
        <f>VLOOKUP(T200,Tabela36[#All],3,FALSE)</f>
        <v>1.2304489213782739</v>
      </c>
      <c r="Y200" t="s">
        <v>494</v>
      </c>
      <c r="Z200">
        <v>-49.897177750237852</v>
      </c>
      <c r="AA200">
        <f>VLOOKUP(Y200,Tabela36[#All],2,FALSE)</f>
        <v>1.2787536009528289</v>
      </c>
      <c r="AB200">
        <f>VLOOKUP(Y200,Tabela36[#All],3,FALSE)</f>
        <v>1.2304489213782739</v>
      </c>
    </row>
    <row r="201" spans="1:28" x14ac:dyDescent="0.3">
      <c r="A201" t="s">
        <v>496</v>
      </c>
      <c r="B201">
        <v>2.4048337166199381</v>
      </c>
      <c r="C201">
        <v>2.0718820073061255</v>
      </c>
      <c r="E201" s="1" t="s">
        <v>501</v>
      </c>
      <c r="F201">
        <v>626.50103899999999</v>
      </c>
      <c r="G201">
        <f>VLOOKUP(E201,Tabela36[#All],2,FALSE)</f>
        <v>3.3879234669734366</v>
      </c>
      <c r="H201">
        <f>VLOOKUP(E201,Tabela36[#All],3,FALSE)</f>
        <v>2.4232458739368079</v>
      </c>
      <c r="J201" s="1" t="s">
        <v>497</v>
      </c>
      <c r="K201">
        <v>2.5589280617166925</v>
      </c>
      <c r="L201">
        <f>VLOOKUP(J201,Tabela36[#All],2,FALSE)</f>
        <v>2.369215857410143</v>
      </c>
      <c r="M201">
        <f>VLOOKUP(J201,Tabela36[#All],3,FALSE)</f>
        <v>2.0934216851622351</v>
      </c>
      <c r="O201" s="1" t="s">
        <v>495</v>
      </c>
      <c r="P201">
        <v>4.6105537053170949</v>
      </c>
      <c r="Q201">
        <f>VLOOKUP(O201,Tabela36[#All],2,FALSE)</f>
        <v>2.0492180226701815</v>
      </c>
      <c r="R201">
        <f>VLOOKUP(O201,Tabela36[#All],3,FALSE)</f>
        <v>1.9030899869919435</v>
      </c>
      <c r="T201" s="1" t="s">
        <v>495</v>
      </c>
      <c r="U201">
        <v>-20.320144335000005</v>
      </c>
      <c r="V201">
        <f>VLOOKUP(T201,Tabela36[#All],2,FALSE)</f>
        <v>2.0492180226701815</v>
      </c>
      <c r="W201">
        <f>VLOOKUP(T201,Tabela36[#All],3,FALSE)</f>
        <v>1.9030899869919435</v>
      </c>
      <c r="Y201" t="s">
        <v>495</v>
      </c>
      <c r="Z201">
        <v>-48.314470490025975</v>
      </c>
      <c r="AA201">
        <f>VLOOKUP(Y201,Tabela36[#All],2,FALSE)</f>
        <v>2.0492180226701815</v>
      </c>
      <c r="AB201">
        <f>VLOOKUP(Y201,Tabela36[#All],3,FALSE)</f>
        <v>1.9030899869919435</v>
      </c>
    </row>
    <row r="202" spans="1:28" x14ac:dyDescent="0.3">
      <c r="A202" t="s">
        <v>50</v>
      </c>
      <c r="B202">
        <v>2.2405492482825999</v>
      </c>
      <c r="C202">
        <v>2.0681858617461617</v>
      </c>
      <c r="E202" s="1" t="s">
        <v>502</v>
      </c>
      <c r="F202">
        <v>544.17856900000004</v>
      </c>
      <c r="G202">
        <f>VLOOKUP(E202,Tabela36[#All],2,FALSE)</f>
        <v>3.5614591712419159</v>
      </c>
      <c r="H202">
        <f>VLOOKUP(E202,Tabela36[#All],3,FALSE)</f>
        <v>2.510545010206612</v>
      </c>
      <c r="J202" s="1" t="s">
        <v>498</v>
      </c>
      <c r="K202">
        <v>2.7552626024331897</v>
      </c>
      <c r="L202">
        <f>VLOOKUP(J202,Tabela36[#All],2,FALSE)</f>
        <v>1.7993405494535817</v>
      </c>
      <c r="M202">
        <f>VLOOKUP(J202,Tabela36[#All],3,FALSE)</f>
        <v>1.6127838567197355</v>
      </c>
      <c r="O202" s="1" t="s">
        <v>496</v>
      </c>
      <c r="P202">
        <v>4.3315082762863897</v>
      </c>
      <c r="Q202">
        <f>VLOOKUP(O202,Tabela36[#All],2,FALSE)</f>
        <v>2.4048337166199381</v>
      </c>
      <c r="R202">
        <f>VLOOKUP(O202,Tabela36[#All],3,FALSE)</f>
        <v>2.0718820073061255</v>
      </c>
      <c r="T202" s="1" t="s">
        <v>496</v>
      </c>
      <c r="U202">
        <v>-20.796448624865253</v>
      </c>
      <c r="V202">
        <f>VLOOKUP(T202,Tabela36[#All],2,FALSE)</f>
        <v>2.4048337166199381</v>
      </c>
      <c r="W202">
        <f>VLOOKUP(T202,Tabela36[#All],3,FALSE)</f>
        <v>2.0718820073061255</v>
      </c>
      <c r="Y202" t="s">
        <v>496</v>
      </c>
      <c r="Z202">
        <v>-49.219145857724484</v>
      </c>
      <c r="AA202">
        <f>VLOOKUP(Y202,Tabela36[#All],2,FALSE)</f>
        <v>2.4048337166199381</v>
      </c>
      <c r="AB202">
        <f>VLOOKUP(Y202,Tabela36[#All],3,FALSE)</f>
        <v>2.0718820073061255</v>
      </c>
    </row>
    <row r="203" spans="1:28" x14ac:dyDescent="0.3">
      <c r="A203" t="s">
        <v>497</v>
      </c>
      <c r="B203">
        <v>2.369215857410143</v>
      </c>
      <c r="C203">
        <v>2.0934216851622351</v>
      </c>
      <c r="E203" s="1" t="s">
        <v>503</v>
      </c>
      <c r="F203">
        <v>647.561283</v>
      </c>
      <c r="G203">
        <f>VLOOKUP(E203,Tabela36[#All],2,FALSE)</f>
        <v>2.1303337684950061</v>
      </c>
      <c r="H203">
        <f>VLOOKUP(E203,Tabela36[#All],3,FALSE)</f>
        <v>1.9294189257142926</v>
      </c>
      <c r="J203" s="1" t="s">
        <v>499</v>
      </c>
      <c r="K203">
        <v>2.8071973377088324</v>
      </c>
      <c r="L203">
        <f>VLOOKUP(J203,Tabela36[#All],2,FALSE)</f>
        <v>2.3404441148401185</v>
      </c>
      <c r="M203">
        <f>VLOOKUP(J203,Tabela36[#All],3,FALSE)</f>
        <v>2.0569048513364727</v>
      </c>
      <c r="O203" s="1" t="s">
        <v>50</v>
      </c>
      <c r="P203">
        <v>4.2344413512663346</v>
      </c>
      <c r="Q203">
        <f>VLOOKUP(O203,Tabela36[#All],2,FALSE)</f>
        <v>2.2405492482825999</v>
      </c>
      <c r="R203">
        <f>VLOOKUP(O203,Tabela36[#All],3,FALSE)</f>
        <v>2.0681858617461617</v>
      </c>
      <c r="T203" s="1" t="s">
        <v>50</v>
      </c>
      <c r="U203">
        <v>-24.182526500000005</v>
      </c>
      <c r="V203">
        <f>VLOOKUP(T203,Tabela36[#All],2,FALSE)</f>
        <v>2.2405492482825999</v>
      </c>
      <c r="W203">
        <f>VLOOKUP(T203,Tabela36[#All],3,FALSE)</f>
        <v>2.0681858617461617</v>
      </c>
      <c r="Y203" t="s">
        <v>50</v>
      </c>
      <c r="Z203">
        <v>-48.527681321849471</v>
      </c>
      <c r="AA203">
        <f>VLOOKUP(Y203,Tabela36[#All],2,FALSE)</f>
        <v>2.2405492482825999</v>
      </c>
      <c r="AB203">
        <f>VLOOKUP(Y203,Tabela36[#All],3,FALSE)</f>
        <v>2.0681858617461617</v>
      </c>
    </row>
    <row r="204" spans="1:28" x14ac:dyDescent="0.3">
      <c r="A204" t="s">
        <v>498</v>
      </c>
      <c r="B204">
        <v>1.7993405494535817</v>
      </c>
      <c r="C204">
        <v>1.6127838567197355</v>
      </c>
      <c r="E204" s="1" t="s">
        <v>504</v>
      </c>
      <c r="F204">
        <v>613.05494699999997</v>
      </c>
      <c r="G204">
        <f>VLOOKUP(E204,Tabela36[#All],2,FALSE)</f>
        <v>2.1172712956557644</v>
      </c>
      <c r="H204">
        <f>VLOOKUP(E204,Tabela36[#All],3,FALSE)</f>
        <v>1.9867717342662448</v>
      </c>
      <c r="J204" s="1" t="s">
        <v>500</v>
      </c>
      <c r="K204">
        <v>2.6644031419347978</v>
      </c>
      <c r="L204">
        <f>VLOOKUP(J204,Tabela36[#All],2,FALSE)</f>
        <v>1.1760912590556813</v>
      </c>
      <c r="M204">
        <f>VLOOKUP(J204,Tabela36[#All],3,FALSE)</f>
        <v>1.1139433523068367</v>
      </c>
      <c r="O204" s="1" t="s">
        <v>497</v>
      </c>
      <c r="P204">
        <v>4.3267453795653221</v>
      </c>
      <c r="Q204">
        <f>VLOOKUP(O204,Tabela36[#All],2,FALSE)</f>
        <v>2.369215857410143</v>
      </c>
      <c r="R204">
        <f>VLOOKUP(O204,Tabela36[#All],3,FALSE)</f>
        <v>2.0934216851622351</v>
      </c>
      <c r="T204" s="1" t="s">
        <v>497</v>
      </c>
      <c r="U204">
        <v>-20.4275570617021</v>
      </c>
      <c r="V204">
        <f>VLOOKUP(T204,Tabela36[#All],2,FALSE)</f>
        <v>2.369215857410143</v>
      </c>
      <c r="W204">
        <f>VLOOKUP(T204,Tabela36[#All],3,FALSE)</f>
        <v>2.0934216851622351</v>
      </c>
      <c r="Y204" t="s">
        <v>497</v>
      </c>
      <c r="Z204">
        <v>-47.824592950174626</v>
      </c>
      <c r="AA204">
        <f>VLOOKUP(Y204,Tabela36[#All],2,FALSE)</f>
        <v>2.369215857410143</v>
      </c>
      <c r="AB204">
        <f>VLOOKUP(Y204,Tabela36[#All],3,FALSE)</f>
        <v>2.0934216851622351</v>
      </c>
    </row>
    <row r="205" spans="1:28" x14ac:dyDescent="0.3">
      <c r="A205" t="s">
        <v>499</v>
      </c>
      <c r="B205">
        <v>2.3404441148401185</v>
      </c>
      <c r="C205">
        <v>2.0569048513364727</v>
      </c>
      <c r="E205" s="1" t="s">
        <v>52</v>
      </c>
      <c r="F205">
        <v>776.35806200000002</v>
      </c>
      <c r="G205">
        <f>VLOOKUP(E205,Tabela36[#All],2,FALSE)</f>
        <v>3.7058637122839193</v>
      </c>
      <c r="H205">
        <f>VLOOKUP(E205,Tabela36[#All],3,FALSE)</f>
        <v>2.5237464668115646</v>
      </c>
      <c r="J205" s="1" t="s">
        <v>51</v>
      </c>
      <c r="K205">
        <v>2.9802929562565255</v>
      </c>
      <c r="L205">
        <f>VLOOKUP(J205,Tabela36[#All],2,FALSE)</f>
        <v>2.3710678622717363</v>
      </c>
      <c r="M205">
        <f>VLOOKUP(J205,Tabela36[#All],3,FALSE)</f>
        <v>2.1335389083702174</v>
      </c>
      <c r="O205" s="1" t="s">
        <v>498</v>
      </c>
      <c r="P205">
        <v>3.9202798946329485</v>
      </c>
      <c r="Q205">
        <f>VLOOKUP(O205,Tabela36[#All],2,FALSE)</f>
        <v>1.7993405494535817</v>
      </c>
      <c r="R205">
        <f>VLOOKUP(O205,Tabela36[#All],3,FALSE)</f>
        <v>1.6127838567197355</v>
      </c>
      <c r="T205" s="1" t="s">
        <v>498</v>
      </c>
      <c r="U205">
        <v>-21.032881387582503</v>
      </c>
      <c r="V205">
        <f>VLOOKUP(T205,Tabela36[#All],2,FALSE)</f>
        <v>1.7993405494535817</v>
      </c>
      <c r="W205">
        <f>VLOOKUP(T205,Tabela36[#All],3,FALSE)</f>
        <v>1.6127838567197355</v>
      </c>
      <c r="Y205" t="s">
        <v>498</v>
      </c>
      <c r="Z205">
        <v>-51.209106344995398</v>
      </c>
      <c r="AA205">
        <f>VLOOKUP(Y205,Tabela36[#All],2,FALSE)</f>
        <v>1.7993405494535817</v>
      </c>
      <c r="AB205">
        <f>VLOOKUP(Y205,Tabela36[#All],3,FALSE)</f>
        <v>1.6127838567197355</v>
      </c>
    </row>
    <row r="206" spans="1:28" x14ac:dyDescent="0.3">
      <c r="A206" t="s">
        <v>500</v>
      </c>
      <c r="B206">
        <v>1.1760912590556813</v>
      </c>
      <c r="C206">
        <v>1.1139433523068367</v>
      </c>
      <c r="E206" s="1" t="s">
        <v>505</v>
      </c>
      <c r="F206">
        <v>514.19829100000004</v>
      </c>
      <c r="G206">
        <f>VLOOKUP(E206,Tabela36[#All],2,FALSE)</f>
        <v>3.0170333392987803</v>
      </c>
      <c r="H206">
        <f>VLOOKUP(E206,Tabela36[#All],3,FALSE)</f>
        <v>2.287801729930226</v>
      </c>
      <c r="J206" s="1" t="s">
        <v>501</v>
      </c>
      <c r="K206">
        <v>2.4326743191949345</v>
      </c>
      <c r="L206">
        <f>VLOOKUP(J206,Tabela36[#All],2,FALSE)</f>
        <v>3.3879234669734366</v>
      </c>
      <c r="M206">
        <f>VLOOKUP(J206,Tabela36[#All],3,FALSE)</f>
        <v>2.4232458739368079</v>
      </c>
      <c r="O206" s="1" t="s">
        <v>499</v>
      </c>
      <c r="P206">
        <v>4.0487524576994893</v>
      </c>
      <c r="Q206">
        <f>VLOOKUP(O206,Tabela36[#All],2,FALSE)</f>
        <v>2.3404441148401185</v>
      </c>
      <c r="R206">
        <f>VLOOKUP(O206,Tabela36[#All],3,FALSE)</f>
        <v>2.0569048513364727</v>
      </c>
      <c r="T206" s="1" t="s">
        <v>499</v>
      </c>
      <c r="U206">
        <v>-20.498809212893551</v>
      </c>
      <c r="V206">
        <f>VLOOKUP(T206,Tabela36[#All],2,FALSE)</f>
        <v>2.3404441148401185</v>
      </c>
      <c r="W206">
        <f>VLOOKUP(T206,Tabela36[#All],3,FALSE)</f>
        <v>2.0569048513364727</v>
      </c>
      <c r="Y206" t="s">
        <v>499</v>
      </c>
      <c r="Z206">
        <v>-48.944502595049869</v>
      </c>
      <c r="AA206">
        <f>VLOOKUP(Y206,Tabela36[#All],2,FALSE)</f>
        <v>2.3404441148401185</v>
      </c>
      <c r="AB206">
        <f>VLOOKUP(Y206,Tabela36[#All],3,FALSE)</f>
        <v>2.0569048513364727</v>
      </c>
    </row>
    <row r="207" spans="1:28" x14ac:dyDescent="0.3">
      <c r="A207" t="s">
        <v>51</v>
      </c>
      <c r="B207">
        <v>2.3710678622717363</v>
      </c>
      <c r="C207">
        <v>2.1335389083702174</v>
      </c>
      <c r="E207" s="1" t="s">
        <v>506</v>
      </c>
      <c r="F207">
        <v>446.354761</v>
      </c>
      <c r="G207">
        <f>VLOOKUP(E207,Tabela36[#All],2,FALSE)</f>
        <v>0.3010299956639812</v>
      </c>
      <c r="H207">
        <f>VLOOKUP(E207,Tabela36[#All],3,FALSE)</f>
        <v>0.3010299956639812</v>
      </c>
      <c r="J207" s="1" t="s">
        <v>502</v>
      </c>
      <c r="K207">
        <v>2.8765849876051934</v>
      </c>
      <c r="L207">
        <f>VLOOKUP(J207,Tabela36[#All],2,FALSE)</f>
        <v>3.5614591712419159</v>
      </c>
      <c r="M207">
        <f>VLOOKUP(J207,Tabela36[#All],3,FALSE)</f>
        <v>2.510545010206612</v>
      </c>
      <c r="O207" s="1" t="s">
        <v>500</v>
      </c>
      <c r="P207">
        <v>3.8237349883987313</v>
      </c>
      <c r="Q207">
        <f>VLOOKUP(O207,Tabela36[#All],2,FALSE)</f>
        <v>1.1760912590556813</v>
      </c>
      <c r="R207">
        <f>VLOOKUP(O207,Tabela36[#All],3,FALSE)</f>
        <v>1.1139433523068367</v>
      </c>
      <c r="T207" s="1" t="s">
        <v>500</v>
      </c>
      <c r="U207">
        <v>-21.895146201472752</v>
      </c>
      <c r="V207">
        <f>VLOOKUP(T207,Tabela36[#All],2,FALSE)</f>
        <v>1.1760912590556813</v>
      </c>
      <c r="W207">
        <f>VLOOKUP(T207,Tabela36[#All],3,FALSE)</f>
        <v>1.1139433523068367</v>
      </c>
      <c r="Y207" t="s">
        <v>500</v>
      </c>
      <c r="Z207">
        <v>-49.594821847378277</v>
      </c>
      <c r="AA207">
        <f>VLOOKUP(Y207,Tabela36[#All],2,FALSE)</f>
        <v>1.1760912590556813</v>
      </c>
      <c r="AB207">
        <f>VLOOKUP(Y207,Tabela36[#All],3,FALSE)</f>
        <v>1.1139433523068367</v>
      </c>
    </row>
    <row r="208" spans="1:28" x14ac:dyDescent="0.3">
      <c r="A208" t="s">
        <v>501</v>
      </c>
      <c r="B208">
        <v>3.3879234669734366</v>
      </c>
      <c r="C208">
        <v>2.4232458739368079</v>
      </c>
      <c r="E208" s="1" t="s">
        <v>507</v>
      </c>
      <c r="F208">
        <v>512.19063300000005</v>
      </c>
      <c r="G208">
        <f>VLOOKUP(E208,Tabela36[#All],2,FALSE)</f>
        <v>0</v>
      </c>
      <c r="H208">
        <f>VLOOKUP(E208,Tabela36[#All],3,FALSE)</f>
        <v>0</v>
      </c>
      <c r="J208" s="1" t="s">
        <v>503</v>
      </c>
      <c r="K208">
        <v>2.7542596327095223</v>
      </c>
      <c r="L208">
        <f>VLOOKUP(J208,Tabela36[#All],2,FALSE)</f>
        <v>2.1303337684950061</v>
      </c>
      <c r="M208">
        <f>VLOOKUP(J208,Tabela36[#All],3,FALSE)</f>
        <v>1.9294189257142926</v>
      </c>
      <c r="O208" s="1" t="s">
        <v>51</v>
      </c>
      <c r="P208">
        <v>4.5177104102231027</v>
      </c>
      <c r="Q208">
        <f>VLOOKUP(O208,Tabela36[#All],2,FALSE)</f>
        <v>2.3710678622717363</v>
      </c>
      <c r="R208">
        <f>VLOOKUP(O208,Tabela36[#All],3,FALSE)</f>
        <v>2.1335389083702174</v>
      </c>
      <c r="T208" s="1" t="s">
        <v>51</v>
      </c>
      <c r="U208">
        <v>-21.253446495000002</v>
      </c>
      <c r="V208">
        <f>VLOOKUP(T208,Tabela36[#All],2,FALSE)</f>
        <v>2.3710678622717363</v>
      </c>
      <c r="W208">
        <f>VLOOKUP(T208,Tabela36[#All],3,FALSE)</f>
        <v>2.1335389083702174</v>
      </c>
      <c r="Y208" t="s">
        <v>51</v>
      </c>
      <c r="Z208">
        <v>-50.642639048250544</v>
      </c>
      <c r="AA208">
        <f>VLOOKUP(Y208,Tabela36[#All],2,FALSE)</f>
        <v>2.3710678622717363</v>
      </c>
      <c r="AB208">
        <f>VLOOKUP(Y208,Tabela36[#All],3,FALSE)</f>
        <v>2.1335389083702174</v>
      </c>
    </row>
    <row r="209" spans="1:28" x14ac:dyDescent="0.3">
      <c r="A209" t="s">
        <v>502</v>
      </c>
      <c r="B209">
        <v>3.5614591712419159</v>
      </c>
      <c r="C209">
        <v>2.510545010206612</v>
      </c>
      <c r="E209" s="1" t="s">
        <v>508</v>
      </c>
      <c r="F209">
        <v>604.95051799999999</v>
      </c>
      <c r="G209">
        <f>VLOOKUP(E209,Tabela36[#All],2,FALSE)</f>
        <v>2.3944516808262164</v>
      </c>
      <c r="H209">
        <f>VLOOKUP(E209,Tabela36[#All],3,FALSE)</f>
        <v>2</v>
      </c>
      <c r="J209" s="1" t="s">
        <v>504</v>
      </c>
      <c r="K209">
        <v>2.4318283714978017</v>
      </c>
      <c r="L209">
        <f>VLOOKUP(J209,Tabela36[#All],2,FALSE)</f>
        <v>2.1172712956557644</v>
      </c>
      <c r="M209">
        <f>VLOOKUP(J209,Tabela36[#All],3,FALSE)</f>
        <v>1.9867717342662448</v>
      </c>
      <c r="O209" s="1" t="s">
        <v>501</v>
      </c>
      <c r="P209">
        <v>4.4741871158174504</v>
      </c>
      <c r="Q209">
        <f>VLOOKUP(O209,Tabela36[#All],2,FALSE)</f>
        <v>3.3879234669734366</v>
      </c>
      <c r="R209">
        <f>VLOOKUP(O209,Tabela36[#All],3,FALSE)</f>
        <v>2.4232458739368079</v>
      </c>
      <c r="T209" s="1" t="s">
        <v>501</v>
      </c>
      <c r="U209">
        <v>-23.415233019833007</v>
      </c>
      <c r="V209">
        <f>VLOOKUP(T209,Tabela36[#All],2,FALSE)</f>
        <v>3.3879234669734366</v>
      </c>
      <c r="W209">
        <f>VLOOKUP(T209,Tabela36[#All],3,FALSE)</f>
        <v>2.4232458739368079</v>
      </c>
      <c r="Y209" t="s">
        <v>501</v>
      </c>
      <c r="Z209">
        <v>-46.041053464758157</v>
      </c>
      <c r="AA209">
        <f>VLOOKUP(Y209,Tabela36[#All],2,FALSE)</f>
        <v>3.3879234669734366</v>
      </c>
      <c r="AB209">
        <f>VLOOKUP(Y209,Tabela36[#All],3,FALSE)</f>
        <v>2.4232458739368079</v>
      </c>
    </row>
    <row r="210" spans="1:28" x14ac:dyDescent="0.3">
      <c r="A210" t="s">
        <v>503</v>
      </c>
      <c r="B210">
        <v>2.1303337684950061</v>
      </c>
      <c r="C210">
        <v>1.9294189257142926</v>
      </c>
      <c r="E210" s="1" t="s">
        <v>53</v>
      </c>
      <c r="F210">
        <v>584.89496199999996</v>
      </c>
      <c r="G210">
        <f>VLOOKUP(E210,Tabela36[#All],2,FALSE)</f>
        <v>2.4842998393467859</v>
      </c>
      <c r="H210">
        <f>VLOOKUP(E210,Tabela36[#All],3,FALSE)</f>
        <v>1.9493900066449128</v>
      </c>
      <c r="J210" s="1" t="s">
        <v>157</v>
      </c>
      <c r="K210">
        <v>2.1607505658605772</v>
      </c>
      <c r="L210">
        <f>VLOOKUP(J210,Tabela36[#All],2,FALSE)</f>
        <v>3.3554515201265174</v>
      </c>
      <c r="M210">
        <f>VLOOKUP(J210,Tabela36[#All],3,FALSE)</f>
        <v>2.3560258571931225</v>
      </c>
      <c r="O210" s="1" t="s">
        <v>502</v>
      </c>
      <c r="P210">
        <v>5.0856401569660257</v>
      </c>
      <c r="Q210">
        <f>VLOOKUP(O210,Tabela36[#All],2,FALSE)</f>
        <v>3.5614591712419159</v>
      </c>
      <c r="R210">
        <f>VLOOKUP(O210,Tabela36[#All],3,FALSE)</f>
        <v>2.510545010206612</v>
      </c>
      <c r="T210" s="1" t="s">
        <v>502</v>
      </c>
      <c r="U210">
        <v>-22.817425089331753</v>
      </c>
      <c r="V210">
        <f>VLOOKUP(T210,Tabela36[#All],2,FALSE)</f>
        <v>3.5614591712419159</v>
      </c>
      <c r="W210">
        <f>VLOOKUP(T210,Tabela36[#All],3,FALSE)</f>
        <v>2.510545010206612</v>
      </c>
      <c r="Y210" t="s">
        <v>502</v>
      </c>
      <c r="Z210">
        <v>-45.191600128420163</v>
      </c>
      <c r="AA210">
        <f>VLOOKUP(Y210,Tabela36[#All],2,FALSE)</f>
        <v>3.5614591712419159</v>
      </c>
      <c r="AB210">
        <f>VLOOKUP(Y210,Tabela36[#All],3,FALSE)</f>
        <v>2.510545010206612</v>
      </c>
    </row>
    <row r="211" spans="1:28" x14ac:dyDescent="0.3">
      <c r="A211" t="s">
        <v>504</v>
      </c>
      <c r="B211">
        <v>2.1172712956557644</v>
      </c>
      <c r="C211">
        <v>1.9867717342662448</v>
      </c>
      <c r="E211" s="1" t="s">
        <v>509</v>
      </c>
      <c r="F211">
        <v>425.28967299999999</v>
      </c>
      <c r="G211">
        <f>VLOOKUP(E211,Tabela36[#All],2,FALSE)</f>
        <v>1.6020599913279623</v>
      </c>
      <c r="H211">
        <f>VLOOKUP(E211,Tabela36[#All],3,FALSE)</f>
        <v>1.5185139398778875</v>
      </c>
      <c r="J211" s="1" t="s">
        <v>52</v>
      </c>
      <c r="K211">
        <v>2.5033479944812145</v>
      </c>
      <c r="L211">
        <f>VLOOKUP(J211,Tabela36[#All],2,FALSE)</f>
        <v>3.7058637122839193</v>
      </c>
      <c r="M211">
        <f>VLOOKUP(J211,Tabela36[#All],3,FALSE)</f>
        <v>2.5237464668115646</v>
      </c>
      <c r="O211" s="1" t="s">
        <v>503</v>
      </c>
      <c r="P211">
        <v>4.2676409823459158</v>
      </c>
      <c r="Q211">
        <f>VLOOKUP(O211,Tabela36[#All],2,FALSE)</f>
        <v>2.1303337684950061</v>
      </c>
      <c r="R211">
        <f>VLOOKUP(O211,Tabela36[#All],3,FALSE)</f>
        <v>1.9294189257142926</v>
      </c>
      <c r="T211" s="1" t="s">
        <v>503</v>
      </c>
      <c r="U211">
        <v>-23.373140191766353</v>
      </c>
      <c r="V211">
        <f>VLOOKUP(T211,Tabela36[#All],2,FALSE)</f>
        <v>2.1303337684950061</v>
      </c>
      <c r="W211">
        <f>VLOOKUP(T211,Tabela36[#All],3,FALSE)</f>
        <v>1.9294189257142926</v>
      </c>
      <c r="Y211" t="s">
        <v>503</v>
      </c>
      <c r="Z211">
        <v>-48.184538175309712</v>
      </c>
      <c r="AA211">
        <f>VLOOKUP(Y211,Tabela36[#All],2,FALSE)</f>
        <v>2.1303337684950061</v>
      </c>
      <c r="AB211">
        <f>VLOOKUP(Y211,Tabela36[#All],3,FALSE)</f>
        <v>1.9294189257142926</v>
      </c>
    </row>
    <row r="212" spans="1:28" x14ac:dyDescent="0.3">
      <c r="A212" t="s">
        <v>157</v>
      </c>
      <c r="B212">
        <v>3.3554515201265174</v>
      </c>
      <c r="C212">
        <v>2.3560258571931225</v>
      </c>
      <c r="E212" s="1" t="s">
        <v>54</v>
      </c>
      <c r="F212">
        <v>497.34339499999999</v>
      </c>
      <c r="G212">
        <f>VLOOKUP(E212,Tabela36[#All],2,FALSE)</f>
        <v>2.1903316981702914</v>
      </c>
      <c r="H212">
        <f>VLOOKUP(E212,Tabela36[#All],3,FALSE)</f>
        <v>1.8692317197309762</v>
      </c>
      <c r="J212" s="1" t="s">
        <v>505</v>
      </c>
      <c r="K212">
        <v>2.6165458775479817</v>
      </c>
      <c r="L212">
        <f>VLOOKUP(J212,Tabela36[#All],2,FALSE)</f>
        <v>3.0170333392987803</v>
      </c>
      <c r="M212">
        <f>VLOOKUP(J212,Tabela36[#All],3,FALSE)</f>
        <v>2.287801729930226</v>
      </c>
      <c r="O212" s="1" t="s">
        <v>504</v>
      </c>
      <c r="P212">
        <v>4.6031985206760977</v>
      </c>
      <c r="Q212">
        <f>VLOOKUP(O212,Tabela36[#All],2,FALSE)</f>
        <v>2.1172712956557644</v>
      </c>
      <c r="R212">
        <f>VLOOKUP(O212,Tabela36[#All],3,FALSE)</f>
        <v>1.9867717342662448</v>
      </c>
      <c r="T212" s="1" t="s">
        <v>504</v>
      </c>
      <c r="U212">
        <v>-21.357996000000007</v>
      </c>
      <c r="V212">
        <f>VLOOKUP(T212,Tabela36[#All],2,FALSE)</f>
        <v>2.1172712956557644</v>
      </c>
      <c r="W212">
        <f>VLOOKUP(T212,Tabela36[#All],3,FALSE)</f>
        <v>1.9867717342662448</v>
      </c>
      <c r="Y212" t="s">
        <v>504</v>
      </c>
      <c r="Z212">
        <v>-48.234056727223212</v>
      </c>
      <c r="AA212">
        <f>VLOOKUP(Y212,Tabela36[#All],2,FALSE)</f>
        <v>2.1172712956557644</v>
      </c>
      <c r="AB212">
        <f>VLOOKUP(Y212,Tabela36[#All],3,FALSE)</f>
        <v>1.9867717342662448</v>
      </c>
    </row>
    <row r="213" spans="1:28" x14ac:dyDescent="0.3">
      <c r="A213" t="s">
        <v>52</v>
      </c>
      <c r="B213">
        <v>3.7058637122839193</v>
      </c>
      <c r="C213">
        <v>2.5237464668115646</v>
      </c>
      <c r="E213" s="1" t="s">
        <v>510</v>
      </c>
      <c r="F213">
        <v>620.69860000000006</v>
      </c>
      <c r="G213">
        <f>VLOOKUP(E213,Tabela36[#All],2,FALSE)</f>
        <v>1.4623979978989561</v>
      </c>
      <c r="H213">
        <f>VLOOKUP(E213,Tabela36[#All],3,FALSE)</f>
        <v>1.3617278360175928</v>
      </c>
      <c r="J213" s="1" t="s">
        <v>506</v>
      </c>
      <c r="K213">
        <v>2.4022218211554898</v>
      </c>
      <c r="L213">
        <f>VLOOKUP(J213,Tabela36[#All],2,FALSE)</f>
        <v>0.3010299956639812</v>
      </c>
      <c r="M213">
        <f>VLOOKUP(J213,Tabela36[#All],3,FALSE)</f>
        <v>0.3010299956639812</v>
      </c>
      <c r="O213" s="1" t="s">
        <v>157</v>
      </c>
      <c r="P213">
        <v>5.505772473128542</v>
      </c>
      <c r="Q213">
        <f>VLOOKUP(O213,Tabela36[#All],2,FALSE)</f>
        <v>3.3554515201265174</v>
      </c>
      <c r="R213">
        <f>VLOOKUP(O213,Tabela36[#All],3,FALSE)</f>
        <v>2.3560258571931225</v>
      </c>
      <c r="T213" s="1" t="s">
        <v>157</v>
      </c>
      <c r="U213">
        <v>-23.995149000000001</v>
      </c>
      <c r="V213">
        <f>VLOOKUP(T213,Tabela36[#All],2,FALSE)</f>
        <v>3.3554515201265174</v>
      </c>
      <c r="W213">
        <f>VLOOKUP(T213,Tabela36[#All],3,FALSE)</f>
        <v>2.3560258571931225</v>
      </c>
      <c r="Y213" t="s">
        <v>157</v>
      </c>
      <c r="Z213">
        <v>-46.249034279441624</v>
      </c>
      <c r="AA213">
        <f>VLOOKUP(Y213,Tabela36[#All],2,FALSE)</f>
        <v>3.3554515201265174</v>
      </c>
      <c r="AB213">
        <f>VLOOKUP(Y213,Tabela36[#All],3,FALSE)</f>
        <v>2.3560258571931225</v>
      </c>
    </row>
    <row r="214" spans="1:28" x14ac:dyDescent="0.3">
      <c r="A214" t="s">
        <v>505</v>
      </c>
      <c r="B214">
        <v>3.0170333392987803</v>
      </c>
      <c r="C214">
        <v>2.287801729930226</v>
      </c>
      <c r="E214" s="1" t="s">
        <v>511</v>
      </c>
      <c r="F214">
        <v>831.18366500000002</v>
      </c>
      <c r="G214">
        <f>VLOOKUP(E214,Tabela36[#All],2,FALSE)</f>
        <v>2.7143297597452332</v>
      </c>
      <c r="H214">
        <f>VLOOKUP(E214,Tabela36[#All],3,FALSE)</f>
        <v>2.3031960574204891</v>
      </c>
      <c r="J214" s="1" t="s">
        <v>507</v>
      </c>
      <c r="K214">
        <v>2.5614019450311267</v>
      </c>
      <c r="L214">
        <f>VLOOKUP(J214,Tabela36[#All],2,FALSE)</f>
        <v>0</v>
      </c>
      <c r="M214">
        <f>VLOOKUP(J214,Tabela36[#All],3,FALSE)</f>
        <v>0</v>
      </c>
      <c r="O214" s="1" t="s">
        <v>52</v>
      </c>
      <c r="P214">
        <v>6.1396215804472218</v>
      </c>
      <c r="Q214">
        <f>VLOOKUP(O214,Tabela36[#All],2,FALSE)</f>
        <v>3.7058637122839193</v>
      </c>
      <c r="R214">
        <f>VLOOKUP(O214,Tabela36[#All],3,FALSE)</f>
        <v>2.5237464668115646</v>
      </c>
      <c r="T214" s="1" t="s">
        <v>52</v>
      </c>
      <c r="U214">
        <v>-23.468506000000001</v>
      </c>
      <c r="V214">
        <f>VLOOKUP(T214,Tabela36[#All],2,FALSE)</f>
        <v>3.7058637122839193</v>
      </c>
      <c r="W214">
        <f>VLOOKUP(T214,Tabela36[#All],3,FALSE)</f>
        <v>2.5237464668115646</v>
      </c>
      <c r="Y214" t="s">
        <v>52</v>
      </c>
      <c r="Z214">
        <v>-46.531084085661085</v>
      </c>
      <c r="AA214">
        <f>VLOOKUP(Y214,Tabela36[#All],2,FALSE)</f>
        <v>3.7058637122839193</v>
      </c>
      <c r="AB214">
        <f>VLOOKUP(Y214,Tabela36[#All],3,FALSE)</f>
        <v>2.5237464668115646</v>
      </c>
    </row>
    <row r="215" spans="1:28" x14ac:dyDescent="0.3">
      <c r="A215" t="s">
        <v>506</v>
      </c>
      <c r="B215">
        <v>0.3010299956639812</v>
      </c>
      <c r="C215">
        <v>0.3010299956639812</v>
      </c>
      <c r="E215" s="1" t="s">
        <v>512</v>
      </c>
      <c r="F215">
        <v>457.30121800000001</v>
      </c>
      <c r="G215">
        <f>VLOOKUP(E215,Tabela36[#All],2,FALSE)</f>
        <v>2.2253092817258628</v>
      </c>
      <c r="H215">
        <f>VLOOKUP(E215,Tabela36[#All],3,FALSE)</f>
        <v>1.8573324964312685</v>
      </c>
      <c r="J215" s="1" t="s">
        <v>508</v>
      </c>
      <c r="K215">
        <v>1.8167515447937421</v>
      </c>
      <c r="L215">
        <f>VLOOKUP(J215,Tabela36[#All],2,FALSE)</f>
        <v>2.3944516808262164</v>
      </c>
      <c r="M215">
        <f>VLOOKUP(J215,Tabela36[#All],3,FALSE)</f>
        <v>2</v>
      </c>
      <c r="O215" s="1" t="s">
        <v>505</v>
      </c>
      <c r="P215">
        <v>3.8840019247687874</v>
      </c>
      <c r="Q215">
        <f>VLOOKUP(O215,Tabela36[#All],2,FALSE)</f>
        <v>3.0170333392987803</v>
      </c>
      <c r="R215">
        <f>VLOOKUP(O215,Tabela36[#All],3,FALSE)</f>
        <v>2.287801729930226</v>
      </c>
      <c r="T215" s="1" t="s">
        <v>505</v>
      </c>
      <c r="U215">
        <v>-21.491894653589799</v>
      </c>
      <c r="V215">
        <f>VLOOKUP(T215,Tabela36[#All],2,FALSE)</f>
        <v>3.0170333392987803</v>
      </c>
      <c r="W215">
        <f>VLOOKUP(T215,Tabela36[#All],3,FALSE)</f>
        <v>2.287801729930226</v>
      </c>
      <c r="Y215" t="s">
        <v>505</v>
      </c>
      <c r="Z215">
        <v>-48.037729357498954</v>
      </c>
      <c r="AA215">
        <f>VLOOKUP(Y215,Tabela36[#All],2,FALSE)</f>
        <v>3.0170333392987803</v>
      </c>
      <c r="AB215">
        <f>VLOOKUP(Y215,Tabela36[#All],3,FALSE)</f>
        <v>2.287801729930226</v>
      </c>
    </row>
    <row r="216" spans="1:28" x14ac:dyDescent="0.3">
      <c r="A216" t="s">
        <v>507</v>
      </c>
      <c r="B216">
        <v>0</v>
      </c>
      <c r="C216">
        <v>0</v>
      </c>
      <c r="E216" s="1" t="s">
        <v>513</v>
      </c>
      <c r="F216">
        <v>477.51059600000002</v>
      </c>
      <c r="G216">
        <f>VLOOKUP(E216,Tabela36[#All],2,FALSE)</f>
        <v>1.1760912590556813</v>
      </c>
      <c r="H216">
        <f>VLOOKUP(E216,Tabela36[#All],3,FALSE)</f>
        <v>1.1139433523068367</v>
      </c>
      <c r="J216" s="1" t="s">
        <v>53</v>
      </c>
      <c r="K216">
        <v>1.7952959329677161</v>
      </c>
      <c r="L216">
        <f>VLOOKUP(J216,Tabela36[#All],2,FALSE)</f>
        <v>2.4842998393467859</v>
      </c>
      <c r="M216">
        <f>VLOOKUP(J216,Tabela36[#All],3,FALSE)</f>
        <v>1.9493900066449128</v>
      </c>
      <c r="O216" s="1" t="s">
        <v>506</v>
      </c>
      <c r="P216">
        <v>3.721563318357481</v>
      </c>
      <c r="Q216">
        <f>VLOOKUP(O216,Tabela36[#All],2,FALSE)</f>
        <v>0.3010299956639812</v>
      </c>
      <c r="R216">
        <f>VLOOKUP(O216,Tabela36[#All],3,FALSE)</f>
        <v>0.3010299956639812</v>
      </c>
      <c r="T216" s="1" t="s">
        <v>506</v>
      </c>
      <c r="U216">
        <v>-20.650168687255054</v>
      </c>
      <c r="V216">
        <f>VLOOKUP(T216,Tabela36[#All],2,FALSE)</f>
        <v>0.3010299956639812</v>
      </c>
      <c r="W216">
        <f>VLOOKUP(T216,Tabela36[#All],3,FALSE)</f>
        <v>0.3010299956639812</v>
      </c>
      <c r="Y216" t="s">
        <v>506</v>
      </c>
      <c r="Z216">
        <v>-50.661459504143636</v>
      </c>
      <c r="AA216">
        <f>VLOOKUP(Y216,Tabela36[#All],2,FALSE)</f>
        <v>0.3010299956639812</v>
      </c>
      <c r="AB216">
        <f>VLOOKUP(Y216,Tabela36[#All],3,FALSE)</f>
        <v>0.3010299956639812</v>
      </c>
    </row>
    <row r="217" spans="1:28" x14ac:dyDescent="0.3">
      <c r="A217" t="s">
        <v>508</v>
      </c>
      <c r="B217">
        <v>2.3944516808262164</v>
      </c>
      <c r="C217">
        <v>2</v>
      </c>
      <c r="E217" s="1" t="s">
        <v>514</v>
      </c>
      <c r="F217">
        <v>494.43659600000001</v>
      </c>
      <c r="G217">
        <f>VLOOKUP(E217,Tabela36[#All],2,FALSE)</f>
        <v>2.840106094456758</v>
      </c>
      <c r="H217">
        <f>VLOOKUP(E217,Tabela36[#All],3,FALSE)</f>
        <v>2.2671717284030137</v>
      </c>
      <c r="J217" s="1" t="s">
        <v>509</v>
      </c>
      <c r="K217">
        <v>2.7382992394007193</v>
      </c>
      <c r="L217">
        <f>VLOOKUP(J217,Tabela36[#All],2,FALSE)</f>
        <v>1.6020599913279623</v>
      </c>
      <c r="M217">
        <f>VLOOKUP(J217,Tabela36[#All],3,FALSE)</f>
        <v>1.5185139398778875</v>
      </c>
      <c r="O217" s="1" t="s">
        <v>507</v>
      </c>
      <c r="P217">
        <v>3.9789105771755717</v>
      </c>
      <c r="Q217">
        <f>VLOOKUP(O217,Tabela36[#All],2,FALSE)</f>
        <v>0</v>
      </c>
      <c r="R217">
        <f>VLOOKUP(O217,Tabela36[#All],3,FALSE)</f>
        <v>0</v>
      </c>
      <c r="T217" s="1" t="s">
        <v>507</v>
      </c>
      <c r="U217">
        <v>-22.003747180667801</v>
      </c>
      <c r="V217">
        <f>VLOOKUP(T217,Tabela36[#All],2,FALSE)</f>
        <v>0</v>
      </c>
      <c r="W217">
        <f>VLOOKUP(T217,Tabela36[#All],3,FALSE)</f>
        <v>0</v>
      </c>
      <c r="Y217" t="s">
        <v>507</v>
      </c>
      <c r="Z217">
        <v>-50.385521598082825</v>
      </c>
      <c r="AA217">
        <f>VLOOKUP(Y217,Tabela36[#All],2,FALSE)</f>
        <v>0</v>
      </c>
      <c r="AB217">
        <f>VLOOKUP(Y217,Tabela36[#All],3,FALSE)</f>
        <v>0</v>
      </c>
    </row>
    <row r="218" spans="1:28" x14ac:dyDescent="0.3">
      <c r="A218" t="s">
        <v>53</v>
      </c>
      <c r="B218">
        <v>2.4842998393467859</v>
      </c>
      <c r="C218">
        <v>1.9493900066449128</v>
      </c>
      <c r="E218" s="1" t="s">
        <v>55</v>
      </c>
      <c r="F218">
        <v>871.58019300000001</v>
      </c>
      <c r="G218">
        <f>VLOOKUP(E218,Tabela36[#All],2,FALSE)</f>
        <v>3.6316466629584196</v>
      </c>
      <c r="H218">
        <f>VLOOKUP(E218,Tabela36[#All],3,FALSE)</f>
        <v>2.5198279937757189</v>
      </c>
      <c r="J218" s="1" t="s">
        <v>54</v>
      </c>
      <c r="K218">
        <v>2.5077857315195806</v>
      </c>
      <c r="L218">
        <f>VLOOKUP(J218,Tabela36[#All],2,FALSE)</f>
        <v>2.1903316981702914</v>
      </c>
      <c r="M218">
        <f>VLOOKUP(J218,Tabela36[#All],3,FALSE)</f>
        <v>1.8692317197309762</v>
      </c>
      <c r="O218" s="1" t="s">
        <v>508</v>
      </c>
      <c r="P218">
        <v>4.1740598077250253</v>
      </c>
      <c r="Q218">
        <f>VLOOKUP(O218,Tabela36[#All],2,FALSE)</f>
        <v>2.3944516808262164</v>
      </c>
      <c r="R218">
        <f>VLOOKUP(O218,Tabela36[#All],3,FALSE)</f>
        <v>2</v>
      </c>
      <c r="T218" s="1" t="s">
        <v>508</v>
      </c>
      <c r="U218">
        <v>-22.641749624212682</v>
      </c>
      <c r="V218">
        <f>VLOOKUP(T218,Tabela36[#All],2,FALSE)</f>
        <v>2.3944516808262164</v>
      </c>
      <c r="W218">
        <f>VLOOKUP(T218,Tabela36[#All],3,FALSE)</f>
        <v>2</v>
      </c>
      <c r="Y218" t="s">
        <v>508</v>
      </c>
      <c r="Z218">
        <v>-47.059286906241311</v>
      </c>
      <c r="AA218">
        <f>VLOOKUP(Y218,Tabela36[#All],2,FALSE)</f>
        <v>2.3944516808262164</v>
      </c>
      <c r="AB218">
        <f>VLOOKUP(Y218,Tabela36[#All],3,FALSE)</f>
        <v>2</v>
      </c>
    </row>
    <row r="219" spans="1:28" x14ac:dyDescent="0.3">
      <c r="A219" t="s">
        <v>509</v>
      </c>
      <c r="B219">
        <v>1.6020599913279623</v>
      </c>
      <c r="C219">
        <v>1.5185139398778875</v>
      </c>
      <c r="E219" s="1" t="s">
        <v>515</v>
      </c>
      <c r="F219">
        <v>458.09464100000002</v>
      </c>
      <c r="G219">
        <f>VLOOKUP(E219,Tabela36[#All],2,FALSE)</f>
        <v>1.968482948553935</v>
      </c>
      <c r="H219">
        <f>VLOOKUP(E219,Tabela36[#All],3,FALSE)</f>
        <v>1.7242758696007889</v>
      </c>
      <c r="J219" s="1" t="s">
        <v>510</v>
      </c>
      <c r="K219">
        <v>2.6035568106266682</v>
      </c>
      <c r="L219">
        <f>VLOOKUP(J219,Tabela36[#All],2,FALSE)</f>
        <v>1.4623979978989561</v>
      </c>
      <c r="M219">
        <f>VLOOKUP(J219,Tabela36[#All],3,FALSE)</f>
        <v>1.3617278360175928</v>
      </c>
      <c r="O219" s="1" t="s">
        <v>53</v>
      </c>
      <c r="P219">
        <v>5.3633317601673909</v>
      </c>
      <c r="Q219">
        <f>VLOOKUP(O219,Tabela36[#All],2,FALSE)</f>
        <v>2.4842998393467859</v>
      </c>
      <c r="R219">
        <f>VLOOKUP(O219,Tabela36[#All],3,FALSE)</f>
        <v>1.9493900066449128</v>
      </c>
      <c r="T219" s="1" t="s">
        <v>53</v>
      </c>
      <c r="U219">
        <v>-22.858395000000005</v>
      </c>
      <c r="V219">
        <f>VLOOKUP(T219,Tabela36[#All],2,FALSE)</f>
        <v>2.4842998393467859</v>
      </c>
      <c r="W219">
        <f>VLOOKUP(T219,Tabela36[#All],3,FALSE)</f>
        <v>1.9493900066449128</v>
      </c>
      <c r="Y219" t="s">
        <v>53</v>
      </c>
      <c r="Z219">
        <v>-47.221096609757517</v>
      </c>
      <c r="AA219">
        <f>VLOOKUP(Y219,Tabela36[#All],2,FALSE)</f>
        <v>2.4842998393467859</v>
      </c>
      <c r="AB219">
        <f>VLOOKUP(Y219,Tabela36[#All],3,FALSE)</f>
        <v>1.9493900066449128</v>
      </c>
    </row>
    <row r="220" spans="1:28" x14ac:dyDescent="0.3">
      <c r="A220" t="s">
        <v>54</v>
      </c>
      <c r="B220">
        <v>2.1903316981702914</v>
      </c>
      <c r="C220">
        <v>1.8692317197309762</v>
      </c>
      <c r="E220" s="1" t="s">
        <v>516</v>
      </c>
      <c r="F220">
        <v>402.82042100000001</v>
      </c>
      <c r="G220">
        <f>VLOOKUP(E220,Tabela36[#All],2,FALSE)</f>
        <v>1.6232492903979006</v>
      </c>
      <c r="H220">
        <f>VLOOKUP(E220,Tabela36[#All],3,FALSE)</f>
        <v>1.5563025007672873</v>
      </c>
      <c r="J220" s="1" t="s">
        <v>511</v>
      </c>
      <c r="K220">
        <v>2.4638601544849248</v>
      </c>
      <c r="L220">
        <f>VLOOKUP(J220,Tabela36[#All],2,FALSE)</f>
        <v>2.7143297597452332</v>
      </c>
      <c r="M220">
        <f>VLOOKUP(J220,Tabela36[#All],3,FALSE)</f>
        <v>2.3031960574204891</v>
      </c>
      <c r="O220" s="1" t="s">
        <v>509</v>
      </c>
      <c r="P220">
        <v>4.068556895072363</v>
      </c>
      <c r="Q220">
        <f>VLOOKUP(O220,Tabela36[#All],2,FALSE)</f>
        <v>1.6020599913279623</v>
      </c>
      <c r="R220">
        <f>VLOOKUP(O220,Tabela36[#All],3,FALSE)</f>
        <v>1.5185139398778875</v>
      </c>
      <c r="T220" s="1" t="s">
        <v>509</v>
      </c>
      <c r="U220">
        <v>-21.891977602699701</v>
      </c>
      <c r="V220">
        <f>VLOOKUP(T220,Tabela36[#All],2,FALSE)</f>
        <v>1.6020599913279623</v>
      </c>
      <c r="W220">
        <f>VLOOKUP(T220,Tabela36[#All],3,FALSE)</f>
        <v>1.5185139398778875</v>
      </c>
      <c r="Y220" t="s">
        <v>509</v>
      </c>
      <c r="Z220">
        <v>-49.016929918912609</v>
      </c>
      <c r="AA220">
        <f>VLOOKUP(Y220,Tabela36[#All],2,FALSE)</f>
        <v>1.6020599913279623</v>
      </c>
      <c r="AB220">
        <f>VLOOKUP(Y220,Tabela36[#All],3,FALSE)</f>
        <v>1.5185139398778875</v>
      </c>
    </row>
    <row r="221" spans="1:28" x14ac:dyDescent="0.3">
      <c r="A221" t="s">
        <v>510</v>
      </c>
      <c r="B221">
        <v>1.4623979978989561</v>
      </c>
      <c r="C221">
        <v>1.3617278360175928</v>
      </c>
      <c r="E221" s="1" t="s">
        <v>517</v>
      </c>
      <c r="F221">
        <v>493.094516</v>
      </c>
      <c r="G221">
        <f>VLOOKUP(E221,Tabela36[#All],2,FALSE)</f>
        <v>2.220108088040055</v>
      </c>
      <c r="H221">
        <f>VLOOKUP(E221,Tabela36[#All],3,FALSE)</f>
        <v>1.8129133566428555</v>
      </c>
      <c r="J221" s="1" t="s">
        <v>512</v>
      </c>
      <c r="K221">
        <v>2.4344283742619526</v>
      </c>
      <c r="L221">
        <f>VLOOKUP(J221,Tabela36[#All],2,FALSE)</f>
        <v>2.2253092817258628</v>
      </c>
      <c r="M221">
        <f>VLOOKUP(J221,Tabela36[#All],3,FALSE)</f>
        <v>1.8573324964312685</v>
      </c>
      <c r="O221" s="1" t="s">
        <v>54</v>
      </c>
      <c r="P221">
        <v>3.8007857903277626</v>
      </c>
      <c r="Q221">
        <f>VLOOKUP(O221,Tabela36[#All],2,FALSE)</f>
        <v>2.1903316981702914</v>
      </c>
      <c r="R221">
        <f>VLOOKUP(O221,Tabela36[#All],3,FALSE)</f>
        <v>1.8692317197309762</v>
      </c>
      <c r="T221" s="1" t="s">
        <v>54</v>
      </c>
      <c r="U221">
        <v>-21.855061086860808</v>
      </c>
      <c r="V221">
        <f>VLOOKUP(T221,Tabela36[#All],2,FALSE)</f>
        <v>2.1903316981702914</v>
      </c>
      <c r="W221">
        <f>VLOOKUP(T221,Tabela36[#All],3,FALSE)</f>
        <v>1.8692317197309762</v>
      </c>
      <c r="Y221" t="s">
        <v>54</v>
      </c>
      <c r="Z221">
        <v>-50.689199932370684</v>
      </c>
      <c r="AA221">
        <f>VLOOKUP(Y221,Tabela36[#All],2,FALSE)</f>
        <v>2.1903316981702914</v>
      </c>
      <c r="AB221">
        <f>VLOOKUP(Y221,Tabela36[#All],3,FALSE)</f>
        <v>1.8692317197309762</v>
      </c>
    </row>
    <row r="222" spans="1:28" x14ac:dyDescent="0.3">
      <c r="A222" t="s">
        <v>511</v>
      </c>
      <c r="B222">
        <v>2.7143297597452332</v>
      </c>
      <c r="C222">
        <v>2.3031960574204891</v>
      </c>
      <c r="E222" s="1" t="s">
        <v>518</v>
      </c>
      <c r="F222">
        <v>609.60143500000004</v>
      </c>
      <c r="G222">
        <f>VLOOKUP(E222,Tabela36[#All],2,FALSE)</f>
        <v>2.621176281775035</v>
      </c>
      <c r="H222">
        <f>VLOOKUP(E222,Tabela36[#All],3,FALSE)</f>
        <v>2.2455126678141499</v>
      </c>
      <c r="J222" s="1" t="s">
        <v>513</v>
      </c>
      <c r="K222">
        <v>2.3583727302580204</v>
      </c>
      <c r="L222">
        <f>VLOOKUP(J222,Tabela36[#All],2,FALSE)</f>
        <v>1.1760912590556813</v>
      </c>
      <c r="M222">
        <f>VLOOKUP(J222,Tabela36[#All],3,FALSE)</f>
        <v>1.1139433523068367</v>
      </c>
      <c r="O222" s="1" t="s">
        <v>510</v>
      </c>
      <c r="P222">
        <v>3.9656719712201065</v>
      </c>
      <c r="Q222">
        <f>VLOOKUP(O222,Tabela36[#All],2,FALSE)</f>
        <v>1.4623979978989561</v>
      </c>
      <c r="R222">
        <f>VLOOKUP(O222,Tabela36[#All],3,FALSE)</f>
        <v>1.3617278360175928</v>
      </c>
      <c r="T222" s="1" t="s">
        <v>510</v>
      </c>
      <c r="U222">
        <v>-22.871892279592803</v>
      </c>
      <c r="V222">
        <f>VLOOKUP(T222,Tabela36[#All],2,FALSE)</f>
        <v>1.4623979978989561</v>
      </c>
      <c r="W222">
        <f>VLOOKUP(T222,Tabela36[#All],3,FALSE)</f>
        <v>1.3617278360175928</v>
      </c>
      <c r="Y222" t="s">
        <v>510</v>
      </c>
      <c r="Z222">
        <v>-49.156179151707128</v>
      </c>
      <c r="AA222">
        <f>VLOOKUP(Y222,Tabela36[#All],2,FALSE)</f>
        <v>1.4623979978989561</v>
      </c>
      <c r="AB222">
        <f>VLOOKUP(Y222,Tabela36[#All],3,FALSE)</f>
        <v>1.3617278360175928</v>
      </c>
    </row>
    <row r="223" spans="1:28" x14ac:dyDescent="0.3">
      <c r="A223" t="s">
        <v>512</v>
      </c>
      <c r="B223">
        <v>2.2253092817258628</v>
      </c>
      <c r="C223">
        <v>1.8573324964312685</v>
      </c>
      <c r="E223" s="1" t="s">
        <v>56</v>
      </c>
      <c r="F223">
        <v>741.813129</v>
      </c>
      <c r="G223">
        <f>VLOOKUP(E223,Tabela36[#All],2,FALSE)</f>
        <v>2.4393326938302629</v>
      </c>
      <c r="H223">
        <f>VLOOKUP(E223,Tabela36[#All],3,FALSE)</f>
        <v>2.1553360374650619</v>
      </c>
      <c r="J223" s="1" t="s">
        <v>514</v>
      </c>
      <c r="K223">
        <v>2.8384656093941643</v>
      </c>
      <c r="L223">
        <f>VLOOKUP(J223,Tabela36[#All],2,FALSE)</f>
        <v>2.840106094456758</v>
      </c>
      <c r="M223">
        <f>VLOOKUP(J223,Tabela36[#All],3,FALSE)</f>
        <v>2.2671717284030137</v>
      </c>
      <c r="O223" s="1" t="s">
        <v>511</v>
      </c>
      <c r="P223">
        <v>4.5453566058946171</v>
      </c>
      <c r="Q223">
        <f>VLOOKUP(O223,Tabela36[#All],2,FALSE)</f>
        <v>2.7143297597452332</v>
      </c>
      <c r="R223">
        <f>VLOOKUP(O223,Tabela36[#All],3,FALSE)</f>
        <v>2.3031960574204891</v>
      </c>
      <c r="T223" s="1" t="s">
        <v>511</v>
      </c>
      <c r="U223">
        <v>-21.955602000000003</v>
      </c>
      <c r="V223">
        <f>VLOOKUP(T223,Tabela36[#All],2,FALSE)</f>
        <v>2.7143297597452332</v>
      </c>
      <c r="W223">
        <f>VLOOKUP(T223,Tabela36[#All],3,FALSE)</f>
        <v>2.3031960574204891</v>
      </c>
      <c r="Y223" t="s">
        <v>511</v>
      </c>
      <c r="Z223">
        <v>-48.002388208652455</v>
      </c>
      <c r="AA223">
        <f>VLOOKUP(Y223,Tabela36[#All],2,FALSE)</f>
        <v>2.7143297597452332</v>
      </c>
      <c r="AB223">
        <f>VLOOKUP(Y223,Tabela36[#All],3,FALSE)</f>
        <v>2.3031960574204891</v>
      </c>
    </row>
    <row r="224" spans="1:28" x14ac:dyDescent="0.3">
      <c r="A224" t="s">
        <v>513</v>
      </c>
      <c r="B224">
        <v>1.1760912590556813</v>
      </c>
      <c r="C224">
        <v>1.1139433523068367</v>
      </c>
      <c r="E224" s="1" t="s">
        <v>519</v>
      </c>
      <c r="F224">
        <v>376.81917199999998</v>
      </c>
      <c r="G224">
        <f>VLOOKUP(E224,Tabela36[#All],2,FALSE)</f>
        <v>2.7715874808812555</v>
      </c>
      <c r="H224">
        <f>VLOOKUP(E224,Tabela36[#All],3,FALSE)</f>
        <v>2.3096301674258988</v>
      </c>
      <c r="J224" s="1" t="s">
        <v>55</v>
      </c>
      <c r="K224">
        <v>3.0245193262696137</v>
      </c>
      <c r="L224">
        <f>VLOOKUP(J224,Tabela36[#All],2,FALSE)</f>
        <v>3.6316466629584196</v>
      </c>
      <c r="M224">
        <f>VLOOKUP(J224,Tabela36[#All],3,FALSE)</f>
        <v>2.5198279937757189</v>
      </c>
      <c r="O224" s="1" t="s">
        <v>512</v>
      </c>
      <c r="P224">
        <v>4.0931764496962488</v>
      </c>
      <c r="Q224">
        <f>VLOOKUP(O224,Tabela36[#All],2,FALSE)</f>
        <v>2.2253092817258628</v>
      </c>
      <c r="R224">
        <f>VLOOKUP(O224,Tabela36[#All],3,FALSE)</f>
        <v>1.8573324964312685</v>
      </c>
      <c r="T224" s="1" t="s">
        <v>512</v>
      </c>
      <c r="U224">
        <v>-21.080537499366105</v>
      </c>
      <c r="V224">
        <f>VLOOKUP(T224,Tabela36[#All],2,FALSE)</f>
        <v>2.2253092817258628</v>
      </c>
      <c r="W224">
        <f>VLOOKUP(T224,Tabela36[#All],3,FALSE)</f>
        <v>1.8573324964312685</v>
      </c>
      <c r="Y224" t="s">
        <v>512</v>
      </c>
      <c r="Z224">
        <v>-49.238861531251032</v>
      </c>
      <c r="AA224">
        <f>VLOOKUP(Y224,Tabela36[#All],2,FALSE)</f>
        <v>2.2253092817258628</v>
      </c>
      <c r="AB224">
        <f>VLOOKUP(Y224,Tabela36[#All],3,FALSE)</f>
        <v>1.8573324964312685</v>
      </c>
    </row>
    <row r="225" spans="1:28" x14ac:dyDescent="0.3">
      <c r="A225" t="s">
        <v>514</v>
      </c>
      <c r="B225">
        <v>2.840106094456758</v>
      </c>
      <c r="C225">
        <v>2.2671717284030137</v>
      </c>
      <c r="E225" s="1" t="s">
        <v>57</v>
      </c>
      <c r="F225">
        <v>631.62627199999997</v>
      </c>
      <c r="G225">
        <f>VLOOKUP(E225,Tabela36[#All],2,FALSE)</f>
        <v>3.4838724542226736</v>
      </c>
      <c r="H225">
        <f>VLOOKUP(E225,Tabela36[#All],3,FALSE)</f>
        <v>2.399673721481038</v>
      </c>
      <c r="J225" s="1" t="s">
        <v>515</v>
      </c>
      <c r="K225">
        <v>2.5591342583614249</v>
      </c>
      <c r="L225">
        <f>VLOOKUP(J225,Tabela36[#All],2,FALSE)</f>
        <v>1.968482948553935</v>
      </c>
      <c r="M225">
        <f>VLOOKUP(J225,Tabela36[#All],3,FALSE)</f>
        <v>1.7242758696007889</v>
      </c>
      <c r="O225" s="1" t="s">
        <v>513</v>
      </c>
      <c r="P225">
        <v>3.8894697839695076</v>
      </c>
      <c r="Q225">
        <f>VLOOKUP(O225,Tabela36[#All],2,FALSE)</f>
        <v>1.1760912590556813</v>
      </c>
      <c r="R225">
        <f>VLOOKUP(O225,Tabela36[#All],3,FALSE)</f>
        <v>1.1139433523068367</v>
      </c>
      <c r="T225" s="1" t="s">
        <v>513</v>
      </c>
      <c r="U225">
        <v>-22.81454295970865</v>
      </c>
      <c r="V225">
        <f>VLOOKUP(T225,Tabela36[#All],2,FALSE)</f>
        <v>1.1760912590556813</v>
      </c>
      <c r="W225">
        <f>VLOOKUP(T225,Tabela36[#All],3,FALSE)</f>
        <v>1.1139433523068367</v>
      </c>
      <c r="Y225" t="s">
        <v>513</v>
      </c>
      <c r="Z225">
        <v>-50.079125394570042</v>
      </c>
      <c r="AA225">
        <f>VLOOKUP(Y225,Tabela36[#All],2,FALSE)</f>
        <v>1.1760912590556813</v>
      </c>
      <c r="AB225">
        <f>VLOOKUP(Y225,Tabela36[#All],3,FALSE)</f>
        <v>1.1139433523068367</v>
      </c>
    </row>
    <row r="226" spans="1:28" x14ac:dyDescent="0.3">
      <c r="A226" t="s">
        <v>55</v>
      </c>
      <c r="B226">
        <v>3.6316466629584196</v>
      </c>
      <c r="C226">
        <v>2.5198279937757189</v>
      </c>
      <c r="E226" s="1" t="s">
        <v>521</v>
      </c>
      <c r="F226">
        <v>457.14197200000001</v>
      </c>
      <c r="G226">
        <f>VLOOKUP(E226,Tabela36[#All],2,FALSE)</f>
        <v>1.146128035678238</v>
      </c>
      <c r="H226">
        <f>VLOOKUP(E226,Tabela36[#All],3,FALSE)</f>
        <v>1.1139433523068367</v>
      </c>
      <c r="J226" s="1" t="s">
        <v>516</v>
      </c>
      <c r="K226">
        <v>2.7744979877399025</v>
      </c>
      <c r="L226">
        <f>VLOOKUP(J226,Tabela36[#All],2,FALSE)</f>
        <v>1.6232492903979006</v>
      </c>
      <c r="M226">
        <f>VLOOKUP(J226,Tabela36[#All],3,FALSE)</f>
        <v>1.5563025007672873</v>
      </c>
      <c r="O226" s="1" t="s">
        <v>514</v>
      </c>
      <c r="P226">
        <v>4.7783900466857254</v>
      </c>
      <c r="Q226">
        <f>VLOOKUP(O226,Tabela36[#All],2,FALSE)</f>
        <v>2.840106094456758</v>
      </c>
      <c r="R226">
        <f>VLOOKUP(O226,Tabela36[#All],3,FALSE)</f>
        <v>2.2671717284030137</v>
      </c>
      <c r="T226" s="1" t="s">
        <v>514</v>
      </c>
      <c r="U226">
        <v>-21.757082984349758</v>
      </c>
      <c r="V226">
        <f>VLOOKUP(T226,Tabela36[#All],2,FALSE)</f>
        <v>2.840106094456758</v>
      </c>
      <c r="W226">
        <f>VLOOKUP(T226,Tabela36[#All],3,FALSE)</f>
        <v>2.2671717284030137</v>
      </c>
      <c r="Y226" t="s">
        <v>514</v>
      </c>
      <c r="Z226">
        <v>-48.827694693000119</v>
      </c>
      <c r="AA226">
        <f>VLOOKUP(Y226,Tabela36[#All],2,FALSE)</f>
        <v>2.840106094456758</v>
      </c>
      <c r="AB226">
        <f>VLOOKUP(Y226,Tabela36[#All],3,FALSE)</f>
        <v>2.2671717284030137</v>
      </c>
    </row>
    <row r="227" spans="1:28" x14ac:dyDescent="0.3">
      <c r="A227" t="s">
        <v>515</v>
      </c>
      <c r="B227">
        <v>1.968482948553935</v>
      </c>
      <c r="C227">
        <v>1.7242758696007889</v>
      </c>
      <c r="E227" s="1" t="s">
        <v>522</v>
      </c>
      <c r="F227">
        <v>451.98613899999998</v>
      </c>
      <c r="G227">
        <f>VLOOKUP(E227,Tabela36[#All],2,FALSE)</f>
        <v>0.77815125038364363</v>
      </c>
      <c r="H227">
        <f>VLOOKUP(E227,Tabela36[#All],3,FALSE)</f>
        <v>0.77815125038364363</v>
      </c>
      <c r="J227" s="1" t="s">
        <v>517</v>
      </c>
      <c r="K227">
        <v>1.9901034371324648</v>
      </c>
      <c r="L227">
        <f>VLOOKUP(J227,Tabela36[#All],2,FALSE)</f>
        <v>2.220108088040055</v>
      </c>
      <c r="M227">
        <f>VLOOKUP(J227,Tabela36[#All],3,FALSE)</f>
        <v>1.8129133566428555</v>
      </c>
      <c r="O227" s="1" t="s">
        <v>55</v>
      </c>
      <c r="P227">
        <v>4.8969558902701795</v>
      </c>
      <c r="Q227">
        <f>VLOOKUP(O227,Tabela36[#All],2,FALSE)</f>
        <v>3.6316466629584196</v>
      </c>
      <c r="R227">
        <f>VLOOKUP(O227,Tabela36[#All],3,FALSE)</f>
        <v>2.5198279937757189</v>
      </c>
      <c r="T227" s="1" t="s">
        <v>55</v>
      </c>
      <c r="U227">
        <v>-23.652632500000003</v>
      </c>
      <c r="V227">
        <f>VLOOKUP(T227,Tabela36[#All],2,FALSE)</f>
        <v>3.6316466629584196</v>
      </c>
      <c r="W227">
        <f>VLOOKUP(T227,Tabela36[#All],3,FALSE)</f>
        <v>2.5198279937757189</v>
      </c>
      <c r="Y227" t="s">
        <v>55</v>
      </c>
      <c r="Z227">
        <v>-47.220491187489856</v>
      </c>
      <c r="AA227">
        <f>VLOOKUP(Y227,Tabela36[#All],2,FALSE)</f>
        <v>3.6316466629584196</v>
      </c>
      <c r="AB227">
        <f>VLOOKUP(Y227,Tabela36[#All],3,FALSE)</f>
        <v>2.5198279937757189</v>
      </c>
    </row>
    <row r="228" spans="1:28" x14ac:dyDescent="0.3">
      <c r="A228" t="s">
        <v>516</v>
      </c>
      <c r="B228">
        <v>1.6232492903979006</v>
      </c>
      <c r="C228">
        <v>1.5563025007672873</v>
      </c>
      <c r="E228" s="1" t="s">
        <v>523</v>
      </c>
      <c r="F228">
        <v>577.57906100000002</v>
      </c>
      <c r="G228">
        <f>VLOOKUP(E228,Tabela36[#All],2,FALSE)</f>
        <v>2.143014800254095</v>
      </c>
      <c r="H228">
        <f>VLOOKUP(E228,Tabela36[#All],3,FALSE)</f>
        <v>1.8920946026904804</v>
      </c>
      <c r="J228" s="1" t="s">
        <v>518</v>
      </c>
      <c r="K228">
        <v>2.6705751609722239</v>
      </c>
      <c r="L228">
        <f>VLOOKUP(J228,Tabela36[#All],2,FALSE)</f>
        <v>2.621176281775035</v>
      </c>
      <c r="M228">
        <f>VLOOKUP(J228,Tabela36[#All],3,FALSE)</f>
        <v>2.2455126678141499</v>
      </c>
      <c r="O228" s="1" t="s">
        <v>515</v>
      </c>
      <c r="P228">
        <v>3.9160852998437026</v>
      </c>
      <c r="Q228">
        <f>VLOOKUP(O228,Tabela36[#All],2,FALSE)</f>
        <v>1.968482948553935</v>
      </c>
      <c r="R228">
        <f>VLOOKUP(O228,Tabela36[#All],3,FALSE)</f>
        <v>1.7242758696007889</v>
      </c>
      <c r="T228" s="1" t="s">
        <v>515</v>
      </c>
      <c r="U228">
        <v>-20.343505121059604</v>
      </c>
      <c r="V228">
        <f>VLOOKUP(T228,Tabela36[#All],2,FALSE)</f>
        <v>1.968482948553935</v>
      </c>
      <c r="W228">
        <f>VLOOKUP(T228,Tabela36[#All],3,FALSE)</f>
        <v>1.7242758696007889</v>
      </c>
      <c r="Y228" t="s">
        <v>515</v>
      </c>
      <c r="Z228">
        <v>-49.196120191474236</v>
      </c>
      <c r="AA228">
        <f>VLOOKUP(Y228,Tabela36[#All],2,FALSE)</f>
        <v>1.968482948553935</v>
      </c>
      <c r="AB228">
        <f>VLOOKUP(Y228,Tabela36[#All],3,FALSE)</f>
        <v>1.7242758696007889</v>
      </c>
    </row>
    <row r="229" spans="1:28" x14ac:dyDescent="0.3">
      <c r="A229" t="s">
        <v>517</v>
      </c>
      <c r="B229">
        <v>2.220108088040055</v>
      </c>
      <c r="C229">
        <v>1.8129133566428555</v>
      </c>
      <c r="E229" s="1" t="s">
        <v>58</v>
      </c>
      <c r="F229">
        <v>582.03182900000002</v>
      </c>
      <c r="G229">
        <f>VLOOKUP(E229,Tabela36[#All],2,FALSE)</f>
        <v>3.1209028176145273</v>
      </c>
      <c r="H229">
        <f>VLOOKUP(E229,Tabela36[#All],3,FALSE)</f>
        <v>2.357934847000454</v>
      </c>
      <c r="J229" s="1" t="s">
        <v>56</v>
      </c>
      <c r="K229">
        <v>2.4667979497808954</v>
      </c>
      <c r="L229">
        <f>VLOOKUP(J229,Tabela36[#All],2,FALSE)</f>
        <v>2.4393326938302629</v>
      </c>
      <c r="M229">
        <f>VLOOKUP(J229,Tabela36[#All],3,FALSE)</f>
        <v>2.1553360374650619</v>
      </c>
      <c r="O229" s="1" t="s">
        <v>516</v>
      </c>
      <c r="P229">
        <v>3.9116369331294423</v>
      </c>
      <c r="Q229">
        <f>VLOOKUP(O229,Tabela36[#All],2,FALSE)</f>
        <v>1.6232492903979006</v>
      </c>
      <c r="R229">
        <f>VLOOKUP(O229,Tabela36[#All],3,FALSE)</f>
        <v>1.5563025007672873</v>
      </c>
      <c r="T229" s="1" t="s">
        <v>516</v>
      </c>
      <c r="U229">
        <v>-22.663101471325305</v>
      </c>
      <c r="V229">
        <f>VLOOKUP(T229,Tabela36[#All],2,FALSE)</f>
        <v>1.6232492903979006</v>
      </c>
      <c r="W229">
        <f>VLOOKUP(T229,Tabela36[#All],3,FALSE)</f>
        <v>1.5563025007672873</v>
      </c>
      <c r="Y229" t="s">
        <v>516</v>
      </c>
      <c r="Z229">
        <v>-51.0774138909334</v>
      </c>
      <c r="AA229">
        <f>VLOOKUP(Y229,Tabela36[#All],2,FALSE)</f>
        <v>1.6232492903979006</v>
      </c>
      <c r="AB229">
        <f>VLOOKUP(Y229,Tabela36[#All],3,FALSE)</f>
        <v>1.5563025007672873</v>
      </c>
    </row>
    <row r="230" spans="1:28" x14ac:dyDescent="0.3">
      <c r="A230" t="s">
        <v>518</v>
      </c>
      <c r="B230">
        <v>2.621176281775035</v>
      </c>
      <c r="C230">
        <v>2.2455126678141499</v>
      </c>
      <c r="E230" s="1" t="s">
        <v>524</v>
      </c>
      <c r="F230">
        <v>632.09753000000001</v>
      </c>
      <c r="G230">
        <f>VLOOKUP(E230,Tabela36[#All],2,FALSE)</f>
        <v>3.0366288953621612</v>
      </c>
      <c r="H230">
        <f>VLOOKUP(E230,Tabela36[#All],3,FALSE)</f>
        <v>2.3443922736851106</v>
      </c>
      <c r="J230" s="1" t="s">
        <v>158</v>
      </c>
      <c r="K230">
        <v>3.2964008043224484</v>
      </c>
      <c r="L230">
        <f>VLOOKUP(J230,Tabela36[#All],2,FALSE)</f>
        <v>3.1411360901207388</v>
      </c>
      <c r="M230">
        <f>VLOOKUP(J230,Tabela36[#All],3,FALSE)</f>
        <v>2.4183012913197452</v>
      </c>
      <c r="O230" s="1" t="s">
        <v>517</v>
      </c>
      <c r="P230">
        <v>4.392239560398111</v>
      </c>
      <c r="Q230">
        <f>VLOOKUP(O230,Tabela36[#All],2,FALSE)</f>
        <v>2.220108088040055</v>
      </c>
      <c r="R230">
        <f>VLOOKUP(O230,Tabela36[#All],3,FALSE)</f>
        <v>1.8129133566428555</v>
      </c>
      <c r="T230" s="1" t="s">
        <v>517</v>
      </c>
      <c r="U230">
        <v>-22.511149000000003</v>
      </c>
      <c r="V230">
        <f>VLOOKUP(T230,Tabela36[#All],2,FALSE)</f>
        <v>2.220108088040055</v>
      </c>
      <c r="W230">
        <f>VLOOKUP(T230,Tabela36[#All],3,FALSE)</f>
        <v>1.8129133566428555</v>
      </c>
      <c r="Y230" t="s">
        <v>517</v>
      </c>
      <c r="Z230">
        <v>-48.557066101387115</v>
      </c>
      <c r="AA230">
        <f>VLOOKUP(Y230,Tabela36[#All],2,FALSE)</f>
        <v>2.220108088040055</v>
      </c>
      <c r="AB230">
        <f>VLOOKUP(Y230,Tabela36[#All],3,FALSE)</f>
        <v>1.8129133566428555</v>
      </c>
    </row>
    <row r="231" spans="1:28" x14ac:dyDescent="0.3">
      <c r="A231" t="s">
        <v>56</v>
      </c>
      <c r="B231">
        <v>2.4393326938302629</v>
      </c>
      <c r="C231">
        <v>2.1553360374650619</v>
      </c>
      <c r="E231" s="1" t="s">
        <v>525</v>
      </c>
      <c r="F231">
        <v>509.93940500000002</v>
      </c>
      <c r="G231">
        <f>VLOOKUP(E231,Tabela36[#All],2,FALSE)</f>
        <v>0.3010299956639812</v>
      </c>
      <c r="H231">
        <f>VLOOKUP(E231,Tabela36[#All],3,FALSE)</f>
        <v>0</v>
      </c>
      <c r="J231" s="1" t="s">
        <v>159</v>
      </c>
      <c r="K231">
        <v>2.2935106095243367</v>
      </c>
      <c r="L231">
        <f>VLOOKUP(J231,Tabela36[#All],2,FALSE)</f>
        <v>3.5843312243675309</v>
      </c>
      <c r="M231">
        <f>VLOOKUP(J231,Tabela36[#All],3,FALSE)</f>
        <v>2.4502491083193609</v>
      </c>
      <c r="O231" s="1" t="s">
        <v>518</v>
      </c>
      <c r="P231">
        <v>4.4833304952573201</v>
      </c>
      <c r="Q231">
        <f>VLOOKUP(O231,Tabela36[#All],2,FALSE)</f>
        <v>2.621176281775035</v>
      </c>
      <c r="R231">
        <f>VLOOKUP(O231,Tabela36[#All],3,FALSE)</f>
        <v>2.2455126678141499</v>
      </c>
      <c r="T231" s="1" t="s">
        <v>518</v>
      </c>
      <c r="U231">
        <v>-20.039612535000003</v>
      </c>
      <c r="V231">
        <f>VLOOKUP(T231,Tabela36[#All],2,FALSE)</f>
        <v>2.621176281775035</v>
      </c>
      <c r="W231">
        <f>VLOOKUP(T231,Tabela36[#All],3,FALSE)</f>
        <v>2.2455126678141499</v>
      </c>
      <c r="Y231" t="s">
        <v>518</v>
      </c>
      <c r="Z231">
        <v>-47.751066571312961</v>
      </c>
      <c r="AA231">
        <f>VLOOKUP(Y231,Tabela36[#All],2,FALSE)</f>
        <v>2.621176281775035</v>
      </c>
      <c r="AB231">
        <f>VLOOKUP(Y231,Tabela36[#All],3,FALSE)</f>
        <v>2.2455126678141499</v>
      </c>
    </row>
    <row r="232" spans="1:28" x14ac:dyDescent="0.3">
      <c r="A232" t="s">
        <v>158</v>
      </c>
      <c r="B232">
        <v>3.1411360901207388</v>
      </c>
      <c r="C232">
        <v>2.4183012913197452</v>
      </c>
      <c r="E232" s="1" t="s">
        <v>526</v>
      </c>
      <c r="F232">
        <v>549.85797400000001</v>
      </c>
      <c r="G232">
        <f>VLOOKUP(E232,Tabela36[#All],2,FALSE)</f>
        <v>1.9444826721501687</v>
      </c>
      <c r="H232">
        <f>VLOOKUP(E232,Tabela36[#All],3,FALSE)</f>
        <v>1.8195439355418688</v>
      </c>
      <c r="J232" s="1" t="s">
        <v>519</v>
      </c>
      <c r="K232">
        <v>2.8146743534151453</v>
      </c>
      <c r="L232">
        <f>VLOOKUP(J232,Tabela36[#All],2,FALSE)</f>
        <v>2.7715874808812555</v>
      </c>
      <c r="M232">
        <f>VLOOKUP(J232,Tabela36[#All],3,FALSE)</f>
        <v>2.3096301674258988</v>
      </c>
      <c r="O232" s="1" t="s">
        <v>56</v>
      </c>
      <c r="P232">
        <v>3.9792751475910233</v>
      </c>
      <c r="Q232">
        <f>VLOOKUP(O232,Tabela36[#All],2,FALSE)</f>
        <v>2.4393326938302629</v>
      </c>
      <c r="R232">
        <f>VLOOKUP(O232,Tabela36[#All],3,FALSE)</f>
        <v>2.1553360374650619</v>
      </c>
      <c r="T232" s="1" t="s">
        <v>56</v>
      </c>
      <c r="U232">
        <v>-23.204843000000007</v>
      </c>
      <c r="V232">
        <f>VLOOKUP(T232,Tabela36[#All],2,FALSE)</f>
        <v>2.4393326938302629</v>
      </c>
      <c r="W232">
        <f>VLOOKUP(T232,Tabela36[#All],3,FALSE)</f>
        <v>2.1553360374650619</v>
      </c>
      <c r="Y232" t="s">
        <v>56</v>
      </c>
      <c r="Z232">
        <v>-46.156314423937715</v>
      </c>
      <c r="AA232">
        <f>VLOOKUP(Y232,Tabela36[#All],2,FALSE)</f>
        <v>2.4393326938302629</v>
      </c>
      <c r="AB232">
        <f>VLOOKUP(Y232,Tabela36[#All],3,FALSE)</f>
        <v>2.1553360374650619</v>
      </c>
    </row>
    <row r="233" spans="1:28" x14ac:dyDescent="0.3">
      <c r="A233" t="s">
        <v>159</v>
      </c>
      <c r="B233">
        <v>3.5843312243675309</v>
      </c>
      <c r="C233">
        <v>2.4502491083193609</v>
      </c>
      <c r="E233" s="1" t="s">
        <v>527</v>
      </c>
      <c r="F233">
        <v>612.84556699999996</v>
      </c>
      <c r="G233">
        <f>VLOOKUP(E233,Tabela36[#All],2,FALSE)</f>
        <v>2.9956351945975501</v>
      </c>
      <c r="H233">
        <f>VLOOKUP(E233,Tabela36[#All],3,FALSE)</f>
        <v>2.3502480183341627</v>
      </c>
      <c r="J233" s="1" t="s">
        <v>520</v>
      </c>
      <c r="K233">
        <v>2.5395640920198077</v>
      </c>
      <c r="L233">
        <f>VLOOKUP(J233,Tabela36[#All],2,FALSE)</f>
        <v>3.9697885374149391</v>
      </c>
      <c r="M233">
        <f>VLOOKUP(J233,Tabela36[#All],3,FALSE)</f>
        <v>2.5276299008713385</v>
      </c>
      <c r="O233" s="1" t="s">
        <v>158</v>
      </c>
      <c r="P233">
        <v>4.4893537005094188</v>
      </c>
      <c r="Q233">
        <f>VLOOKUP(O233,Tabela36[#All],2,FALSE)</f>
        <v>3.1411360901207388</v>
      </c>
      <c r="R233">
        <f>VLOOKUP(O233,Tabela36[#All],3,FALSE)</f>
        <v>2.4183012913197452</v>
      </c>
      <c r="T233" s="1" t="s">
        <v>158</v>
      </c>
      <c r="U233">
        <v>-24.706954196425801</v>
      </c>
      <c r="V233">
        <f>VLOOKUP(T233,Tabela36[#All],2,FALSE)</f>
        <v>3.1411360901207388</v>
      </c>
      <c r="W233">
        <f>VLOOKUP(T233,Tabela36[#All],3,FALSE)</f>
        <v>2.4183012913197452</v>
      </c>
      <c r="Y233" t="s">
        <v>158</v>
      </c>
      <c r="Z233">
        <v>-47.553137408817555</v>
      </c>
      <c r="AA233">
        <f>VLOOKUP(Y233,Tabela36[#All],2,FALSE)</f>
        <v>3.1411360901207388</v>
      </c>
      <c r="AB233">
        <f>VLOOKUP(Y233,Tabela36[#All],3,FALSE)</f>
        <v>2.4183012913197452</v>
      </c>
    </row>
    <row r="234" spans="1:28" x14ac:dyDescent="0.3">
      <c r="A234" t="s">
        <v>519</v>
      </c>
      <c r="B234">
        <v>2.7715874808812555</v>
      </c>
      <c r="C234">
        <v>2.3096301674258988</v>
      </c>
      <c r="E234" s="1" t="s">
        <v>528</v>
      </c>
      <c r="F234">
        <v>433.34509800000001</v>
      </c>
      <c r="G234">
        <f>VLOOKUP(E234,Tabela36[#All],2,FALSE)</f>
        <v>1.6532125137753437</v>
      </c>
      <c r="H234">
        <f>VLOOKUP(E234,Tabela36[#All],3,FALSE)</f>
        <v>1.5797835966168101</v>
      </c>
      <c r="J234" s="1" t="s">
        <v>57</v>
      </c>
      <c r="K234">
        <v>2.4935207856346433</v>
      </c>
      <c r="L234">
        <f>VLOOKUP(J234,Tabela36[#All],2,FALSE)</f>
        <v>3.4838724542226736</v>
      </c>
      <c r="M234">
        <f>VLOOKUP(J234,Tabela36[#All],3,FALSE)</f>
        <v>2.399673721481038</v>
      </c>
      <c r="O234" s="1" t="s">
        <v>159</v>
      </c>
      <c r="P234">
        <v>4.0478976235144106</v>
      </c>
      <c r="Q234">
        <f>VLOOKUP(O234,Tabela36[#All],2,FALSE)</f>
        <v>3.5843312243675309</v>
      </c>
      <c r="R234">
        <f>VLOOKUP(O234,Tabela36[#All],3,FALSE)</f>
        <v>2.4502491083193609</v>
      </c>
      <c r="T234" s="1" t="s">
        <v>159</v>
      </c>
      <c r="U234">
        <v>-24.739239940397805</v>
      </c>
      <c r="V234">
        <f>VLOOKUP(T234,Tabela36[#All],2,FALSE)</f>
        <v>3.5843312243675309</v>
      </c>
      <c r="W234">
        <f>VLOOKUP(T234,Tabela36[#All],3,FALSE)</f>
        <v>2.4502491083193609</v>
      </c>
      <c r="Y234" t="s">
        <v>159</v>
      </c>
      <c r="Z234">
        <v>-47.554316965929928</v>
      </c>
      <c r="AA234">
        <f>VLOOKUP(Y234,Tabela36[#All],2,FALSE)</f>
        <v>3.5843312243675309</v>
      </c>
      <c r="AB234">
        <f>VLOOKUP(Y234,Tabela36[#All],3,FALSE)</f>
        <v>2.4502491083193609</v>
      </c>
    </row>
    <row r="235" spans="1:28" x14ac:dyDescent="0.3">
      <c r="A235" t="s">
        <v>160</v>
      </c>
      <c r="B235">
        <v>3.9697885374149391</v>
      </c>
      <c r="C235">
        <v>2.5276299008713385</v>
      </c>
      <c r="E235" s="1" t="s">
        <v>529</v>
      </c>
      <c r="F235">
        <v>426.73884700000002</v>
      </c>
      <c r="G235">
        <f>VLOOKUP(E235,Tabela36[#All],2,FALSE)</f>
        <v>1.4913616938342726</v>
      </c>
      <c r="H235">
        <f>VLOOKUP(E235,Tabela36[#All],3,FALSE)</f>
        <v>1.4471580313422192</v>
      </c>
      <c r="J235" s="1" t="s">
        <v>521</v>
      </c>
      <c r="K235">
        <v>2.4465464865977244</v>
      </c>
      <c r="L235">
        <f>VLOOKUP(J235,Tabela36[#All],2,FALSE)</f>
        <v>1.146128035678238</v>
      </c>
      <c r="M235">
        <f>VLOOKUP(J235,Tabela36[#All],3,FALSE)</f>
        <v>1.1139433523068367</v>
      </c>
      <c r="O235" s="1" t="s">
        <v>519</v>
      </c>
      <c r="P235">
        <v>4.4262834816887793</v>
      </c>
      <c r="Q235">
        <f>VLOOKUP(O235,Tabela36[#All],2,FALSE)</f>
        <v>2.7715874808812555</v>
      </c>
      <c r="R235">
        <f>VLOOKUP(O235,Tabela36[#All],3,FALSE)</f>
        <v>2.3096301674258988</v>
      </c>
      <c r="T235" s="1" t="s">
        <v>519</v>
      </c>
      <c r="U235">
        <v>-20.429372500000003</v>
      </c>
      <c r="V235">
        <f>VLOOKUP(T235,Tabela36[#All],2,FALSE)</f>
        <v>2.7715874808812555</v>
      </c>
      <c r="W235">
        <f>VLOOKUP(T235,Tabela36[#All],3,FALSE)</f>
        <v>2.3096301674258988</v>
      </c>
      <c r="Y235" t="s">
        <v>519</v>
      </c>
      <c r="Z235">
        <v>-51.344890657634998</v>
      </c>
      <c r="AA235">
        <f>VLOOKUP(Y235,Tabela36[#All],2,FALSE)</f>
        <v>2.7715874808812555</v>
      </c>
      <c r="AB235">
        <f>VLOOKUP(Y235,Tabela36[#All],3,FALSE)</f>
        <v>2.3096301674258988</v>
      </c>
    </row>
    <row r="236" spans="1:28" x14ac:dyDescent="0.3">
      <c r="A236" t="s">
        <v>57</v>
      </c>
      <c r="B236">
        <v>3.4838724542226736</v>
      </c>
      <c r="C236">
        <v>2.399673721481038</v>
      </c>
      <c r="E236" s="1" t="s">
        <v>530</v>
      </c>
      <c r="F236">
        <v>606.996081</v>
      </c>
      <c r="G236">
        <f>VLOOKUP(E236,Tabela36[#All],2,FALSE)</f>
        <v>2.1139433523068369</v>
      </c>
      <c r="H236">
        <f>VLOOKUP(E236,Tabela36[#All],3,FALSE)</f>
        <v>1.9344984512435677</v>
      </c>
      <c r="J236" s="1" t="s">
        <v>522</v>
      </c>
      <c r="K236">
        <v>1.940112881704394</v>
      </c>
      <c r="L236">
        <f>VLOOKUP(J236,Tabela36[#All],2,FALSE)</f>
        <v>0.77815125038364363</v>
      </c>
      <c r="M236">
        <f>VLOOKUP(J236,Tabela36[#All],3,FALSE)</f>
        <v>0.77815125038364363</v>
      </c>
      <c r="O236" s="1" t="s">
        <v>520</v>
      </c>
      <c r="P236">
        <v>4.5436956323092446</v>
      </c>
      <c r="Q236">
        <f>VLOOKUP(O236,Tabela36[#All],2,FALSE)</f>
        <v>3.9697885374149391</v>
      </c>
      <c r="R236">
        <f>VLOOKUP(O236,Tabela36[#All],3,FALSE)</f>
        <v>2.5276299008713385</v>
      </c>
      <c r="T236" s="1" t="s">
        <v>520</v>
      </c>
      <c r="U236">
        <v>-23.788652500000001</v>
      </c>
      <c r="V236">
        <f>VLOOKUP(T236,Tabela36[#All],2,FALSE)</f>
        <v>3.9697885374149391</v>
      </c>
      <c r="W236">
        <f>VLOOKUP(T236,Tabela36[#All],3,FALSE)</f>
        <v>2.5276299008713385</v>
      </c>
      <c r="Y236" t="s">
        <v>520</v>
      </c>
      <c r="Z236">
        <v>-45.354056666940934</v>
      </c>
      <c r="AA236">
        <f>VLOOKUP(Y236,Tabela36[#All],2,FALSE)</f>
        <v>3.9697885374149391</v>
      </c>
      <c r="AB236">
        <f>VLOOKUP(Y236,Tabela36[#All],3,FALSE)</f>
        <v>2.5276299008713385</v>
      </c>
    </row>
    <row r="237" spans="1:28" x14ac:dyDescent="0.3">
      <c r="A237" t="s">
        <v>521</v>
      </c>
      <c r="B237">
        <v>1.146128035678238</v>
      </c>
      <c r="C237">
        <v>1.1139433523068367</v>
      </c>
      <c r="E237" s="1" t="s">
        <v>531</v>
      </c>
      <c r="F237">
        <v>597.91868599999998</v>
      </c>
      <c r="G237">
        <f>VLOOKUP(E237,Tabela36[#All],2,FALSE)</f>
        <v>2.220108088040055</v>
      </c>
      <c r="H237">
        <f>VLOOKUP(E237,Tabela36[#All],3,FALSE)</f>
        <v>2.0170333392987803</v>
      </c>
      <c r="J237" s="1" t="s">
        <v>523</v>
      </c>
      <c r="K237">
        <v>2.3212959551309593</v>
      </c>
      <c r="L237">
        <f>VLOOKUP(J237,Tabela36[#All],2,FALSE)</f>
        <v>2.143014800254095</v>
      </c>
      <c r="M237">
        <f>VLOOKUP(J237,Tabela36[#All],3,FALSE)</f>
        <v>1.8920946026904804</v>
      </c>
      <c r="O237" s="1" t="s">
        <v>57</v>
      </c>
      <c r="P237">
        <v>5.4007572398013783</v>
      </c>
      <c r="Q237">
        <f>VLOOKUP(O237,Tabela36[#All],2,FALSE)</f>
        <v>3.4838724542226736</v>
      </c>
      <c r="R237">
        <f>VLOOKUP(O237,Tabela36[#All],3,FALSE)</f>
        <v>2.399673721481038</v>
      </c>
      <c r="T237" s="1" t="s">
        <v>57</v>
      </c>
      <c r="U237">
        <v>-23.081646000000003</v>
      </c>
      <c r="V237">
        <f>VLOOKUP(T237,Tabela36[#All],2,FALSE)</f>
        <v>3.4838724542226736</v>
      </c>
      <c r="W237">
        <f>VLOOKUP(T237,Tabela36[#All],3,FALSE)</f>
        <v>2.399673721481038</v>
      </c>
      <c r="Y237" t="s">
        <v>57</v>
      </c>
      <c r="Z237">
        <v>-47.212308940251397</v>
      </c>
      <c r="AA237">
        <f>VLOOKUP(Y237,Tabela36[#All],2,FALSE)</f>
        <v>3.4838724542226736</v>
      </c>
      <c r="AB237">
        <f>VLOOKUP(Y237,Tabela36[#All],3,FALSE)</f>
        <v>2.399673721481038</v>
      </c>
    </row>
    <row r="238" spans="1:28" x14ac:dyDescent="0.3">
      <c r="A238" t="s">
        <v>522</v>
      </c>
      <c r="B238">
        <v>0.77815125038364363</v>
      </c>
      <c r="C238">
        <v>0.77815125038364363</v>
      </c>
      <c r="E238" s="1" t="s">
        <v>532</v>
      </c>
      <c r="F238">
        <v>467.08361200000002</v>
      </c>
      <c r="G238">
        <f>VLOOKUP(E238,Tabela36[#All],2,FALSE)</f>
        <v>1</v>
      </c>
      <c r="H238">
        <f>VLOOKUP(E238,Tabela36[#All],3,FALSE)</f>
        <v>1</v>
      </c>
      <c r="J238" s="1" t="s">
        <v>58</v>
      </c>
      <c r="K238">
        <v>2.2311865951523071</v>
      </c>
      <c r="L238">
        <f>VLOOKUP(J238,Tabela36[#All],2,FALSE)</f>
        <v>3.1209028176145273</v>
      </c>
      <c r="M238">
        <f>VLOOKUP(J238,Tabela36[#All],3,FALSE)</f>
        <v>2.357934847000454</v>
      </c>
      <c r="O238" s="1" t="s">
        <v>521</v>
      </c>
      <c r="P238">
        <v>3.5907304057926903</v>
      </c>
      <c r="Q238">
        <f>VLOOKUP(O238,Tabela36[#All],2,FALSE)</f>
        <v>1.146128035678238</v>
      </c>
      <c r="R238">
        <f>VLOOKUP(O238,Tabela36[#All],3,FALSE)</f>
        <v>1.1139433523068367</v>
      </c>
      <c r="T238" s="1" t="s">
        <v>521</v>
      </c>
      <c r="U238">
        <v>-19.977542999393453</v>
      </c>
      <c r="V238">
        <f>VLOOKUP(T238,Tabela36[#All],2,FALSE)</f>
        <v>1.146128035678238</v>
      </c>
      <c r="W238">
        <f>VLOOKUP(T238,Tabela36[#All],3,FALSE)</f>
        <v>1.1139433523068367</v>
      </c>
      <c r="Y238" t="s">
        <v>521</v>
      </c>
      <c r="Z238">
        <v>-50.288981041994035</v>
      </c>
      <c r="AA238">
        <f>VLOOKUP(Y238,Tabela36[#All],2,FALSE)</f>
        <v>1.146128035678238</v>
      </c>
      <c r="AB238">
        <f>VLOOKUP(Y238,Tabela36[#All],3,FALSE)</f>
        <v>1.1139433523068367</v>
      </c>
    </row>
    <row r="239" spans="1:28" x14ac:dyDescent="0.3">
      <c r="A239" t="s">
        <v>523</v>
      </c>
      <c r="B239">
        <v>2.143014800254095</v>
      </c>
      <c r="C239">
        <v>1.8920946026904804</v>
      </c>
      <c r="E239" s="1" t="s">
        <v>533</v>
      </c>
      <c r="F239">
        <v>509.82670899999999</v>
      </c>
      <c r="G239">
        <f>VLOOKUP(E239,Tabela36[#All],2,FALSE)</f>
        <v>2.0569048513364727</v>
      </c>
      <c r="H239">
        <f>VLOOKUP(E239,Tabela36[#All],3,FALSE)</f>
        <v>1.8512583487190752</v>
      </c>
      <c r="J239" s="1" t="s">
        <v>524</v>
      </c>
      <c r="K239">
        <v>2.2787764579556447</v>
      </c>
      <c r="L239">
        <f>VLOOKUP(J239,Tabela36[#All],2,FALSE)</f>
        <v>3.0366288953621612</v>
      </c>
      <c r="M239">
        <f>VLOOKUP(J239,Tabela36[#All],3,FALSE)</f>
        <v>2.3443922736851106</v>
      </c>
      <c r="O239" s="1" t="s">
        <v>522</v>
      </c>
      <c r="P239">
        <v>3.6010817277840235</v>
      </c>
      <c r="Q239">
        <f>VLOOKUP(O239,Tabela36[#All],2,FALSE)</f>
        <v>0.77815125038364363</v>
      </c>
      <c r="R239">
        <f>VLOOKUP(O239,Tabela36[#All],3,FALSE)</f>
        <v>0.77815125038364363</v>
      </c>
      <c r="T239" s="1" t="s">
        <v>522</v>
      </c>
      <c r="U239">
        <v>-21.769911990320651</v>
      </c>
      <c r="V239">
        <f>VLOOKUP(T239,Tabela36[#All],2,FALSE)</f>
        <v>0.77815125038364363</v>
      </c>
      <c r="W239">
        <f>VLOOKUP(T239,Tabela36[#All],3,FALSE)</f>
        <v>0.77815125038364363</v>
      </c>
      <c r="Y239" t="s">
        <v>522</v>
      </c>
      <c r="Z239">
        <v>-50.964374893995235</v>
      </c>
      <c r="AA239">
        <f>VLOOKUP(Y239,Tabela36[#All],2,FALSE)</f>
        <v>0.77815125038364363</v>
      </c>
      <c r="AB239">
        <f>VLOOKUP(Y239,Tabela36[#All],3,FALSE)</f>
        <v>0.77815125038364363</v>
      </c>
    </row>
    <row r="240" spans="1:28" x14ac:dyDescent="0.3">
      <c r="A240" t="s">
        <v>58</v>
      </c>
      <c r="B240">
        <v>3.1209028176145273</v>
      </c>
      <c r="C240">
        <v>2.357934847000454</v>
      </c>
      <c r="E240" s="1" t="s">
        <v>535</v>
      </c>
      <c r="F240">
        <v>905.95026900000005</v>
      </c>
      <c r="G240">
        <f>VLOOKUP(E240,Tabela36[#All],2,FALSE)</f>
        <v>2.9180303367848803</v>
      </c>
      <c r="H240">
        <f>VLOOKUP(E240,Tabela36[#All],3,FALSE)</f>
        <v>2.2528530309798933</v>
      </c>
      <c r="J240" s="1" t="s">
        <v>525</v>
      </c>
      <c r="K240">
        <v>2.133628312736946</v>
      </c>
      <c r="L240">
        <f>VLOOKUP(J240,Tabela36[#All],2,FALSE)</f>
        <v>0.3010299956639812</v>
      </c>
      <c r="M240">
        <f>VLOOKUP(J240,Tabela36[#All],3,FALSE)</f>
        <v>0</v>
      </c>
      <c r="O240" s="1" t="s">
        <v>523</v>
      </c>
      <c r="P240">
        <v>4.1752508103615593</v>
      </c>
      <c r="Q240">
        <f>VLOOKUP(O240,Tabela36[#All],2,FALSE)</f>
        <v>2.143014800254095</v>
      </c>
      <c r="R240">
        <f>VLOOKUP(O240,Tabela36[#All],3,FALSE)</f>
        <v>1.8920946026904804</v>
      </c>
      <c r="T240" s="1" t="s">
        <v>523</v>
      </c>
      <c r="U240">
        <v>-23.052912999319503</v>
      </c>
      <c r="V240">
        <f>VLOOKUP(T240,Tabela36[#All],2,FALSE)</f>
        <v>2.143014800254095</v>
      </c>
      <c r="W240">
        <f>VLOOKUP(T240,Tabela36[#All],3,FALSE)</f>
        <v>1.8920946026904804</v>
      </c>
      <c r="Y240" t="s">
        <v>523</v>
      </c>
      <c r="Z240">
        <v>-49.626806978311677</v>
      </c>
      <c r="AA240">
        <f>VLOOKUP(Y240,Tabela36[#All],2,FALSE)</f>
        <v>2.143014800254095</v>
      </c>
      <c r="AB240">
        <f>VLOOKUP(Y240,Tabela36[#All],3,FALSE)</f>
        <v>1.8920946026904804</v>
      </c>
    </row>
    <row r="241" spans="1:28" x14ac:dyDescent="0.3">
      <c r="A241" t="s">
        <v>524</v>
      </c>
      <c r="B241">
        <v>3.0366288953621612</v>
      </c>
      <c r="C241">
        <v>2.3443922736851106</v>
      </c>
      <c r="E241" s="1" t="s">
        <v>59</v>
      </c>
      <c r="F241">
        <v>668.67916200000002</v>
      </c>
      <c r="G241">
        <f>VLOOKUP(E241,Tabela36[#All],2,FALSE)</f>
        <v>3.1559430179718366</v>
      </c>
      <c r="H241">
        <f>VLOOKUP(E241,Tabela36[#All],3,FALSE)</f>
        <v>2.3944516808262164</v>
      </c>
      <c r="J241" s="1" t="s">
        <v>161</v>
      </c>
      <c r="K241">
        <v>3.0614747210301623</v>
      </c>
      <c r="L241">
        <f>VLOOKUP(J241,Tabela36[#All],2,FALSE)</f>
        <v>3.8735530935136189</v>
      </c>
      <c r="M241">
        <f>VLOOKUP(J241,Tabela36[#All],3,FALSE)</f>
        <v>2.5888317255942073</v>
      </c>
      <c r="O241" s="1" t="s">
        <v>58</v>
      </c>
      <c r="P241">
        <v>4.5697600375863496</v>
      </c>
      <c r="Q241">
        <f>VLOOKUP(O241,Tabela36[#All],2,FALSE)</f>
        <v>3.1209028176145273</v>
      </c>
      <c r="R241">
        <f>VLOOKUP(O241,Tabela36[#All],3,FALSE)</f>
        <v>2.357934847000454</v>
      </c>
      <c r="T241" s="1" t="s">
        <v>58</v>
      </c>
      <c r="U241">
        <v>-23.350277390297954</v>
      </c>
      <c r="V241">
        <f>VLOOKUP(T241,Tabela36[#All],2,FALSE)</f>
        <v>3.1209028176145273</v>
      </c>
      <c r="W241">
        <f>VLOOKUP(T241,Tabela36[#All],3,FALSE)</f>
        <v>2.357934847000454</v>
      </c>
      <c r="Y241" t="s">
        <v>58</v>
      </c>
      <c r="Z241">
        <v>-47.689893893544628</v>
      </c>
      <c r="AA241">
        <f>VLOOKUP(Y241,Tabela36[#All],2,FALSE)</f>
        <v>3.1209028176145273</v>
      </c>
      <c r="AB241">
        <f>VLOOKUP(Y241,Tabela36[#All],3,FALSE)</f>
        <v>2.357934847000454</v>
      </c>
    </row>
    <row r="242" spans="1:28" x14ac:dyDescent="0.3">
      <c r="A242" t="s">
        <v>525</v>
      </c>
      <c r="B242">
        <v>0.3010299956639812</v>
      </c>
      <c r="C242">
        <v>0</v>
      </c>
      <c r="E242" s="1" t="s">
        <v>60</v>
      </c>
      <c r="F242">
        <v>690.31585800000005</v>
      </c>
      <c r="G242">
        <f>VLOOKUP(E242,Tabela36[#All],2,FALSE)</f>
        <v>2.8790958795000727</v>
      </c>
      <c r="H242">
        <f>VLOOKUP(E242,Tabela36[#All],3,FALSE)</f>
        <v>2.3654879848908998</v>
      </c>
      <c r="J242" s="1" t="s">
        <v>526</v>
      </c>
      <c r="K242">
        <v>2.6688153389874887</v>
      </c>
      <c r="L242">
        <f>VLOOKUP(J242,Tabela36[#All],2,FALSE)</f>
        <v>1.9444826721501687</v>
      </c>
      <c r="M242">
        <f>VLOOKUP(J242,Tabela36[#All],3,FALSE)</f>
        <v>1.8195439355418688</v>
      </c>
      <c r="O242" s="1" t="s">
        <v>524</v>
      </c>
      <c r="P242">
        <v>3.8777168008649769</v>
      </c>
      <c r="Q242">
        <f>VLOOKUP(O242,Tabela36[#All],2,FALSE)</f>
        <v>3.0366288953621612</v>
      </c>
      <c r="R242">
        <f>VLOOKUP(O242,Tabela36[#All],3,FALSE)</f>
        <v>2.3443922736851106</v>
      </c>
      <c r="T242" s="1" t="s">
        <v>524</v>
      </c>
      <c r="U242">
        <v>-22.437299502194854</v>
      </c>
      <c r="V242">
        <f>VLOOKUP(T242,Tabela36[#All],2,FALSE)</f>
        <v>3.0366288953621612</v>
      </c>
      <c r="W242">
        <f>VLOOKUP(T242,Tabela36[#All],3,FALSE)</f>
        <v>2.3443922736851106</v>
      </c>
      <c r="Y242" t="s">
        <v>524</v>
      </c>
      <c r="Z242">
        <v>-47.719095971109105</v>
      </c>
      <c r="AA242">
        <f>VLOOKUP(Y242,Tabela36[#All],2,FALSE)</f>
        <v>3.0366288953621612</v>
      </c>
      <c r="AB242">
        <f>VLOOKUP(Y242,Tabela36[#All],3,FALSE)</f>
        <v>2.3443922736851106</v>
      </c>
    </row>
    <row r="243" spans="1:28" x14ac:dyDescent="0.3">
      <c r="A243" t="s">
        <v>161</v>
      </c>
      <c r="B243">
        <v>3.8735530935136189</v>
      </c>
      <c r="C243">
        <v>2.5888317255942073</v>
      </c>
      <c r="E243" s="1" t="s">
        <v>61</v>
      </c>
      <c r="F243">
        <v>743.05072299999995</v>
      </c>
      <c r="G243">
        <f>VLOOKUP(E243,Tabela36[#All],2,FALSE)</f>
        <v>3.1398790864012365</v>
      </c>
      <c r="H243">
        <f>VLOOKUP(E243,Tabela36[#All],3,FALSE)</f>
        <v>2.357934847000454</v>
      </c>
      <c r="J243" s="1" t="s">
        <v>527</v>
      </c>
      <c r="K243">
        <v>2.0611432357886166</v>
      </c>
      <c r="L243">
        <f>VLOOKUP(J243,Tabela36[#All],2,FALSE)</f>
        <v>2.9956351945975501</v>
      </c>
      <c r="M243">
        <f>VLOOKUP(J243,Tabela36[#All],3,FALSE)</f>
        <v>2.3502480183341627</v>
      </c>
      <c r="O243" s="1" t="s">
        <v>525</v>
      </c>
      <c r="P243">
        <v>3.7317498835272636</v>
      </c>
      <c r="Q243">
        <f>VLOOKUP(O243,Tabela36[#All],2,FALSE)</f>
        <v>0.3010299956639812</v>
      </c>
      <c r="R243">
        <f>VLOOKUP(O243,Tabela36[#All],3,FALSE)</f>
        <v>0</v>
      </c>
      <c r="T243" s="1" t="s">
        <v>525</v>
      </c>
      <c r="U243">
        <v>-20.661645528879003</v>
      </c>
      <c r="V243">
        <f>VLOOKUP(T243,Tabela36[#All],2,FALSE)</f>
        <v>0.3010299956639812</v>
      </c>
      <c r="W243">
        <f>VLOOKUP(T243,Tabela36[#All],3,FALSE)</f>
        <v>0</v>
      </c>
      <c r="Y243" t="s">
        <v>525</v>
      </c>
      <c r="Z243">
        <v>-49.388142381684411</v>
      </c>
      <c r="AA243">
        <f>VLOOKUP(Y243,Tabela36[#All],2,FALSE)</f>
        <v>0.3010299956639812</v>
      </c>
      <c r="AB243">
        <f>VLOOKUP(Y243,Tabela36[#All],3,FALSE)</f>
        <v>0</v>
      </c>
    </row>
    <row r="244" spans="1:28" x14ac:dyDescent="0.3">
      <c r="A244" t="s">
        <v>526</v>
      </c>
      <c r="B244">
        <v>1.9444826721501687</v>
      </c>
      <c r="C244">
        <v>1.8195439355418688</v>
      </c>
      <c r="E244" s="1" t="s">
        <v>62</v>
      </c>
      <c r="F244">
        <v>648.92559400000005</v>
      </c>
      <c r="G244">
        <f>VLOOKUP(E244,Tabela36[#All],2,FALSE)</f>
        <v>3.5132176000679389</v>
      </c>
      <c r="H244">
        <f>VLOOKUP(E244,Tabela36[#All],3,FALSE)</f>
        <v>2.4871383754771865</v>
      </c>
      <c r="J244" s="1" t="s">
        <v>528</v>
      </c>
      <c r="K244">
        <v>2.410966089325973</v>
      </c>
      <c r="L244">
        <f>VLOOKUP(J244,Tabela36[#All],2,FALSE)</f>
        <v>1.6532125137753437</v>
      </c>
      <c r="M244">
        <f>VLOOKUP(J244,Tabela36[#All],3,FALSE)</f>
        <v>1.5797835966168101</v>
      </c>
      <c r="O244" s="1" t="s">
        <v>161</v>
      </c>
      <c r="P244">
        <v>3.6251065754034677</v>
      </c>
      <c r="Q244">
        <f>VLOOKUP(O244,Tabela36[#All],2,FALSE)</f>
        <v>3.8735530935136189</v>
      </c>
      <c r="R244">
        <f>VLOOKUP(O244,Tabela36[#All],3,FALSE)</f>
        <v>2.5888317255942073</v>
      </c>
      <c r="T244" s="1" t="s">
        <v>161</v>
      </c>
      <c r="U244">
        <v>-24.584460178276952</v>
      </c>
      <c r="V244">
        <f>VLOOKUP(T244,Tabela36[#All],2,FALSE)</f>
        <v>3.8735530935136189</v>
      </c>
      <c r="W244">
        <f>VLOOKUP(T244,Tabela36[#All],3,FALSE)</f>
        <v>2.5888317255942073</v>
      </c>
      <c r="Y244" t="s">
        <v>161</v>
      </c>
      <c r="Z244">
        <v>-48.589600714087638</v>
      </c>
      <c r="AA244">
        <f>VLOOKUP(Y244,Tabela36[#All],2,FALSE)</f>
        <v>3.8735530935136189</v>
      </c>
      <c r="AB244">
        <f>VLOOKUP(Y244,Tabela36[#All],3,FALSE)</f>
        <v>2.5888317255942073</v>
      </c>
    </row>
    <row r="245" spans="1:28" x14ac:dyDescent="0.3">
      <c r="A245" t="s">
        <v>527</v>
      </c>
      <c r="B245">
        <v>2.9956351945975501</v>
      </c>
      <c r="C245">
        <v>2.3502480183341627</v>
      </c>
      <c r="E245" s="1" t="s">
        <v>536</v>
      </c>
      <c r="F245">
        <v>570.51710500000002</v>
      </c>
      <c r="G245">
        <f>VLOOKUP(E245,Tabela36[#All],2,FALSE)</f>
        <v>1.2787536009528289</v>
      </c>
      <c r="H245">
        <f>VLOOKUP(E245,Tabela36[#All],3,FALSE)</f>
        <v>1.2041199826559248</v>
      </c>
      <c r="J245" s="1" t="s">
        <v>529</v>
      </c>
      <c r="K245">
        <v>2.3313483267083783</v>
      </c>
      <c r="L245">
        <f>VLOOKUP(J245,Tabela36[#All],2,FALSE)</f>
        <v>1.4913616938342726</v>
      </c>
      <c r="M245">
        <f>VLOOKUP(J245,Tabela36[#All],3,FALSE)</f>
        <v>1.4471580313422192</v>
      </c>
      <c r="O245" s="1" t="s">
        <v>526</v>
      </c>
      <c r="P245">
        <v>4.2150821150131748</v>
      </c>
      <c r="Q245">
        <f>VLOOKUP(O245,Tabela36[#All],2,FALSE)</f>
        <v>1.9444826721501687</v>
      </c>
      <c r="R245">
        <f>VLOOKUP(O245,Tabela36[#All],3,FALSE)</f>
        <v>1.8195439355418688</v>
      </c>
      <c r="T245" s="1" t="s">
        <v>526</v>
      </c>
      <c r="U245">
        <v>-20.441482601041951</v>
      </c>
      <c r="V245">
        <f>VLOOKUP(T245,Tabela36[#All],2,FALSE)</f>
        <v>1.9444826721501687</v>
      </c>
      <c r="W245">
        <f>VLOOKUP(T245,Tabela36[#All],3,FALSE)</f>
        <v>1.8195439355418688</v>
      </c>
      <c r="Y245" t="s">
        <v>526</v>
      </c>
      <c r="Z245">
        <v>-48.017385038510419</v>
      </c>
      <c r="AA245">
        <f>VLOOKUP(Y245,Tabela36[#All],2,FALSE)</f>
        <v>1.9444826721501687</v>
      </c>
      <c r="AB245">
        <f>VLOOKUP(Y245,Tabela36[#All],3,FALSE)</f>
        <v>1.8195439355418688</v>
      </c>
    </row>
    <row r="246" spans="1:28" x14ac:dyDescent="0.3">
      <c r="A246" t="s">
        <v>528</v>
      </c>
      <c r="B246">
        <v>1.6532125137753437</v>
      </c>
      <c r="C246">
        <v>1.5797835966168101</v>
      </c>
      <c r="E246" s="1" t="s">
        <v>537</v>
      </c>
      <c r="F246">
        <v>489.88086099999998</v>
      </c>
      <c r="G246">
        <f>VLOOKUP(E246,Tabela36[#All],2,FALSE)</f>
        <v>2.220108088040055</v>
      </c>
      <c r="H246">
        <f>VLOOKUP(E246,Tabela36[#All],3,FALSE)</f>
        <v>1.9493900066449128</v>
      </c>
      <c r="J246" s="1" t="s">
        <v>530</v>
      </c>
      <c r="K246">
        <v>3.0414901930630021</v>
      </c>
      <c r="L246">
        <f>VLOOKUP(J246,Tabela36[#All],2,FALSE)</f>
        <v>2.1139433523068369</v>
      </c>
      <c r="M246">
        <f>VLOOKUP(J246,Tabela36[#All],3,FALSE)</f>
        <v>1.9344984512435677</v>
      </c>
      <c r="O246" s="1" t="s">
        <v>527</v>
      </c>
      <c r="P246">
        <v>4.3844430240587782</v>
      </c>
      <c r="Q246">
        <f>VLOOKUP(O246,Tabela36[#All],2,FALSE)</f>
        <v>2.9956351945975501</v>
      </c>
      <c r="R246">
        <f>VLOOKUP(O246,Tabela36[#All],3,FALSE)</f>
        <v>2.3502480183341627</v>
      </c>
      <c r="T246" s="1" t="s">
        <v>527</v>
      </c>
      <c r="U246">
        <v>-22.583036934282401</v>
      </c>
      <c r="V246">
        <f>VLOOKUP(T246,Tabela36[#All],2,FALSE)</f>
        <v>2.9956351945975501</v>
      </c>
      <c r="W246">
        <f>VLOOKUP(T246,Tabela36[#All],3,FALSE)</f>
        <v>2.3502480183341627</v>
      </c>
      <c r="Y246" t="s">
        <v>527</v>
      </c>
      <c r="Z246">
        <v>-47.522246634171658</v>
      </c>
      <c r="AA246">
        <f>VLOOKUP(Y246,Tabela36[#All],2,FALSE)</f>
        <v>2.9956351945975501</v>
      </c>
      <c r="AB246">
        <f>VLOOKUP(Y246,Tabela36[#All],3,FALSE)</f>
        <v>2.3502480183341627</v>
      </c>
    </row>
    <row r="247" spans="1:28" x14ac:dyDescent="0.3">
      <c r="A247" t="s">
        <v>529</v>
      </c>
      <c r="B247">
        <v>1.4913616938342726</v>
      </c>
      <c r="C247">
        <v>1.4471580313422192</v>
      </c>
      <c r="E247" s="1" t="s">
        <v>538</v>
      </c>
      <c r="F247">
        <v>545.30364799999995</v>
      </c>
      <c r="G247">
        <f>VLOOKUP(E247,Tabela36[#All],2,FALSE)</f>
        <v>2.7678976160180908</v>
      </c>
      <c r="H247">
        <f>VLOOKUP(E247,Tabela36[#All],3,FALSE)</f>
        <v>2.3424226808222062</v>
      </c>
      <c r="J247" s="1" t="s">
        <v>531</v>
      </c>
      <c r="K247">
        <v>3.0385740678660751</v>
      </c>
      <c r="L247">
        <f>VLOOKUP(J247,Tabela36[#All],2,FALSE)</f>
        <v>2.220108088040055</v>
      </c>
      <c r="M247">
        <f>VLOOKUP(J247,Tabela36[#All],3,FALSE)</f>
        <v>2.0170333392987803</v>
      </c>
      <c r="O247" s="1" t="s">
        <v>528</v>
      </c>
      <c r="P247">
        <v>3.902709812969877</v>
      </c>
      <c r="Q247">
        <f>VLOOKUP(O247,Tabela36[#All],2,FALSE)</f>
        <v>1.6532125137753437</v>
      </c>
      <c r="R247">
        <f>VLOOKUP(O247,Tabela36[#All],3,FALSE)</f>
        <v>1.5797835966168101</v>
      </c>
      <c r="T247" s="1" t="s">
        <v>528</v>
      </c>
      <c r="U247">
        <v>-21.276437176419002</v>
      </c>
      <c r="V247">
        <f>VLOOKUP(T247,Tabela36[#All],2,FALSE)</f>
        <v>1.6532125137753437</v>
      </c>
      <c r="W247">
        <f>VLOOKUP(T247,Tabela36[#All],3,FALSE)</f>
        <v>1.5797835966168101</v>
      </c>
      <c r="Y247" t="s">
        <v>528</v>
      </c>
      <c r="Z247">
        <v>-49.408151782226433</v>
      </c>
      <c r="AA247">
        <f>VLOOKUP(Y247,Tabela36[#All],2,FALSE)</f>
        <v>1.6532125137753437</v>
      </c>
      <c r="AB247">
        <f>VLOOKUP(Y247,Tabela36[#All],3,FALSE)</f>
        <v>1.5797835966168101</v>
      </c>
    </row>
    <row r="248" spans="1:28" x14ac:dyDescent="0.3">
      <c r="A248" t="s">
        <v>530</v>
      </c>
      <c r="B248">
        <v>2.1139433523068369</v>
      </c>
      <c r="C248">
        <v>1.9344984512435677</v>
      </c>
      <c r="E248" s="1" t="s">
        <v>539</v>
      </c>
      <c r="F248">
        <v>458.50312100000002</v>
      </c>
      <c r="G248">
        <f>VLOOKUP(E248,Tabela36[#All],2,FALSE)</f>
        <v>2.3710678622717363</v>
      </c>
      <c r="H248">
        <f>VLOOKUP(E248,Tabela36[#All],3,FALSE)</f>
        <v>2.0530784434834195</v>
      </c>
      <c r="J248" s="1" t="s">
        <v>532</v>
      </c>
      <c r="K248">
        <v>2.700760811869563</v>
      </c>
      <c r="L248">
        <f>VLOOKUP(J248,Tabela36[#All],2,FALSE)</f>
        <v>1</v>
      </c>
      <c r="M248">
        <f>VLOOKUP(J248,Tabela36[#All],3,FALSE)</f>
        <v>1</v>
      </c>
      <c r="O248" s="1" t="s">
        <v>529</v>
      </c>
      <c r="P248">
        <v>3.9187640310279992</v>
      </c>
      <c r="Q248">
        <f>VLOOKUP(O248,Tabela36[#All],2,FALSE)</f>
        <v>1.4913616938342726</v>
      </c>
      <c r="R248">
        <f>VLOOKUP(O248,Tabela36[#All],3,FALSE)</f>
        <v>1.4471580313422192</v>
      </c>
      <c r="T248" s="1" t="s">
        <v>529</v>
      </c>
      <c r="U248">
        <v>-21.567476235299303</v>
      </c>
      <c r="V248">
        <f>VLOOKUP(T248,Tabela36[#All],2,FALSE)</f>
        <v>1.4913616938342726</v>
      </c>
      <c r="W248">
        <f>VLOOKUP(T248,Tabela36[#All],3,FALSE)</f>
        <v>1.4471580313422192</v>
      </c>
      <c r="Y248" t="s">
        <v>529</v>
      </c>
      <c r="Z248">
        <v>-51.350172730815665</v>
      </c>
      <c r="AA248">
        <f>VLOOKUP(Y248,Tabela36[#All],2,FALSE)</f>
        <v>1.4913616938342726</v>
      </c>
      <c r="AB248">
        <f>VLOOKUP(Y248,Tabela36[#All],3,FALSE)</f>
        <v>1.4471580313422192</v>
      </c>
    </row>
    <row r="249" spans="1:28" x14ac:dyDescent="0.3">
      <c r="A249" t="s">
        <v>531</v>
      </c>
      <c r="B249">
        <v>2.220108088040055</v>
      </c>
      <c r="C249">
        <v>2.0170333392987803</v>
      </c>
      <c r="E249" s="1" t="s">
        <v>540</v>
      </c>
      <c r="F249">
        <v>299.54548199999999</v>
      </c>
      <c r="G249">
        <f>VLOOKUP(E249,Tabela36[#All],2,FALSE)</f>
        <v>1.1760912590556813</v>
      </c>
      <c r="H249">
        <f>VLOOKUP(E249,Tabela36[#All],3,FALSE)</f>
        <v>1</v>
      </c>
      <c r="J249" s="1" t="s">
        <v>533</v>
      </c>
      <c r="K249">
        <v>2.3623976433255889</v>
      </c>
      <c r="L249">
        <f>VLOOKUP(J249,Tabela36[#All],2,FALSE)</f>
        <v>2.0569048513364727</v>
      </c>
      <c r="M249">
        <f>VLOOKUP(J249,Tabela36[#All],3,FALSE)</f>
        <v>1.8512583487190752</v>
      </c>
      <c r="O249" s="1" t="s">
        <v>530</v>
      </c>
      <c r="P249">
        <v>4.2444255721729354</v>
      </c>
      <c r="Q249">
        <f>VLOOKUP(O249,Tabela36[#All],2,FALSE)</f>
        <v>2.1139433523068369</v>
      </c>
      <c r="R249">
        <f>VLOOKUP(O249,Tabela36[#All],3,FALSE)</f>
        <v>1.9344984512435677</v>
      </c>
      <c r="T249" s="1" t="s">
        <v>530</v>
      </c>
      <c r="U249">
        <v>-23.859811470068852</v>
      </c>
      <c r="V249">
        <f>VLOOKUP(T249,Tabela36[#All],2,FALSE)</f>
        <v>2.1139433523068369</v>
      </c>
      <c r="W249">
        <f>VLOOKUP(T249,Tabela36[#All],3,FALSE)</f>
        <v>1.9344984512435677</v>
      </c>
      <c r="Y249" t="s">
        <v>530</v>
      </c>
      <c r="Z249">
        <v>-49.137133285852528</v>
      </c>
      <c r="AA249">
        <f>VLOOKUP(Y249,Tabela36[#All],2,FALSE)</f>
        <v>2.1139433523068369</v>
      </c>
      <c r="AB249">
        <f>VLOOKUP(Y249,Tabela36[#All],3,FALSE)</f>
        <v>1.9344984512435677</v>
      </c>
    </row>
    <row r="250" spans="1:28" x14ac:dyDescent="0.3">
      <c r="A250" t="s">
        <v>532</v>
      </c>
      <c r="B250">
        <v>1</v>
      </c>
      <c r="C250">
        <v>1</v>
      </c>
      <c r="E250" s="1" t="s">
        <v>63</v>
      </c>
      <c r="F250">
        <v>762.25442199999998</v>
      </c>
      <c r="G250">
        <f>VLOOKUP(E250,Tabela36[#All],2,FALSE)</f>
        <v>2.8350561017201161</v>
      </c>
      <c r="H250">
        <f>VLOOKUP(E250,Tabela36[#All],3,FALSE)</f>
        <v>2.1903316981702914</v>
      </c>
      <c r="J250" s="1" t="s">
        <v>162</v>
      </c>
      <c r="K250">
        <v>2.7793879509891362</v>
      </c>
      <c r="L250">
        <f>VLOOKUP(J250,Tabela36[#All],2,FALSE)</f>
        <v>3.5960470075454389</v>
      </c>
      <c r="M250">
        <f>VLOOKUP(J250,Tabela36[#All],3,FALSE)</f>
        <v>2.5211380837040362</v>
      </c>
      <c r="O250" s="1" t="s">
        <v>531</v>
      </c>
      <c r="P250">
        <v>4.4333697468565862</v>
      </c>
      <c r="Q250">
        <f>VLOOKUP(O250,Tabela36[#All],2,FALSE)</f>
        <v>2.220108088040055</v>
      </c>
      <c r="R250">
        <f>VLOOKUP(O250,Tabela36[#All],3,FALSE)</f>
        <v>2.0170333392987803</v>
      </c>
      <c r="T250" s="1" t="s">
        <v>531</v>
      </c>
      <c r="U250">
        <v>-23.419055385000007</v>
      </c>
      <c r="V250">
        <f>VLOOKUP(T250,Tabela36[#All],2,FALSE)</f>
        <v>2.220108088040055</v>
      </c>
      <c r="W250">
        <f>VLOOKUP(T250,Tabela36[#All],3,FALSE)</f>
        <v>2.0170333392987803</v>
      </c>
      <c r="Y250" t="s">
        <v>531</v>
      </c>
      <c r="Z250">
        <v>-49.081032248485364</v>
      </c>
      <c r="AA250">
        <f>VLOOKUP(Y250,Tabela36[#All],2,FALSE)</f>
        <v>2.220108088040055</v>
      </c>
      <c r="AB250">
        <f>VLOOKUP(Y250,Tabela36[#All],3,FALSE)</f>
        <v>2.0170333392987803</v>
      </c>
    </row>
    <row r="251" spans="1:28" x14ac:dyDescent="0.3">
      <c r="A251" t="s">
        <v>533</v>
      </c>
      <c r="B251">
        <v>2.0569048513364727</v>
      </c>
      <c r="C251">
        <v>1.8512583487190752</v>
      </c>
      <c r="E251" s="1" t="s">
        <v>64</v>
      </c>
      <c r="F251">
        <v>734.12665600000003</v>
      </c>
      <c r="G251">
        <f>VLOOKUP(E251,Tabela36[#All],2,FALSE)</f>
        <v>2.5899496013257077</v>
      </c>
      <c r="H251">
        <f>VLOOKUP(E251,Tabela36[#All],3,FALSE)</f>
        <v>2.2253092817258628</v>
      </c>
      <c r="J251" s="1" t="s">
        <v>534</v>
      </c>
      <c r="K251">
        <v>2.2624866861799311</v>
      </c>
      <c r="L251">
        <f>VLOOKUP(J251,Tabela36[#All],2,FALSE)</f>
        <v>1.0413926851582251</v>
      </c>
      <c r="M251">
        <f>VLOOKUP(J251,Tabela36[#All],3,FALSE)</f>
        <v>1.0413926851582251</v>
      </c>
      <c r="O251" s="1" t="s">
        <v>532</v>
      </c>
      <c r="P251">
        <v>4.1836114492184322</v>
      </c>
      <c r="Q251">
        <f>VLOOKUP(O251,Tabela36[#All],2,FALSE)</f>
        <v>1</v>
      </c>
      <c r="R251">
        <f>VLOOKUP(O251,Tabela36[#All],3,FALSE)</f>
        <v>1</v>
      </c>
      <c r="T251" s="1" t="s">
        <v>532</v>
      </c>
      <c r="U251">
        <v>-21.315707058707854</v>
      </c>
      <c r="V251">
        <f>VLOOKUP(T251,Tabela36[#All],2,FALSE)</f>
        <v>1</v>
      </c>
      <c r="W251">
        <f>VLOOKUP(T251,Tabela36[#All],3,FALSE)</f>
        <v>1</v>
      </c>
      <c r="Y251" t="s">
        <v>532</v>
      </c>
      <c r="Z251">
        <v>-49.054311079798545</v>
      </c>
      <c r="AA251">
        <f>VLOOKUP(Y251,Tabela36[#All],2,FALSE)</f>
        <v>1</v>
      </c>
      <c r="AB251">
        <f>VLOOKUP(Y251,Tabela36[#All],3,FALSE)</f>
        <v>1</v>
      </c>
    </row>
    <row r="252" spans="1:28" x14ac:dyDescent="0.3">
      <c r="A252" t="s">
        <v>162</v>
      </c>
      <c r="B252">
        <v>3.5960470075454389</v>
      </c>
      <c r="C252">
        <v>2.5211380837040362</v>
      </c>
      <c r="E252" s="1" t="s">
        <v>65</v>
      </c>
      <c r="F252">
        <v>766.77427399999999</v>
      </c>
      <c r="G252">
        <f>VLOOKUP(E252,Tabela36[#All],2,FALSE)</f>
        <v>3.7797407511767407</v>
      </c>
      <c r="H252">
        <f>VLOOKUP(E252,Tabela36[#All],3,FALSE)</f>
        <v>2.4578818967339924</v>
      </c>
      <c r="J252" s="1" t="s">
        <v>535</v>
      </c>
      <c r="K252">
        <v>2.1782342730639499</v>
      </c>
      <c r="L252">
        <f>VLOOKUP(J252,Tabela36[#All],2,FALSE)</f>
        <v>2.9180303367848803</v>
      </c>
      <c r="M252">
        <f>VLOOKUP(J252,Tabela36[#All],3,FALSE)</f>
        <v>2.2528530309798933</v>
      </c>
      <c r="O252" s="1" t="s">
        <v>533</v>
      </c>
      <c r="P252">
        <v>3.5837653682849999</v>
      </c>
      <c r="Q252">
        <f>VLOOKUP(O252,Tabela36[#All],2,FALSE)</f>
        <v>2.0569048513364727</v>
      </c>
      <c r="R252">
        <f>VLOOKUP(O252,Tabela36[#All],3,FALSE)</f>
        <v>1.8512583487190752</v>
      </c>
      <c r="T252" s="1" t="s">
        <v>533</v>
      </c>
      <c r="U252">
        <v>-21.984672420775752</v>
      </c>
      <c r="V252">
        <f>VLOOKUP(T252,Tabela36[#All],2,FALSE)</f>
        <v>2.0569048513364727</v>
      </c>
      <c r="W252">
        <f>VLOOKUP(T252,Tabela36[#All],3,FALSE)</f>
        <v>1.8512583487190752</v>
      </c>
      <c r="Y252" t="s">
        <v>533</v>
      </c>
      <c r="Z252">
        <v>-48.805021736265651</v>
      </c>
      <c r="AA252">
        <f>VLOOKUP(Y252,Tabela36[#All],2,FALSE)</f>
        <v>2.0569048513364727</v>
      </c>
      <c r="AB252">
        <f>VLOOKUP(Y252,Tabela36[#All],3,FALSE)</f>
        <v>1.8512583487190752</v>
      </c>
    </row>
    <row r="253" spans="1:28" x14ac:dyDescent="0.3">
      <c r="A253" t="s">
        <v>534</v>
      </c>
      <c r="B253">
        <v>1.0413926851582251</v>
      </c>
      <c r="C253">
        <v>1.0413926851582251</v>
      </c>
      <c r="E253" s="1" t="s">
        <v>542</v>
      </c>
      <c r="F253">
        <v>839.32126600000004</v>
      </c>
      <c r="G253">
        <f>VLOOKUP(E253,Tabela36[#All],2,FALSE)</f>
        <v>2.3873898263387292</v>
      </c>
      <c r="H253">
        <f>VLOOKUP(E253,Tabela36[#All],3,FALSE)</f>
        <v>2.0530784434834195</v>
      </c>
      <c r="J253" s="1" t="s">
        <v>59</v>
      </c>
      <c r="K253">
        <v>3.252695297639292</v>
      </c>
      <c r="L253">
        <f>VLOOKUP(J253,Tabela36[#All],2,FALSE)</f>
        <v>3.1559430179718366</v>
      </c>
      <c r="M253">
        <f>VLOOKUP(J253,Tabela36[#All],3,FALSE)</f>
        <v>2.3944516808262164</v>
      </c>
      <c r="O253" s="1" t="s">
        <v>162</v>
      </c>
      <c r="P253">
        <v>5.0078160311019184</v>
      </c>
      <c r="Q253">
        <f>VLOOKUP(O253,Tabela36[#All],2,FALSE)</f>
        <v>3.5960470075454389</v>
      </c>
      <c r="R253">
        <f>VLOOKUP(O253,Tabela36[#All],3,FALSE)</f>
        <v>2.5211380837040362</v>
      </c>
      <c r="T253" s="1" t="s">
        <v>162</v>
      </c>
      <c r="U253">
        <v>-24.186120666832753</v>
      </c>
      <c r="V253">
        <f>VLOOKUP(T253,Tabela36[#All],2,FALSE)</f>
        <v>3.5960470075454389</v>
      </c>
      <c r="W253">
        <f>VLOOKUP(T253,Tabela36[#All],3,FALSE)</f>
        <v>2.5211380837040362</v>
      </c>
      <c r="Y253" t="s">
        <v>162</v>
      </c>
      <c r="Z253">
        <v>-46.790991482878688</v>
      </c>
      <c r="AA253">
        <f>VLOOKUP(Y253,Tabela36[#All],2,FALSE)</f>
        <v>3.5960470075454389</v>
      </c>
      <c r="AB253">
        <f>VLOOKUP(Y253,Tabela36[#All],3,FALSE)</f>
        <v>2.5211380837040362</v>
      </c>
    </row>
    <row r="254" spans="1:28" x14ac:dyDescent="0.3">
      <c r="A254" t="s">
        <v>535</v>
      </c>
      <c r="B254">
        <v>2.9180303367848803</v>
      </c>
      <c r="C254">
        <v>2.2528530309798933</v>
      </c>
      <c r="E254" s="1" t="s">
        <v>66</v>
      </c>
      <c r="F254">
        <v>762.11245199999996</v>
      </c>
      <c r="G254">
        <f>VLOOKUP(E254,Tabela36[#All],2,FALSE)</f>
        <v>3.4929000111087034</v>
      </c>
      <c r="H254">
        <f>VLOOKUP(E254,Tabela36[#All],3,FALSE)</f>
        <v>2.4313637641589874</v>
      </c>
      <c r="J254" s="1" t="s">
        <v>60</v>
      </c>
      <c r="K254">
        <v>3.2615621313917691</v>
      </c>
      <c r="L254">
        <f>VLOOKUP(J254,Tabela36[#All],2,FALSE)</f>
        <v>2.8790958795000727</v>
      </c>
      <c r="M254">
        <f>VLOOKUP(J254,Tabela36[#All],3,FALSE)</f>
        <v>2.3654879848908998</v>
      </c>
      <c r="O254" s="1" t="s">
        <v>534</v>
      </c>
      <c r="P254">
        <v>3.5221833176186865</v>
      </c>
      <c r="Q254">
        <f>VLOOKUP(O254,Tabela36[#All],2,FALSE)</f>
        <v>1.0413926851582251</v>
      </c>
      <c r="R254">
        <f>VLOOKUP(O254,Tabela36[#All],3,FALSE)</f>
        <v>1.0413926851582251</v>
      </c>
      <c r="T254" s="1" t="s">
        <v>534</v>
      </c>
      <c r="U254">
        <v>-24.642594234803955</v>
      </c>
      <c r="V254">
        <f>VLOOKUP(T254,Tabela36[#All],2,FALSE)</f>
        <v>1.0413926851582251</v>
      </c>
      <c r="W254">
        <f>VLOOKUP(T254,Tabela36[#All],3,FALSE)</f>
        <v>1.0413926851582251</v>
      </c>
      <c r="Y254" t="s">
        <v>534</v>
      </c>
      <c r="Z254">
        <v>-48.842855681530537</v>
      </c>
      <c r="AA254">
        <f>VLOOKUP(Y254,Tabela36[#All],2,FALSE)</f>
        <v>1.0413926851582251</v>
      </c>
      <c r="AB254">
        <f>VLOOKUP(Y254,Tabela36[#All],3,FALSE)</f>
        <v>1.0413926851582251</v>
      </c>
    </row>
    <row r="255" spans="1:28" x14ac:dyDescent="0.3">
      <c r="A255" t="s">
        <v>59</v>
      </c>
      <c r="B255">
        <v>3.1559430179718366</v>
      </c>
      <c r="C255">
        <v>2.3944516808262164</v>
      </c>
      <c r="E255" s="1" t="s">
        <v>543</v>
      </c>
      <c r="F255">
        <v>867.03915400000005</v>
      </c>
      <c r="G255">
        <f>VLOOKUP(E255,Tabela36[#All],2,FALSE)</f>
        <v>1.6127838567197355</v>
      </c>
      <c r="H255">
        <f>VLOOKUP(E255,Tabela36[#All],3,FALSE)</f>
        <v>1.5797835966168101</v>
      </c>
      <c r="J255" s="1" t="s">
        <v>61</v>
      </c>
      <c r="K255">
        <v>1.9172848928465853</v>
      </c>
      <c r="L255">
        <f>VLOOKUP(J255,Tabela36[#All],2,FALSE)</f>
        <v>3.1398790864012365</v>
      </c>
      <c r="M255">
        <f>VLOOKUP(J255,Tabela36[#All],3,FALSE)</f>
        <v>2.357934847000454</v>
      </c>
      <c r="O255" s="1" t="s">
        <v>535</v>
      </c>
      <c r="P255">
        <v>5.244754458581613</v>
      </c>
      <c r="Q255">
        <f>VLOOKUP(O255,Tabela36[#All],2,FALSE)</f>
        <v>2.9180303367848803</v>
      </c>
      <c r="R255">
        <f>VLOOKUP(O255,Tabela36[#All],3,FALSE)</f>
        <v>2.2528530309798933</v>
      </c>
      <c r="T255" s="1" t="s">
        <v>535</v>
      </c>
      <c r="U255">
        <v>-23.715357000000004</v>
      </c>
      <c r="V255">
        <f>VLOOKUP(T255,Tabela36[#All],2,FALSE)</f>
        <v>2.9180303367848803</v>
      </c>
      <c r="W255">
        <f>VLOOKUP(T255,Tabela36[#All],3,FALSE)</f>
        <v>2.2528530309798933</v>
      </c>
      <c r="Y255" t="s">
        <v>535</v>
      </c>
      <c r="Z255">
        <v>-46.85055196685208</v>
      </c>
      <c r="AA255">
        <f>VLOOKUP(Y255,Tabela36[#All],2,FALSE)</f>
        <v>2.9180303367848803</v>
      </c>
      <c r="AB255">
        <f>VLOOKUP(Y255,Tabela36[#All],3,FALSE)</f>
        <v>2.2528530309798933</v>
      </c>
    </row>
    <row r="256" spans="1:28" x14ac:dyDescent="0.3">
      <c r="A256" t="s">
        <v>60</v>
      </c>
      <c r="B256">
        <v>2.8790958795000727</v>
      </c>
      <c r="C256">
        <v>2.3654879848908998</v>
      </c>
      <c r="E256" s="1" t="s">
        <v>544</v>
      </c>
      <c r="F256">
        <v>687.11849400000006</v>
      </c>
      <c r="G256">
        <f>VLOOKUP(E256,Tabela36[#All],2,FALSE)</f>
        <v>1.7403626894942439</v>
      </c>
      <c r="H256">
        <f>VLOOKUP(E256,Tabela36[#All],3,FALSE)</f>
        <v>1.5563025007672873</v>
      </c>
      <c r="J256" s="1" t="s">
        <v>62</v>
      </c>
      <c r="K256">
        <v>2.714678396806363</v>
      </c>
      <c r="L256">
        <f>VLOOKUP(J256,Tabela36[#All],2,FALSE)</f>
        <v>3.5132176000679389</v>
      </c>
      <c r="M256">
        <f>VLOOKUP(J256,Tabela36[#All],3,FALSE)</f>
        <v>2.4871383754771865</v>
      </c>
      <c r="O256" s="1" t="s">
        <v>59</v>
      </c>
      <c r="P256">
        <v>5.214581603315203</v>
      </c>
      <c r="Q256">
        <f>VLOOKUP(O256,Tabela36[#All],2,FALSE)</f>
        <v>3.1559430179718366</v>
      </c>
      <c r="R256">
        <f>VLOOKUP(O256,Tabela36[#All],3,FALSE)</f>
        <v>2.3944516808262164</v>
      </c>
      <c r="T256" s="1" t="s">
        <v>59</v>
      </c>
      <c r="U256">
        <v>-23.587872500000007</v>
      </c>
      <c r="V256">
        <f>VLOOKUP(T256,Tabela36[#All],2,FALSE)</f>
        <v>3.1559430179718366</v>
      </c>
      <c r="W256">
        <f>VLOOKUP(T256,Tabela36[#All],3,FALSE)</f>
        <v>2.3944516808262164</v>
      </c>
      <c r="Y256" t="s">
        <v>59</v>
      </c>
      <c r="Z256">
        <v>-48.046142895454686</v>
      </c>
      <c r="AA256">
        <f>VLOOKUP(Y256,Tabela36[#All],2,FALSE)</f>
        <v>3.1559430179718366</v>
      </c>
      <c r="AB256">
        <f>VLOOKUP(Y256,Tabela36[#All],3,FALSE)</f>
        <v>2.3944516808262164</v>
      </c>
    </row>
    <row r="257" spans="1:28" x14ac:dyDescent="0.3">
      <c r="A257" t="s">
        <v>61</v>
      </c>
      <c r="B257">
        <v>3.1398790864012365</v>
      </c>
      <c r="C257">
        <v>2.357934847000454</v>
      </c>
      <c r="E257" s="1" t="s">
        <v>545</v>
      </c>
      <c r="F257">
        <v>587.35891000000004</v>
      </c>
      <c r="G257">
        <f>VLOOKUP(E257,Tabela36[#All],2,FALSE)</f>
        <v>3.5471591213274176</v>
      </c>
      <c r="H257">
        <f>VLOOKUP(E257,Tabela36[#All],3,FALSE)</f>
        <v>2.4517864355242902</v>
      </c>
      <c r="J257" s="1" t="s">
        <v>536</v>
      </c>
      <c r="K257">
        <v>2.6090370450416294</v>
      </c>
      <c r="L257">
        <f>VLOOKUP(J257,Tabela36[#All],2,FALSE)</f>
        <v>1.2787536009528289</v>
      </c>
      <c r="M257">
        <f>VLOOKUP(J257,Tabela36[#All],3,FALSE)</f>
        <v>1.2041199826559248</v>
      </c>
      <c r="O257" s="1" t="s">
        <v>60</v>
      </c>
      <c r="P257">
        <v>4.9747603161713743</v>
      </c>
      <c r="Q257">
        <f>VLOOKUP(O257,Tabela36[#All],2,FALSE)</f>
        <v>2.8790958795000727</v>
      </c>
      <c r="R257">
        <f>VLOOKUP(O257,Tabela36[#All],3,FALSE)</f>
        <v>2.3654879848908998</v>
      </c>
      <c r="T257" s="1" t="s">
        <v>60</v>
      </c>
      <c r="U257">
        <v>-23.983437999298651</v>
      </c>
      <c r="V257">
        <f>VLOOKUP(T257,Tabela36[#All],2,FALSE)</f>
        <v>2.8790958795000727</v>
      </c>
      <c r="W257">
        <f>VLOOKUP(T257,Tabela36[#All],3,FALSE)</f>
        <v>2.3654879848908998</v>
      </c>
      <c r="Y257" t="s">
        <v>60</v>
      </c>
      <c r="Z257">
        <v>-48.877389159065352</v>
      </c>
      <c r="AA257">
        <f>VLOOKUP(Y257,Tabela36[#All],2,FALSE)</f>
        <v>2.8790958795000727</v>
      </c>
      <c r="AB257">
        <f>VLOOKUP(Y257,Tabela36[#All],3,FALSE)</f>
        <v>2.3654879848908998</v>
      </c>
    </row>
    <row r="258" spans="1:28" x14ac:dyDescent="0.3">
      <c r="A258" t="s">
        <v>62</v>
      </c>
      <c r="B258">
        <v>3.5132176000679389</v>
      </c>
      <c r="C258">
        <v>2.4871383754771865</v>
      </c>
      <c r="E258" s="1" t="s">
        <v>67</v>
      </c>
      <c r="F258">
        <v>672.32714899999996</v>
      </c>
      <c r="G258">
        <f>VLOOKUP(E258,Tabela36[#All],2,FALSE)</f>
        <v>2.9916690073799486</v>
      </c>
      <c r="H258">
        <f>VLOOKUP(E258,Tabela36[#All],3,FALSE)</f>
        <v>2.3263358609287512</v>
      </c>
      <c r="J258" s="1" t="s">
        <v>537</v>
      </c>
      <c r="K258">
        <v>2.9985849372008415</v>
      </c>
      <c r="L258">
        <f>VLOOKUP(J258,Tabela36[#All],2,FALSE)</f>
        <v>2.220108088040055</v>
      </c>
      <c r="M258">
        <f>VLOOKUP(J258,Tabela36[#All],3,FALSE)</f>
        <v>1.9493900066449128</v>
      </c>
      <c r="O258" s="1" t="s">
        <v>61</v>
      </c>
      <c r="P258">
        <v>5.37602918172818</v>
      </c>
      <c r="Q258">
        <f>VLOOKUP(O258,Tabela36[#All],2,FALSE)</f>
        <v>3.1398790864012365</v>
      </c>
      <c r="R258">
        <f>VLOOKUP(O258,Tabela36[#All],3,FALSE)</f>
        <v>2.357934847000454</v>
      </c>
      <c r="T258" s="1" t="s">
        <v>61</v>
      </c>
      <c r="U258">
        <v>-23.546934000000004</v>
      </c>
      <c r="V258">
        <f>VLOOKUP(T258,Tabela36[#All],2,FALSE)</f>
        <v>3.1398790864012365</v>
      </c>
      <c r="W258">
        <f>VLOOKUP(T258,Tabela36[#All],3,FALSE)</f>
        <v>2.357934847000454</v>
      </c>
      <c r="Y258" t="s">
        <v>61</v>
      </c>
      <c r="Z258">
        <v>-46.933372863488053</v>
      </c>
      <c r="AA258">
        <f>VLOOKUP(Y258,Tabela36[#All],2,FALSE)</f>
        <v>3.1398790864012365</v>
      </c>
      <c r="AB258">
        <f>VLOOKUP(Y258,Tabela36[#All],3,FALSE)</f>
        <v>2.357934847000454</v>
      </c>
    </row>
    <row r="259" spans="1:28" x14ac:dyDescent="0.3">
      <c r="A259" t="s">
        <v>536</v>
      </c>
      <c r="B259">
        <v>1.2787536009528289</v>
      </c>
      <c r="C259">
        <v>1.2041199826559248</v>
      </c>
      <c r="E259" s="1" t="s">
        <v>546</v>
      </c>
      <c r="F259">
        <v>609.81985499999996</v>
      </c>
      <c r="G259">
        <f>VLOOKUP(E259,Tabela36[#All],2,FALSE)</f>
        <v>2.1172712956557644</v>
      </c>
      <c r="H259">
        <f>VLOOKUP(E259,Tabela36[#All],3,FALSE)</f>
        <v>1.9294189257142926</v>
      </c>
      <c r="J259" s="1" t="s">
        <v>538</v>
      </c>
      <c r="K259">
        <v>2.7058611475451539</v>
      </c>
      <c r="L259">
        <f>VLOOKUP(J259,Tabela36[#All],2,FALSE)</f>
        <v>2.7678976160180908</v>
      </c>
      <c r="M259">
        <f>VLOOKUP(J259,Tabela36[#All],3,FALSE)</f>
        <v>2.3424226808222062</v>
      </c>
      <c r="O259" s="1" t="s">
        <v>62</v>
      </c>
      <c r="P259">
        <v>4.8737448055137191</v>
      </c>
      <c r="Q259">
        <f>VLOOKUP(O259,Tabela36[#All],2,FALSE)</f>
        <v>3.5132176000679389</v>
      </c>
      <c r="R259">
        <f>VLOOKUP(O259,Tabela36[#All],3,FALSE)</f>
        <v>2.4871383754771865</v>
      </c>
      <c r="T259" s="1" t="s">
        <v>62</v>
      </c>
      <c r="U259">
        <v>-22.436005499333753</v>
      </c>
      <c r="V259">
        <f>VLOOKUP(T259,Tabela36[#All],2,FALSE)</f>
        <v>3.5132176000679389</v>
      </c>
      <c r="W259">
        <f>VLOOKUP(T259,Tabela36[#All],3,FALSE)</f>
        <v>2.4871383754771865</v>
      </c>
      <c r="Y259" t="s">
        <v>62</v>
      </c>
      <c r="Z259">
        <v>-46.821248011133704</v>
      </c>
      <c r="AA259">
        <f>VLOOKUP(Y259,Tabela36[#All],2,FALSE)</f>
        <v>3.5132176000679389</v>
      </c>
      <c r="AB259">
        <f>VLOOKUP(Y259,Tabela36[#All],3,FALSE)</f>
        <v>2.4871383754771865</v>
      </c>
    </row>
    <row r="260" spans="1:28" x14ac:dyDescent="0.3">
      <c r="A260" t="s">
        <v>537</v>
      </c>
      <c r="B260">
        <v>2.220108088040055</v>
      </c>
      <c r="C260">
        <v>1.9493900066449128</v>
      </c>
      <c r="E260" s="1" t="s">
        <v>547</v>
      </c>
      <c r="F260">
        <v>504.204836</v>
      </c>
      <c r="G260">
        <f>VLOOKUP(E260,Tabela36[#All],2,FALSE)</f>
        <v>1.6901960800285136</v>
      </c>
      <c r="H260">
        <f>VLOOKUP(E260,Tabela36[#All],3,FALSE)</f>
        <v>1.4913616938342726</v>
      </c>
      <c r="J260" s="1" t="s">
        <v>539</v>
      </c>
      <c r="K260">
        <v>2.1461993781972901</v>
      </c>
      <c r="L260">
        <f>VLOOKUP(J260,Tabela36[#All],2,FALSE)</f>
        <v>2.3710678622717363</v>
      </c>
      <c r="M260">
        <f>VLOOKUP(J260,Tabela36[#All],3,FALSE)</f>
        <v>2.0530784434834195</v>
      </c>
      <c r="O260" s="1" t="s">
        <v>536</v>
      </c>
      <c r="P260">
        <v>3.6274682724597098</v>
      </c>
      <c r="Q260">
        <f>VLOOKUP(O260,Tabela36[#All],2,FALSE)</f>
        <v>1.2787536009528289</v>
      </c>
      <c r="R260">
        <f>VLOOKUP(O260,Tabela36[#All],3,FALSE)</f>
        <v>1.2041199826559248</v>
      </c>
      <c r="T260" s="1" t="s">
        <v>536</v>
      </c>
      <c r="U260">
        <v>-24.571553499285802</v>
      </c>
      <c r="V260">
        <f>VLOOKUP(T260,Tabela36[#All],2,FALSE)</f>
        <v>1.2787536009528289</v>
      </c>
      <c r="W260">
        <f>VLOOKUP(T260,Tabela36[#All],3,FALSE)</f>
        <v>1.2041199826559248</v>
      </c>
      <c r="Y260" t="s">
        <v>536</v>
      </c>
      <c r="Z260">
        <v>-49.172165655280821</v>
      </c>
      <c r="AA260">
        <f>VLOOKUP(Y260,Tabela36[#All],2,FALSE)</f>
        <v>1.2787536009528289</v>
      </c>
      <c r="AB260">
        <f>VLOOKUP(Y260,Tabela36[#All],3,FALSE)</f>
        <v>1.2041199826559248</v>
      </c>
    </row>
    <row r="261" spans="1:28" x14ac:dyDescent="0.3">
      <c r="A261" t="s">
        <v>538</v>
      </c>
      <c r="B261">
        <v>2.7678976160180908</v>
      </c>
      <c r="C261">
        <v>2.3424226808222062</v>
      </c>
      <c r="E261" s="1" t="s">
        <v>548</v>
      </c>
      <c r="F261">
        <v>594.409941</v>
      </c>
      <c r="G261">
        <f>VLOOKUP(E261,Tabela36[#All],2,FALSE)</f>
        <v>3.0856472882968564</v>
      </c>
      <c r="H261">
        <f>VLOOKUP(E261,Tabela36[#All],3,FALSE)</f>
        <v>2.3710678622717363</v>
      </c>
      <c r="J261" s="1" t="s">
        <v>540</v>
      </c>
      <c r="K261">
        <v>2.4795076488202237</v>
      </c>
      <c r="L261">
        <f>VLOOKUP(J261,Tabela36[#All],2,FALSE)</f>
        <v>1.1760912590556813</v>
      </c>
      <c r="M261">
        <f>VLOOKUP(J261,Tabela36[#All],3,FALSE)</f>
        <v>1</v>
      </c>
      <c r="O261" s="1" t="s">
        <v>537</v>
      </c>
      <c r="P261">
        <v>4.6346787521786821</v>
      </c>
      <c r="Q261">
        <f>VLOOKUP(O261,Tabela36[#All],2,FALSE)</f>
        <v>2.220108088040055</v>
      </c>
      <c r="R261">
        <f>VLOOKUP(O261,Tabela36[#All],3,FALSE)</f>
        <v>1.9493900066449128</v>
      </c>
      <c r="T261" s="1" t="s">
        <v>537</v>
      </c>
      <c r="U261">
        <v>-21.594703994353655</v>
      </c>
      <c r="V261">
        <f>VLOOKUP(T261,Tabela36[#All],2,FALSE)</f>
        <v>2.220108088040055</v>
      </c>
      <c r="W261">
        <f>VLOOKUP(T261,Tabela36[#All],3,FALSE)</f>
        <v>1.9493900066449128</v>
      </c>
      <c r="Y261" t="s">
        <v>537</v>
      </c>
      <c r="Z261">
        <v>-48.813391985538438</v>
      </c>
      <c r="AA261">
        <f>VLOOKUP(Y261,Tabela36[#All],2,FALSE)</f>
        <v>2.220108088040055</v>
      </c>
      <c r="AB261">
        <f>VLOOKUP(Y261,Tabela36[#All],3,FALSE)</f>
        <v>1.9493900066449128</v>
      </c>
    </row>
    <row r="262" spans="1:28" x14ac:dyDescent="0.3">
      <c r="A262" t="s">
        <v>539</v>
      </c>
      <c r="B262">
        <v>2.3710678622717363</v>
      </c>
      <c r="C262">
        <v>2.0530784434834195</v>
      </c>
      <c r="E262" s="1" t="s">
        <v>549</v>
      </c>
      <c r="F262">
        <v>572.58551699999998</v>
      </c>
      <c r="G262">
        <f>VLOOKUP(E262,Tabela36[#All],2,FALSE)</f>
        <v>3.3147096929551738</v>
      </c>
      <c r="H262">
        <f>VLOOKUP(E262,Tabela36[#All],3,FALSE)</f>
        <v>2.3926969532596658</v>
      </c>
      <c r="J262" s="1" t="s">
        <v>63</v>
      </c>
      <c r="K262">
        <v>1.9170957035726772</v>
      </c>
      <c r="L262">
        <f>VLOOKUP(J262,Tabela36[#All],2,FALSE)</f>
        <v>2.8350561017201161</v>
      </c>
      <c r="M262">
        <f>VLOOKUP(J262,Tabela36[#All],3,FALSE)</f>
        <v>2.1903316981702914</v>
      </c>
      <c r="O262" s="1" t="s">
        <v>538</v>
      </c>
      <c r="P262">
        <v>4.1803839655897637</v>
      </c>
      <c r="Q262">
        <f>VLOOKUP(O262,Tabela36[#All],2,FALSE)</f>
        <v>2.7678976160180908</v>
      </c>
      <c r="R262">
        <f>VLOOKUP(O262,Tabela36[#All],3,FALSE)</f>
        <v>2.3424226808222062</v>
      </c>
      <c r="T262" s="1" t="s">
        <v>538</v>
      </c>
      <c r="U262">
        <v>-23.703499943163258</v>
      </c>
      <c r="V262">
        <f>VLOOKUP(T262,Tabela36[#All],2,FALSE)</f>
        <v>2.7678976160180908</v>
      </c>
      <c r="W262">
        <f>VLOOKUP(T262,Tabela36[#All],3,FALSE)</f>
        <v>2.3424226808222062</v>
      </c>
      <c r="Y262" t="s">
        <v>538</v>
      </c>
      <c r="Z262">
        <v>-49.484396312080925</v>
      </c>
      <c r="AA262">
        <f>VLOOKUP(Y262,Tabela36[#All],2,FALSE)</f>
        <v>2.7678976160180908</v>
      </c>
      <c r="AB262">
        <f>VLOOKUP(Y262,Tabela36[#All],3,FALSE)</f>
        <v>2.3424226808222062</v>
      </c>
    </row>
    <row r="263" spans="1:28" x14ac:dyDescent="0.3">
      <c r="A263" t="s">
        <v>540</v>
      </c>
      <c r="B263">
        <v>1.1760912590556813</v>
      </c>
      <c r="C263">
        <v>1</v>
      </c>
      <c r="E263" s="1" t="s">
        <v>550</v>
      </c>
      <c r="F263">
        <v>541.93222900000001</v>
      </c>
      <c r="G263">
        <f>VLOOKUP(E263,Tabela36[#All],2,FALSE)</f>
        <v>1.6901960800285136</v>
      </c>
      <c r="H263">
        <f>VLOOKUP(E263,Tabela36[#All],3,FALSE)</f>
        <v>1.6434526764861874</v>
      </c>
      <c r="J263" s="1" t="s">
        <v>64</v>
      </c>
      <c r="K263">
        <v>3.001673149594867</v>
      </c>
      <c r="L263">
        <f>VLOOKUP(J263,Tabela36[#All],2,FALSE)</f>
        <v>2.5899496013257077</v>
      </c>
      <c r="M263">
        <f>VLOOKUP(J263,Tabela36[#All],3,FALSE)</f>
        <v>2.2253092817258628</v>
      </c>
      <c r="O263" s="1" t="s">
        <v>539</v>
      </c>
      <c r="P263">
        <v>4.14587979647062</v>
      </c>
      <c r="Q263">
        <f>VLOOKUP(O263,Tabela36[#All],2,FALSE)</f>
        <v>2.3710678622717363</v>
      </c>
      <c r="R263">
        <f>VLOOKUP(O263,Tabela36[#All],3,FALSE)</f>
        <v>2.0530784434834195</v>
      </c>
      <c r="T263" s="1" t="s">
        <v>539</v>
      </c>
      <c r="U263">
        <v>-22.232127625043706</v>
      </c>
      <c r="V263">
        <f>VLOOKUP(T263,Tabela36[#All],2,FALSE)</f>
        <v>2.3710678622717363</v>
      </c>
      <c r="W263">
        <f>VLOOKUP(T263,Tabela36[#All],3,FALSE)</f>
        <v>2.0530784434834195</v>
      </c>
      <c r="Y263" t="s">
        <v>539</v>
      </c>
      <c r="Z263">
        <v>-48.718874159535133</v>
      </c>
      <c r="AA263">
        <f>VLOOKUP(Y263,Tabela36[#All],2,FALSE)</f>
        <v>2.3710678622717363</v>
      </c>
      <c r="AB263">
        <f>VLOOKUP(Y263,Tabela36[#All],3,FALSE)</f>
        <v>2.0530784434834195</v>
      </c>
    </row>
    <row r="264" spans="1:28" x14ac:dyDescent="0.3">
      <c r="A264" t="s">
        <v>63</v>
      </c>
      <c r="B264">
        <v>2.8350561017201161</v>
      </c>
      <c r="C264">
        <v>2.1903316981702914</v>
      </c>
      <c r="E264" s="1" t="s">
        <v>68</v>
      </c>
      <c r="F264">
        <v>571.13846599999999</v>
      </c>
      <c r="G264">
        <f>VLOOKUP(E264,Tabela36[#All],2,FALSE)</f>
        <v>3.2208922492195193</v>
      </c>
      <c r="H264">
        <f>VLOOKUP(E264,Tabela36[#All],3,FALSE)</f>
        <v>2.3384564936046046</v>
      </c>
      <c r="J264" s="1" t="s">
        <v>541</v>
      </c>
      <c r="K264">
        <v>2.4372224313817727</v>
      </c>
      <c r="L264">
        <f>VLOOKUP(J264,Tabela36[#All],2,FALSE)</f>
        <v>2.782472624166286</v>
      </c>
      <c r="M264">
        <f>VLOOKUP(J264,Tabela36[#All],3,FALSE)</f>
        <v>2.2624510897304293</v>
      </c>
      <c r="O264" s="1" t="s">
        <v>540</v>
      </c>
      <c r="P264">
        <v>3.6907275438703668</v>
      </c>
      <c r="Q264">
        <f>VLOOKUP(O264,Tabela36[#All],2,FALSE)</f>
        <v>1.1760912590556813</v>
      </c>
      <c r="R264">
        <f>VLOOKUP(O264,Tabela36[#All],3,FALSE)</f>
        <v>1</v>
      </c>
      <c r="T264" s="1" t="s">
        <v>540</v>
      </c>
      <c r="U264">
        <v>-20.639825775573904</v>
      </c>
      <c r="V264">
        <f>VLOOKUP(T264,Tabela36[#All],2,FALSE)</f>
        <v>1.1760912590556813</v>
      </c>
      <c r="W264">
        <f>VLOOKUP(T264,Tabela36[#All],3,FALSE)</f>
        <v>1</v>
      </c>
      <c r="Y264" t="s">
        <v>540</v>
      </c>
      <c r="Z264">
        <v>-51.509969369509719</v>
      </c>
      <c r="AA264">
        <f>VLOOKUP(Y264,Tabela36[#All],2,FALSE)</f>
        <v>1.1760912590556813</v>
      </c>
      <c r="AB264">
        <f>VLOOKUP(Y264,Tabela36[#All],3,FALSE)</f>
        <v>1</v>
      </c>
    </row>
    <row r="265" spans="1:28" x14ac:dyDescent="0.3">
      <c r="A265" t="s">
        <v>64</v>
      </c>
      <c r="B265">
        <v>2.5899496013257077</v>
      </c>
      <c r="C265">
        <v>2.2253092817258628</v>
      </c>
      <c r="E265" s="1" t="s">
        <v>551</v>
      </c>
      <c r="F265">
        <v>480.696124</v>
      </c>
      <c r="G265">
        <f>VLOOKUP(E265,Tabela36[#All],2,FALSE)</f>
        <v>2.3838153659804311</v>
      </c>
      <c r="H265">
        <f>VLOOKUP(E265,Tabela36[#All],3,FALSE)</f>
        <v>1.8976270912904414</v>
      </c>
      <c r="J265" s="1" t="s">
        <v>65</v>
      </c>
      <c r="K265">
        <v>2.5082279646632477</v>
      </c>
      <c r="L265">
        <f>VLOOKUP(J265,Tabela36[#All],2,FALSE)</f>
        <v>3.7797407511767407</v>
      </c>
      <c r="M265">
        <f>VLOOKUP(J265,Tabela36[#All],3,FALSE)</f>
        <v>2.4578818967339924</v>
      </c>
      <c r="O265" s="1" t="s">
        <v>63</v>
      </c>
      <c r="P265">
        <v>5.5691643207418018</v>
      </c>
      <c r="Q265">
        <f>VLOOKUP(O265,Tabela36[#All],2,FALSE)</f>
        <v>2.8350561017201161</v>
      </c>
      <c r="R265">
        <f>VLOOKUP(O265,Tabela36[#All],3,FALSE)</f>
        <v>2.1903316981702914</v>
      </c>
      <c r="T265" s="1" t="s">
        <v>63</v>
      </c>
      <c r="U265">
        <v>-23.476897500000007</v>
      </c>
      <c r="V265">
        <f>VLOOKUP(T265,Tabela36[#All],2,FALSE)</f>
        <v>2.8350561017201161</v>
      </c>
      <c r="W265">
        <f>VLOOKUP(T265,Tabela36[#All],3,FALSE)</f>
        <v>2.1903316981702914</v>
      </c>
      <c r="Y265" t="s">
        <v>63</v>
      </c>
      <c r="Z265">
        <v>-46.351603140965388</v>
      </c>
      <c r="AA265">
        <f>VLOOKUP(Y265,Tabela36[#All],2,FALSE)</f>
        <v>2.8350561017201161</v>
      </c>
      <c r="AB265">
        <f>VLOOKUP(Y265,Tabela36[#All],3,FALSE)</f>
        <v>2.1903316981702914</v>
      </c>
    </row>
    <row r="266" spans="1:28" x14ac:dyDescent="0.3">
      <c r="A266" t="s">
        <v>541</v>
      </c>
      <c r="B266">
        <v>2.782472624166286</v>
      </c>
      <c r="C266">
        <v>2.2624510897304293</v>
      </c>
      <c r="E266" s="1" t="s">
        <v>552</v>
      </c>
      <c r="F266">
        <v>702.43401500000004</v>
      </c>
      <c r="G266">
        <f>VLOOKUP(E266,Tabela36[#All],2,FALSE)</f>
        <v>2.5415792439465807</v>
      </c>
      <c r="H266">
        <f>VLOOKUP(E266,Tabela36[#All],3,FALSE)</f>
        <v>2.1583624920952498</v>
      </c>
      <c r="J266" s="1" t="s">
        <v>542</v>
      </c>
      <c r="K266">
        <v>2.9911449702725306</v>
      </c>
      <c r="L266">
        <f>VLOOKUP(J266,Tabela36[#All],2,FALSE)</f>
        <v>2.3873898263387292</v>
      </c>
      <c r="M266">
        <f>VLOOKUP(J266,Tabela36[#All],3,FALSE)</f>
        <v>2.0530784434834195</v>
      </c>
      <c r="O266" s="1" t="s">
        <v>64</v>
      </c>
      <c r="P266">
        <v>4.703317177024557</v>
      </c>
      <c r="Q266">
        <f>VLOOKUP(O266,Tabela36[#All],2,FALSE)</f>
        <v>2.5899496013257077</v>
      </c>
      <c r="R266">
        <f>VLOOKUP(O266,Tabela36[#All],3,FALSE)</f>
        <v>2.2253092817258628</v>
      </c>
      <c r="T266" s="1" t="s">
        <v>64</v>
      </c>
      <c r="U266">
        <v>-24.112137960000002</v>
      </c>
      <c r="V266">
        <f>VLOOKUP(T266,Tabela36[#All],2,FALSE)</f>
        <v>2.5899496013257077</v>
      </c>
      <c r="W266">
        <f>VLOOKUP(T266,Tabela36[#All],3,FALSE)</f>
        <v>2.2253092817258628</v>
      </c>
      <c r="Y266" t="s">
        <v>64</v>
      </c>
      <c r="Z266">
        <v>-49.336119713929449</v>
      </c>
      <c r="AA266">
        <f>VLOOKUP(Y266,Tabela36[#All],2,FALSE)</f>
        <v>2.5899496013257077</v>
      </c>
      <c r="AB266">
        <f>VLOOKUP(Y266,Tabela36[#All],3,FALSE)</f>
        <v>2.2253092817258628</v>
      </c>
    </row>
    <row r="267" spans="1:28" x14ac:dyDescent="0.3">
      <c r="A267" t="s">
        <v>65</v>
      </c>
      <c r="B267">
        <v>3.7797407511767407</v>
      </c>
      <c r="C267">
        <v>2.4578818967339924</v>
      </c>
      <c r="E267" s="1" t="s">
        <v>553</v>
      </c>
      <c r="F267">
        <v>755.57207600000004</v>
      </c>
      <c r="G267">
        <f>VLOOKUP(E267,Tabela36[#All],2,FALSE)</f>
        <v>2.1903316981702914</v>
      </c>
      <c r="H267">
        <f>VLOOKUP(E267,Tabela36[#All],3,FALSE)</f>
        <v>1.9444826721501687</v>
      </c>
      <c r="J267" s="1" t="s">
        <v>66</v>
      </c>
      <c r="K267">
        <v>2.751743181426884</v>
      </c>
      <c r="L267">
        <f>VLOOKUP(J267,Tabela36[#All],2,FALSE)</f>
        <v>3.4929000111087034</v>
      </c>
      <c r="M267">
        <f>VLOOKUP(J267,Tabela36[#All],3,FALSE)</f>
        <v>2.4313637641589874</v>
      </c>
      <c r="O267" s="1" t="s">
        <v>541</v>
      </c>
      <c r="P267">
        <v>4.2414468603456461</v>
      </c>
      <c r="Q267">
        <f>VLOOKUP(O267,Tabela36[#All],2,FALSE)</f>
        <v>2.782472624166286</v>
      </c>
      <c r="R267">
        <f>VLOOKUP(O267,Tabela36[#All],3,FALSE)</f>
        <v>2.2624510897304293</v>
      </c>
      <c r="T267" s="1" t="s">
        <v>541</v>
      </c>
      <c r="U267">
        <v>-24.292005633897006</v>
      </c>
      <c r="V267">
        <f>VLOOKUP(T267,Tabela36[#All],2,FALSE)</f>
        <v>2.782472624166286</v>
      </c>
      <c r="W267">
        <f>VLOOKUP(T267,Tabela36[#All],3,FALSE)</f>
        <v>2.2624510897304293</v>
      </c>
      <c r="Y267" t="s">
        <v>541</v>
      </c>
      <c r="Z267">
        <v>-47.175726056555447</v>
      </c>
      <c r="AA267">
        <f>VLOOKUP(Y267,Tabela36[#All],2,FALSE)</f>
        <v>2.782472624166286</v>
      </c>
      <c r="AB267">
        <f>VLOOKUP(Y267,Tabela36[#All],3,FALSE)</f>
        <v>2.2624510897304293</v>
      </c>
    </row>
    <row r="268" spans="1:28" x14ac:dyDescent="0.3">
      <c r="A268" t="s">
        <v>542</v>
      </c>
      <c r="B268">
        <v>2.3873898263387292</v>
      </c>
      <c r="C268">
        <v>2.0530784434834195</v>
      </c>
      <c r="E268" s="1" t="s">
        <v>554</v>
      </c>
      <c r="F268">
        <v>581.10296800000003</v>
      </c>
      <c r="G268">
        <f>VLOOKUP(E268,Tabela36[#All],2,FALSE)</f>
        <v>2.8350561017201161</v>
      </c>
      <c r="H268">
        <f>VLOOKUP(E268,Tabela36[#All],3,FALSE)</f>
        <v>2.3096301674258988</v>
      </c>
      <c r="J268" s="1" t="s">
        <v>543</v>
      </c>
      <c r="K268">
        <v>2.2071440622316705</v>
      </c>
      <c r="L268">
        <f>VLOOKUP(J268,Tabela36[#All],2,FALSE)</f>
        <v>1.6127838567197355</v>
      </c>
      <c r="M268">
        <f>VLOOKUP(J268,Tabela36[#All],3,FALSE)</f>
        <v>1.5797835966168101</v>
      </c>
      <c r="O268" s="1" t="s">
        <v>65</v>
      </c>
      <c r="P268">
        <v>5.0822754031165527</v>
      </c>
      <c r="Q268">
        <f>VLOOKUP(O268,Tabela36[#All],2,FALSE)</f>
        <v>3.7797407511767407</v>
      </c>
      <c r="R268">
        <f>VLOOKUP(O268,Tabela36[#All],3,FALSE)</f>
        <v>2.4578818967339924</v>
      </c>
      <c r="T268" s="1" t="s">
        <v>65</v>
      </c>
      <c r="U268">
        <v>-23.004852999320605</v>
      </c>
      <c r="V268">
        <f>VLOOKUP(T268,Tabela36[#All],2,FALSE)</f>
        <v>3.7797407511767407</v>
      </c>
      <c r="W268">
        <f>VLOOKUP(T268,Tabela36[#All],3,FALSE)</f>
        <v>2.4578818967339924</v>
      </c>
      <c r="Y268" t="s">
        <v>65</v>
      </c>
      <c r="Z268">
        <v>-46.837557852941181</v>
      </c>
      <c r="AA268">
        <f>VLOOKUP(Y268,Tabela36[#All],2,FALSE)</f>
        <v>3.7797407511767407</v>
      </c>
      <c r="AB268">
        <f>VLOOKUP(Y268,Tabela36[#All],3,FALSE)</f>
        <v>2.4578818967339924</v>
      </c>
    </row>
    <row r="269" spans="1:28" x14ac:dyDescent="0.3">
      <c r="A269" t="s">
        <v>66</v>
      </c>
      <c r="B269">
        <v>3.4929000111087034</v>
      </c>
      <c r="C269">
        <v>2.4313637641589874</v>
      </c>
      <c r="E269" s="1" t="s">
        <v>555</v>
      </c>
      <c r="F269">
        <v>794.67851800000005</v>
      </c>
      <c r="G269">
        <f>VLOOKUP(E269,Tabela36[#All],2,FALSE)</f>
        <v>2.5670263661590602</v>
      </c>
      <c r="H269">
        <f>VLOOKUP(E269,Tabela36[#All],3,FALSE)</f>
        <v>2.1398790864012365</v>
      </c>
      <c r="J269" s="1" t="s">
        <v>544</v>
      </c>
      <c r="K269">
        <v>2.1429710561608544</v>
      </c>
      <c r="L269">
        <f>VLOOKUP(J269,Tabela36[#All],2,FALSE)</f>
        <v>1.7403626894942439</v>
      </c>
      <c r="M269">
        <f>VLOOKUP(J269,Tabela36[#All],3,FALSE)</f>
        <v>1.5563025007672873</v>
      </c>
      <c r="O269" s="1" t="s">
        <v>542</v>
      </c>
      <c r="P269">
        <v>4.3159073996662567</v>
      </c>
      <c r="Q269">
        <f>VLOOKUP(O269,Tabela36[#All],2,FALSE)</f>
        <v>2.3873898263387292</v>
      </c>
      <c r="R269">
        <f>VLOOKUP(O269,Tabela36[#All],3,FALSE)</f>
        <v>2.0530784434834195</v>
      </c>
      <c r="T269" s="1" t="s">
        <v>542</v>
      </c>
      <c r="U269">
        <v>-23.104273401677357</v>
      </c>
      <c r="V269">
        <f>VLOOKUP(T269,Tabela36[#All],2,FALSE)</f>
        <v>2.3873898263387292</v>
      </c>
      <c r="W269">
        <f>VLOOKUP(T269,Tabela36[#All],3,FALSE)</f>
        <v>2.0530784434834195</v>
      </c>
      <c r="Y269" t="s">
        <v>542</v>
      </c>
      <c r="Z269">
        <v>-48.6133802692841</v>
      </c>
      <c r="AA269">
        <f>VLOOKUP(Y269,Tabela36[#All],2,FALSE)</f>
        <v>2.3873898263387292</v>
      </c>
      <c r="AB269">
        <f>VLOOKUP(Y269,Tabela36[#All],3,FALSE)</f>
        <v>2.0530784434834195</v>
      </c>
    </row>
    <row r="270" spans="1:28" x14ac:dyDescent="0.3">
      <c r="A270" t="s">
        <v>543</v>
      </c>
      <c r="B270">
        <v>1.6127838567197355</v>
      </c>
      <c r="C270">
        <v>1.5797835966168101</v>
      </c>
      <c r="E270" s="1" t="s">
        <v>69</v>
      </c>
      <c r="F270">
        <v>526.28818999999999</v>
      </c>
      <c r="G270">
        <f>VLOOKUP(E270,Tabela36[#All],2,FALSE)</f>
        <v>3.6519560695330742</v>
      </c>
      <c r="H270">
        <f>VLOOKUP(E270,Tabela36[#All],3,FALSE)</f>
        <v>2.4712917110589387</v>
      </c>
      <c r="J270" s="1" t="s">
        <v>545</v>
      </c>
      <c r="K270">
        <v>2.8066676028318915</v>
      </c>
      <c r="L270">
        <f>VLOOKUP(J270,Tabela36[#All],2,FALSE)</f>
        <v>3.5471591213274176</v>
      </c>
      <c r="M270">
        <f>VLOOKUP(J270,Tabela36[#All],3,FALSE)</f>
        <v>2.4517864355242902</v>
      </c>
      <c r="O270" s="1" t="s">
        <v>66</v>
      </c>
      <c r="P270">
        <v>4.2590440935752323</v>
      </c>
      <c r="Q270">
        <f>VLOOKUP(O270,Tabela36[#All],2,FALSE)</f>
        <v>3.4929000111087034</v>
      </c>
      <c r="R270">
        <f>VLOOKUP(O270,Tabela36[#All],3,FALSE)</f>
        <v>2.4313637641589874</v>
      </c>
      <c r="T270" s="1" t="s">
        <v>66</v>
      </c>
      <c r="U270">
        <v>-22.253967973805057</v>
      </c>
      <c r="V270">
        <f>VLOOKUP(T270,Tabela36[#All],2,FALSE)</f>
        <v>3.4929000111087034</v>
      </c>
      <c r="W270">
        <f>VLOOKUP(T270,Tabela36[#All],3,FALSE)</f>
        <v>2.4313637641589874</v>
      </c>
      <c r="Y270" t="s">
        <v>66</v>
      </c>
      <c r="Z270">
        <v>-47.819884866607318</v>
      </c>
      <c r="AA270">
        <f>VLOOKUP(Y270,Tabela36[#All],2,FALSE)</f>
        <v>3.4929000111087034</v>
      </c>
      <c r="AB270">
        <f>VLOOKUP(Y270,Tabela36[#All],3,FALSE)</f>
        <v>2.4313637641589874</v>
      </c>
    </row>
    <row r="271" spans="1:28" x14ac:dyDescent="0.3">
      <c r="A271" t="s">
        <v>544</v>
      </c>
      <c r="B271">
        <v>1.7403626894942439</v>
      </c>
      <c r="C271">
        <v>1.5563025007672873</v>
      </c>
      <c r="E271" s="1" t="s">
        <v>556</v>
      </c>
      <c r="F271">
        <v>863.30757000000006</v>
      </c>
      <c r="G271">
        <f>VLOOKUP(E271,Tabela36[#All],2,FALSE)</f>
        <v>1.0413926851582251</v>
      </c>
      <c r="H271">
        <f>VLOOKUP(E271,Tabela36[#All],3,FALSE)</f>
        <v>1</v>
      </c>
      <c r="J271" s="1" t="s">
        <v>67</v>
      </c>
      <c r="K271">
        <v>2.3027983122323645</v>
      </c>
      <c r="L271">
        <f>VLOOKUP(J271,Tabela36[#All],2,FALSE)</f>
        <v>2.9916690073799486</v>
      </c>
      <c r="M271">
        <f>VLOOKUP(J271,Tabela36[#All],3,FALSE)</f>
        <v>2.3263358609287512</v>
      </c>
      <c r="O271" s="1" t="s">
        <v>543</v>
      </c>
      <c r="P271">
        <v>3.8128465369670712</v>
      </c>
      <c r="Q271">
        <f>VLOOKUP(O271,Tabela36[#All],2,FALSE)</f>
        <v>1.6127838567197355</v>
      </c>
      <c r="R271">
        <f>VLOOKUP(O271,Tabela36[#All],3,FALSE)</f>
        <v>1.5797835966168101</v>
      </c>
      <c r="T271" s="1" t="s">
        <v>543</v>
      </c>
      <c r="U271">
        <v>-20.642426529747404</v>
      </c>
      <c r="V271">
        <f>VLOOKUP(T271,Tabela36[#All],2,FALSE)</f>
        <v>1.6127838567197355</v>
      </c>
      <c r="W271">
        <f>VLOOKUP(T271,Tabela36[#All],3,FALSE)</f>
        <v>1.5797835966168101</v>
      </c>
      <c r="Y271" t="s">
        <v>543</v>
      </c>
      <c r="Z271">
        <v>-47.219952884855068</v>
      </c>
      <c r="AA271">
        <f>VLOOKUP(Y271,Tabela36[#All],2,FALSE)</f>
        <v>1.6127838567197355</v>
      </c>
      <c r="AB271">
        <f>VLOOKUP(Y271,Tabela36[#All],3,FALSE)</f>
        <v>1.5797835966168101</v>
      </c>
    </row>
    <row r="272" spans="1:28" x14ac:dyDescent="0.3">
      <c r="A272" t="s">
        <v>545</v>
      </c>
      <c r="B272">
        <v>3.5471591213274176</v>
      </c>
      <c r="C272">
        <v>2.4517864355242902</v>
      </c>
      <c r="E272" s="1" t="s">
        <v>557</v>
      </c>
      <c r="F272">
        <v>924.35715600000003</v>
      </c>
      <c r="G272">
        <f>VLOOKUP(E272,Tabela36[#All],2,FALSE)</f>
        <v>3.4092566520389096</v>
      </c>
      <c r="H272">
        <f>VLOOKUP(E272,Tabela36[#All],3,FALSE)</f>
        <v>2.3463529744506388</v>
      </c>
      <c r="J272" s="1" t="s">
        <v>546</v>
      </c>
      <c r="K272">
        <v>2.8479790031678176</v>
      </c>
      <c r="L272">
        <f>VLOOKUP(J272,Tabela36[#All],2,FALSE)</f>
        <v>2.1172712956557644</v>
      </c>
      <c r="M272">
        <f>VLOOKUP(J272,Tabela36[#All],3,FALSE)</f>
        <v>1.9294189257142926</v>
      </c>
      <c r="O272" s="1" t="s">
        <v>544</v>
      </c>
      <c r="P272">
        <v>3.8943714538562375</v>
      </c>
      <c r="Q272">
        <f>VLOOKUP(O272,Tabela36[#All],2,FALSE)</f>
        <v>1.7403626894942439</v>
      </c>
      <c r="R272">
        <f>VLOOKUP(O272,Tabela36[#All],3,FALSE)</f>
        <v>1.5563025007672873</v>
      </c>
      <c r="T272" s="1" t="s">
        <v>544</v>
      </c>
      <c r="U272">
        <v>-21.734901819147655</v>
      </c>
      <c r="V272">
        <f>VLOOKUP(T272,Tabela36[#All],2,FALSE)</f>
        <v>1.7403626894942439</v>
      </c>
      <c r="W272">
        <f>VLOOKUP(T272,Tabela36[#All],3,FALSE)</f>
        <v>1.5563025007672873</v>
      </c>
      <c r="Y272" t="s">
        <v>544</v>
      </c>
      <c r="Z272">
        <v>-46.973418654180172</v>
      </c>
      <c r="AA272">
        <f>VLOOKUP(Y272,Tabela36[#All],2,FALSE)</f>
        <v>1.7403626894942439</v>
      </c>
      <c r="AB272">
        <f>VLOOKUP(Y272,Tabela36[#All],3,FALSE)</f>
        <v>1.5563025007672873</v>
      </c>
    </row>
    <row r="273" spans="1:28" x14ac:dyDescent="0.3">
      <c r="A273" t="s">
        <v>67</v>
      </c>
      <c r="B273">
        <v>2.9916690073799486</v>
      </c>
      <c r="C273">
        <v>2.3263358609287512</v>
      </c>
      <c r="E273" s="1" t="s">
        <v>558</v>
      </c>
      <c r="F273">
        <v>553.97006099999999</v>
      </c>
      <c r="G273">
        <f>VLOOKUP(E273,Tabela36[#All],2,FALSE)</f>
        <v>1.0413926851582251</v>
      </c>
      <c r="H273">
        <f>VLOOKUP(E273,Tabela36[#All],3,FALSE)</f>
        <v>0.95424250943932487</v>
      </c>
      <c r="J273" s="1" t="s">
        <v>547</v>
      </c>
      <c r="K273">
        <v>2.4368588688401625</v>
      </c>
      <c r="L273">
        <f>VLOOKUP(J273,Tabela36[#All],2,FALSE)</f>
        <v>1.6901960800285136</v>
      </c>
      <c r="M273">
        <f>VLOOKUP(J273,Tabela36[#All],3,FALSE)</f>
        <v>1.4913616938342726</v>
      </c>
      <c r="O273" s="1" t="s">
        <v>545</v>
      </c>
      <c r="P273">
        <v>5.2403969689251975</v>
      </c>
      <c r="Q273">
        <f>VLOOKUP(O273,Tabela36[#All],2,FALSE)</f>
        <v>3.5471591213274176</v>
      </c>
      <c r="R273">
        <f>VLOOKUP(O273,Tabela36[#All],3,FALSE)</f>
        <v>2.4517864355242902</v>
      </c>
      <c r="T273" s="1" t="s">
        <v>545</v>
      </c>
      <c r="U273">
        <v>-23.265442500000002</v>
      </c>
      <c r="V273">
        <f>VLOOKUP(T273,Tabela36[#All],2,FALSE)</f>
        <v>3.5471591213274176</v>
      </c>
      <c r="W273">
        <f>VLOOKUP(T273,Tabela36[#All],3,FALSE)</f>
        <v>2.4517864355242902</v>
      </c>
      <c r="Y273" t="s">
        <v>545</v>
      </c>
      <c r="Z273">
        <v>-47.299749835960981</v>
      </c>
      <c r="AA273">
        <f>VLOOKUP(Y273,Tabela36[#All],2,FALSE)</f>
        <v>3.5471591213274176</v>
      </c>
      <c r="AB273">
        <f>VLOOKUP(Y273,Tabela36[#All],3,FALSE)</f>
        <v>2.4517864355242902</v>
      </c>
    </row>
    <row r="274" spans="1:28" x14ac:dyDescent="0.3">
      <c r="A274" t="s">
        <v>546</v>
      </c>
      <c r="B274">
        <v>2.1172712956557644</v>
      </c>
      <c r="C274">
        <v>1.9294189257142926</v>
      </c>
      <c r="E274" s="1" t="s">
        <v>70</v>
      </c>
      <c r="F274">
        <v>444.057478</v>
      </c>
      <c r="G274">
        <f>VLOOKUP(E274,Tabela36[#All],2,FALSE)</f>
        <v>1.9731278535996986</v>
      </c>
      <c r="H274">
        <f>VLOOKUP(E274,Tabela36[#All],3,FALSE)</f>
        <v>1.7923916894982539</v>
      </c>
      <c r="J274" s="1" t="s">
        <v>548</v>
      </c>
      <c r="K274">
        <v>2.8491748623483804</v>
      </c>
      <c r="L274">
        <f>VLOOKUP(J274,Tabela36[#All],2,FALSE)</f>
        <v>3.0856472882968564</v>
      </c>
      <c r="M274">
        <f>VLOOKUP(J274,Tabela36[#All],3,FALSE)</f>
        <v>2.3710678622717363</v>
      </c>
      <c r="O274" s="1" t="s">
        <v>67</v>
      </c>
      <c r="P274">
        <v>4.7871202738493546</v>
      </c>
      <c r="Q274">
        <f>VLOOKUP(O274,Tabela36[#All],2,FALSE)</f>
        <v>2.9916690073799486</v>
      </c>
      <c r="R274">
        <f>VLOOKUP(O274,Tabela36[#All],3,FALSE)</f>
        <v>2.3263358609287512</v>
      </c>
      <c r="T274" s="1" t="s">
        <v>67</v>
      </c>
      <c r="U274">
        <v>-23.153409626186349</v>
      </c>
      <c r="V274">
        <f>VLOOKUP(T274,Tabela36[#All],2,FALSE)</f>
        <v>2.9916690073799486</v>
      </c>
      <c r="W274">
        <f>VLOOKUP(T274,Tabela36[#All],3,FALSE)</f>
        <v>2.3263358609287512</v>
      </c>
      <c r="Y274" t="s">
        <v>67</v>
      </c>
      <c r="Z274">
        <v>-47.055701152091729</v>
      </c>
      <c r="AA274">
        <f>VLOOKUP(Y274,Tabela36[#All],2,FALSE)</f>
        <v>2.9916690073799486</v>
      </c>
      <c r="AB274">
        <f>VLOOKUP(Y274,Tabela36[#All],3,FALSE)</f>
        <v>2.3263358609287512</v>
      </c>
    </row>
    <row r="275" spans="1:28" x14ac:dyDescent="0.3">
      <c r="A275" t="s">
        <v>547</v>
      </c>
      <c r="B275">
        <v>1.6901960800285136</v>
      </c>
      <c r="C275">
        <v>1.4913616938342726</v>
      </c>
      <c r="E275" s="1" t="s">
        <v>559</v>
      </c>
      <c r="F275">
        <v>539.64108399999998</v>
      </c>
      <c r="G275">
        <f>VLOOKUP(E275,Tabela36[#All],2,FALSE)</f>
        <v>0.3010299956639812</v>
      </c>
      <c r="H275">
        <f>VLOOKUP(E275,Tabela36[#All],3,FALSE)</f>
        <v>0</v>
      </c>
      <c r="J275" s="1" t="s">
        <v>549</v>
      </c>
      <c r="K275">
        <v>2.6667724923842981</v>
      </c>
      <c r="L275">
        <f>VLOOKUP(J275,Tabela36[#All],2,FALSE)</f>
        <v>3.3147096929551738</v>
      </c>
      <c r="M275">
        <f>VLOOKUP(J275,Tabela36[#All],3,FALSE)</f>
        <v>2.3926969532596658</v>
      </c>
      <c r="O275" s="1" t="s">
        <v>546</v>
      </c>
      <c r="P275">
        <v>4.6214255659004504</v>
      </c>
      <c r="Q275">
        <f>VLOOKUP(O275,Tabela36[#All],2,FALSE)</f>
        <v>2.1172712956557644</v>
      </c>
      <c r="R275">
        <f>VLOOKUP(O275,Tabela36[#All],3,FALSE)</f>
        <v>1.9294189257142926</v>
      </c>
      <c r="T275" s="1" t="s">
        <v>546</v>
      </c>
      <c r="U275">
        <v>-20.336287965870802</v>
      </c>
      <c r="V275">
        <f>VLOOKUP(T275,Tabela36[#All],2,FALSE)</f>
        <v>2.1172712956557644</v>
      </c>
      <c r="W275">
        <f>VLOOKUP(T275,Tabela36[#All],3,FALSE)</f>
        <v>1.9294189257142926</v>
      </c>
      <c r="Y275" t="s">
        <v>546</v>
      </c>
      <c r="Z275">
        <v>-47.780415655388985</v>
      </c>
      <c r="AA275">
        <f>VLOOKUP(Y275,Tabela36[#All],2,FALSE)</f>
        <v>2.1172712956557644</v>
      </c>
      <c r="AB275">
        <f>VLOOKUP(Y275,Tabela36[#All],3,FALSE)</f>
        <v>1.9294189257142926</v>
      </c>
    </row>
    <row r="276" spans="1:28" x14ac:dyDescent="0.3">
      <c r="A276" t="s">
        <v>548</v>
      </c>
      <c r="B276">
        <v>3.0856472882968564</v>
      </c>
      <c r="C276">
        <v>2.3710678622717363</v>
      </c>
      <c r="E276" s="1" t="s">
        <v>560</v>
      </c>
      <c r="F276">
        <v>554.12080500000002</v>
      </c>
      <c r="G276">
        <f>VLOOKUP(E276,Tabela36[#All],2,FALSE)</f>
        <v>2.0569048513364727</v>
      </c>
      <c r="H276">
        <f>VLOOKUP(E276,Tabela36[#All],3,FALSE)</f>
        <v>1.8808135922807914</v>
      </c>
      <c r="J276" s="1" t="s">
        <v>550</v>
      </c>
      <c r="K276">
        <v>2.1617661725233539</v>
      </c>
      <c r="L276">
        <f>VLOOKUP(J276,Tabela36[#All],2,FALSE)</f>
        <v>1.6901960800285136</v>
      </c>
      <c r="M276">
        <f>VLOOKUP(J276,Tabela36[#All],3,FALSE)</f>
        <v>1.6434526764861874</v>
      </c>
      <c r="O276" s="1" t="s">
        <v>547</v>
      </c>
      <c r="P276">
        <v>3.8406705613334089</v>
      </c>
      <c r="Q276">
        <f>VLOOKUP(O276,Tabela36[#All],2,FALSE)</f>
        <v>1.6901960800285136</v>
      </c>
      <c r="R276">
        <f>VLOOKUP(O276,Tabela36[#All],3,FALSE)</f>
        <v>1.4913616938342726</v>
      </c>
      <c r="T276" s="1" t="s">
        <v>547</v>
      </c>
      <c r="U276">
        <v>-20.687224499375752</v>
      </c>
      <c r="V276">
        <f>VLOOKUP(T276,Tabela36[#All],2,FALSE)</f>
        <v>1.6901960800285136</v>
      </c>
      <c r="W276">
        <f>VLOOKUP(T276,Tabela36[#All],3,FALSE)</f>
        <v>1.4913616938342726</v>
      </c>
      <c r="Y276" t="s">
        <v>547</v>
      </c>
      <c r="Z276">
        <v>-48.413444920628585</v>
      </c>
      <c r="AA276">
        <f>VLOOKUP(Y276,Tabela36[#All],2,FALSE)</f>
        <v>1.6901960800285136</v>
      </c>
      <c r="AB276">
        <f>VLOOKUP(Y276,Tabela36[#All],3,FALSE)</f>
        <v>1.4913616938342726</v>
      </c>
    </row>
    <row r="277" spans="1:28" x14ac:dyDescent="0.3">
      <c r="A277" t="s">
        <v>549</v>
      </c>
      <c r="B277">
        <v>3.3147096929551738</v>
      </c>
      <c r="C277">
        <v>2.3926969532596658</v>
      </c>
      <c r="E277" s="1" t="s">
        <v>71</v>
      </c>
      <c r="F277">
        <v>760.15619000000004</v>
      </c>
      <c r="G277">
        <f>VLOOKUP(E277,Tabela36[#All],2,FALSE)</f>
        <v>3.8664054983780547</v>
      </c>
      <c r="H277">
        <f>VLOOKUP(E277,Tabela36[#All],3,FALSE)</f>
        <v>2.5237464668115646</v>
      </c>
      <c r="J277" s="1" t="s">
        <v>163</v>
      </c>
      <c r="K277">
        <v>2.847689236757152</v>
      </c>
      <c r="L277">
        <f>VLOOKUP(J277,Tabela36[#All],2,FALSE)</f>
        <v>2.5490032620257876</v>
      </c>
      <c r="M277">
        <f>VLOOKUP(J277,Tabela36[#All],3,FALSE)</f>
        <v>2.3242824552976926</v>
      </c>
      <c r="O277" s="1" t="s">
        <v>548</v>
      </c>
      <c r="P277">
        <v>4.8879715671035324</v>
      </c>
      <c r="Q277">
        <f>VLOOKUP(O277,Tabela36[#All],2,FALSE)</f>
        <v>3.0856472882968564</v>
      </c>
      <c r="R277">
        <f>VLOOKUP(O277,Tabela36[#All],3,FALSE)</f>
        <v>2.3710678622717363</v>
      </c>
      <c r="T277" s="1" t="s">
        <v>548</v>
      </c>
      <c r="U277">
        <v>-21.254471499361856</v>
      </c>
      <c r="V277">
        <f>VLOOKUP(T277,Tabela36[#All],2,FALSE)</f>
        <v>3.0856472882968564</v>
      </c>
      <c r="W277">
        <f>VLOOKUP(T277,Tabela36[#All],3,FALSE)</f>
        <v>2.3710678622717363</v>
      </c>
      <c r="Y277" t="s">
        <v>548</v>
      </c>
      <c r="Z277">
        <v>-48.32034975125751</v>
      </c>
      <c r="AA277">
        <f>VLOOKUP(Y277,Tabela36[#All],2,FALSE)</f>
        <v>3.0856472882968564</v>
      </c>
      <c r="AB277">
        <f>VLOOKUP(Y277,Tabela36[#All],3,FALSE)</f>
        <v>2.3710678622717363</v>
      </c>
    </row>
    <row r="278" spans="1:28" x14ac:dyDescent="0.3">
      <c r="A278" t="s">
        <v>550</v>
      </c>
      <c r="B278">
        <v>1.6901960800285136</v>
      </c>
      <c r="C278">
        <v>1.6434526764861874</v>
      </c>
      <c r="E278" s="1" t="s">
        <v>561</v>
      </c>
      <c r="F278">
        <v>429.73788100000002</v>
      </c>
      <c r="G278">
        <f>VLOOKUP(E278,Tabela36[#All],2,FALSE)</f>
        <v>2.3263358609287512</v>
      </c>
      <c r="H278">
        <f>VLOOKUP(E278,Tabela36[#All],3,FALSE)</f>
        <v>2.0644579892269186</v>
      </c>
      <c r="J278" s="1" t="s">
        <v>68</v>
      </c>
      <c r="K278">
        <v>2.150421766075211</v>
      </c>
      <c r="L278">
        <f>VLOOKUP(J278,Tabela36[#All],2,FALSE)</f>
        <v>3.2208922492195193</v>
      </c>
      <c r="M278">
        <f>VLOOKUP(J278,Tabela36[#All],3,FALSE)</f>
        <v>2.3384564936046046</v>
      </c>
      <c r="O278" s="1" t="s">
        <v>549</v>
      </c>
      <c r="P278">
        <v>5.3685880896614586</v>
      </c>
      <c r="Q278">
        <f>VLOOKUP(O278,Tabela36[#All],2,FALSE)</f>
        <v>3.3147096929551738</v>
      </c>
      <c r="R278">
        <f>VLOOKUP(O278,Tabela36[#All],3,FALSE)</f>
        <v>2.3926969532596658</v>
      </c>
      <c r="T278" s="1" t="s">
        <v>549</v>
      </c>
      <c r="U278">
        <v>-23.304880499313754</v>
      </c>
      <c r="V278">
        <f>VLOOKUP(T278,Tabela36[#All],2,FALSE)</f>
        <v>3.3147096929551738</v>
      </c>
      <c r="W278">
        <f>VLOOKUP(T278,Tabela36[#All],3,FALSE)</f>
        <v>2.3926969532596658</v>
      </c>
      <c r="Y278" t="s">
        <v>549</v>
      </c>
      <c r="Z278">
        <v>-45.969593204409357</v>
      </c>
      <c r="AA278">
        <f>VLOOKUP(Y278,Tabela36[#All],2,FALSE)</f>
        <v>3.3147096929551738</v>
      </c>
      <c r="AB278">
        <f>VLOOKUP(Y278,Tabela36[#All],3,FALSE)</f>
        <v>2.3926969532596658</v>
      </c>
    </row>
    <row r="279" spans="1:28" x14ac:dyDescent="0.3">
      <c r="A279" t="s">
        <v>163</v>
      </c>
      <c r="B279">
        <v>2.5490032620257876</v>
      </c>
      <c r="C279">
        <v>2.3242824552976926</v>
      </c>
      <c r="E279" s="1" t="s">
        <v>72</v>
      </c>
      <c r="F279">
        <v>717.41663100000005</v>
      </c>
      <c r="G279">
        <f>VLOOKUP(E279,Tabela36[#All],2,FALSE)</f>
        <v>3.2907022432878543</v>
      </c>
      <c r="H279">
        <f>VLOOKUP(E279,Tabela36[#All],3,FALSE)</f>
        <v>2.4149733479708178</v>
      </c>
      <c r="J279" s="1" t="s">
        <v>551</v>
      </c>
      <c r="K279">
        <v>2.5665246958999055</v>
      </c>
      <c r="L279">
        <f>VLOOKUP(J279,Tabela36[#All],2,FALSE)</f>
        <v>2.3838153659804311</v>
      </c>
      <c r="M279">
        <f>VLOOKUP(J279,Tabela36[#All],3,FALSE)</f>
        <v>1.8976270912904414</v>
      </c>
      <c r="O279" s="1" t="s">
        <v>550</v>
      </c>
      <c r="P279">
        <v>3.8492350913147226</v>
      </c>
      <c r="Q279">
        <f>VLOOKUP(O279,Tabela36[#All],2,FALSE)</f>
        <v>1.6901960800285136</v>
      </c>
      <c r="R279">
        <f>VLOOKUP(O279,Tabela36[#All],3,FALSE)</f>
        <v>1.6434526764861874</v>
      </c>
      <c r="T279" s="1" t="s">
        <v>550</v>
      </c>
      <c r="U279">
        <v>-20.884085133117853</v>
      </c>
      <c r="V279">
        <f>VLOOKUP(T279,Tabela36[#All],2,FALSE)</f>
        <v>1.6901960800285136</v>
      </c>
      <c r="W279">
        <f>VLOOKUP(T279,Tabela36[#All],3,FALSE)</f>
        <v>1.6434526764861874</v>
      </c>
      <c r="Y279" t="s">
        <v>550</v>
      </c>
      <c r="Z279">
        <v>-49.573344611531674</v>
      </c>
      <c r="AA279">
        <f>VLOOKUP(Y279,Tabela36[#All],2,FALSE)</f>
        <v>1.6901960800285136</v>
      </c>
      <c r="AB279">
        <f>VLOOKUP(Y279,Tabela36[#All],3,FALSE)</f>
        <v>1.6434526764861874</v>
      </c>
    </row>
    <row r="280" spans="1:28" x14ac:dyDescent="0.3">
      <c r="A280" t="s">
        <v>68</v>
      </c>
      <c r="B280">
        <v>3.2208922492195193</v>
      </c>
      <c r="C280">
        <v>2.3384564936046046</v>
      </c>
      <c r="E280" s="1" t="s">
        <v>562</v>
      </c>
      <c r="F280">
        <v>897.36637700000006</v>
      </c>
      <c r="G280">
        <f>VLOOKUP(E280,Tabela36[#All],2,FALSE)</f>
        <v>2.6483600109809315</v>
      </c>
      <c r="H280">
        <f>VLOOKUP(E280,Tabela36[#All],3,FALSE)</f>
        <v>2.2013971243204513</v>
      </c>
      <c r="J280" s="1" t="s">
        <v>552</v>
      </c>
      <c r="K280">
        <v>2.2657915329283576</v>
      </c>
      <c r="L280">
        <f>VLOOKUP(J280,Tabela36[#All],2,FALSE)</f>
        <v>2.5415792439465807</v>
      </c>
      <c r="M280">
        <f>VLOOKUP(J280,Tabela36[#All],3,FALSE)</f>
        <v>2.1583624920952498</v>
      </c>
      <c r="O280" s="1" t="s">
        <v>163</v>
      </c>
      <c r="P280">
        <v>4.252027329652786</v>
      </c>
      <c r="Q280">
        <f>VLOOKUP(O280,Tabela36[#All],2,FALSE)</f>
        <v>2.5490032620257876</v>
      </c>
      <c r="R280">
        <f>VLOOKUP(O280,Tabela36[#All],3,FALSE)</f>
        <v>2.3242824552976926</v>
      </c>
      <c r="T280" s="1" t="s">
        <v>163</v>
      </c>
      <c r="U280">
        <v>-24.698150280957801</v>
      </c>
      <c r="V280">
        <f>VLOOKUP(T280,Tabela36[#All],2,FALSE)</f>
        <v>2.5490032620257876</v>
      </c>
      <c r="W280">
        <f>VLOOKUP(T280,Tabela36[#All],3,FALSE)</f>
        <v>2.3242824552976926</v>
      </c>
      <c r="Y280" t="s">
        <v>163</v>
      </c>
      <c r="Z280">
        <v>-48.004704511540098</v>
      </c>
      <c r="AA280">
        <f>VLOOKUP(Y280,Tabela36[#All],2,FALSE)</f>
        <v>2.5490032620257876</v>
      </c>
      <c r="AB280">
        <f>VLOOKUP(Y280,Tabela36[#All],3,FALSE)</f>
        <v>2.3242824552976926</v>
      </c>
    </row>
    <row r="281" spans="1:28" x14ac:dyDescent="0.3">
      <c r="A281" t="s">
        <v>551</v>
      </c>
      <c r="B281">
        <v>2.3838153659804311</v>
      </c>
      <c r="C281">
        <v>1.8976270912904414</v>
      </c>
      <c r="E281" s="1" t="s">
        <v>563</v>
      </c>
      <c r="F281">
        <v>546.12378100000001</v>
      </c>
      <c r="G281">
        <f>VLOOKUP(E281,Tabela36[#All],2,FALSE)</f>
        <v>1.6532125137753437</v>
      </c>
      <c r="H281">
        <f>VLOOKUP(E281,Tabela36[#All],3,FALSE)</f>
        <v>1.5314789170422551</v>
      </c>
      <c r="J281" s="1" t="s">
        <v>554</v>
      </c>
      <c r="K281">
        <v>2.7005912358815829</v>
      </c>
      <c r="L281">
        <f>VLOOKUP(J281,Tabela36[#All],2,FALSE)</f>
        <v>2.8350561017201161</v>
      </c>
      <c r="M281">
        <f>VLOOKUP(J281,Tabela36[#All],3,FALSE)</f>
        <v>2.3096301674258988</v>
      </c>
      <c r="O281" s="1" t="s">
        <v>68</v>
      </c>
      <c r="P281">
        <v>4.7595771998605745</v>
      </c>
      <c r="Q281">
        <f>VLOOKUP(O281,Tabela36[#All],2,FALSE)</f>
        <v>3.2208922492195193</v>
      </c>
      <c r="R281">
        <f>VLOOKUP(O281,Tabela36[#All],3,FALSE)</f>
        <v>2.3384564936046046</v>
      </c>
      <c r="T281" s="1" t="s">
        <v>68</v>
      </c>
      <c r="U281">
        <v>-22.706781958197556</v>
      </c>
      <c r="V281">
        <f>VLOOKUP(T281,Tabela36[#All],2,FALSE)</f>
        <v>3.2208922492195193</v>
      </c>
      <c r="W281">
        <f>VLOOKUP(T281,Tabela36[#All],3,FALSE)</f>
        <v>2.3384564936046046</v>
      </c>
      <c r="Y281" t="s">
        <v>68</v>
      </c>
      <c r="Z281">
        <v>-46.98234346628788</v>
      </c>
      <c r="AA281">
        <f>VLOOKUP(Y281,Tabela36[#All],2,FALSE)</f>
        <v>3.2208922492195193</v>
      </c>
      <c r="AB281">
        <f>VLOOKUP(Y281,Tabela36[#All],3,FALSE)</f>
        <v>2.3384564936046046</v>
      </c>
    </row>
    <row r="282" spans="1:28" x14ac:dyDescent="0.3">
      <c r="A282" t="s">
        <v>552</v>
      </c>
      <c r="B282">
        <v>2.5415792439465807</v>
      </c>
      <c r="C282">
        <v>2.1583624920952498</v>
      </c>
      <c r="E282" s="1" t="s">
        <v>564</v>
      </c>
      <c r="F282">
        <v>462.05960099999999</v>
      </c>
      <c r="G282">
        <f>VLOOKUP(E282,Tabela36[#All],2,FALSE)</f>
        <v>0.84509804001425681</v>
      </c>
      <c r="H282">
        <f>VLOOKUP(E282,Tabela36[#All],3,FALSE)</f>
        <v>0.69897000433601886</v>
      </c>
      <c r="J282" s="1" t="s">
        <v>555</v>
      </c>
      <c r="K282">
        <v>2.3171206452282549</v>
      </c>
      <c r="L282">
        <f>VLOOKUP(J282,Tabela36[#All],2,FALSE)</f>
        <v>2.5670263661590602</v>
      </c>
      <c r="M282">
        <f>VLOOKUP(J282,Tabela36[#All],3,FALSE)</f>
        <v>2.1398790864012365</v>
      </c>
      <c r="O282" s="1" t="s">
        <v>551</v>
      </c>
      <c r="P282">
        <v>4.6911434034200949</v>
      </c>
      <c r="Q282">
        <f>VLOOKUP(O282,Tabela36[#All],2,FALSE)</f>
        <v>2.3838153659804311</v>
      </c>
      <c r="R282">
        <f>VLOOKUP(O282,Tabela36[#All],3,FALSE)</f>
        <v>1.8976270912904414</v>
      </c>
      <c r="T282" s="1" t="s">
        <v>551</v>
      </c>
      <c r="U282">
        <v>-20.267853047500004</v>
      </c>
      <c r="V282">
        <f>VLOOKUP(T282,Tabela36[#All],2,FALSE)</f>
        <v>2.3838153659804311</v>
      </c>
      <c r="W282">
        <f>VLOOKUP(T282,Tabela36[#All],3,FALSE)</f>
        <v>1.8976270912904414</v>
      </c>
      <c r="Y282" t="s">
        <v>551</v>
      </c>
      <c r="Z282">
        <v>-50.550356199042753</v>
      </c>
      <c r="AA282">
        <f>VLOOKUP(Y282,Tabela36[#All],2,FALSE)</f>
        <v>2.3838153659804311</v>
      </c>
      <c r="AB282">
        <f>VLOOKUP(Y282,Tabela36[#All],3,FALSE)</f>
        <v>1.8976270912904414</v>
      </c>
    </row>
    <row r="283" spans="1:28" x14ac:dyDescent="0.3">
      <c r="A283" t="s">
        <v>553</v>
      </c>
      <c r="B283">
        <v>2.1903316981702914</v>
      </c>
      <c r="C283">
        <v>1.9444826721501687</v>
      </c>
      <c r="E283" s="1" t="s">
        <v>565</v>
      </c>
      <c r="F283">
        <v>556.48646199999996</v>
      </c>
      <c r="G283">
        <f>VLOOKUP(E283,Tabela36[#All],2,FALSE)</f>
        <v>2.1760912590556813</v>
      </c>
      <c r="H283">
        <f>VLOOKUP(E283,Tabela36[#All],3,FALSE)</f>
        <v>1.968482948553935</v>
      </c>
      <c r="J283" s="1" t="s">
        <v>69</v>
      </c>
      <c r="K283">
        <v>2.8370218447432101</v>
      </c>
      <c r="L283">
        <f>VLOOKUP(J283,Tabela36[#All],2,FALSE)</f>
        <v>3.6519560695330742</v>
      </c>
      <c r="M283">
        <f>VLOOKUP(J283,Tabela36[#All],3,FALSE)</f>
        <v>2.4712917110589387</v>
      </c>
      <c r="O283" s="1" t="s">
        <v>552</v>
      </c>
      <c r="P283">
        <v>3.8196755199942927</v>
      </c>
      <c r="Q283">
        <f>VLOOKUP(O283,Tabela36[#All],2,FALSE)</f>
        <v>2.5415792439465807</v>
      </c>
      <c r="R283">
        <f>VLOOKUP(O283,Tabela36[#All],3,FALSE)</f>
        <v>2.1583624920952498</v>
      </c>
      <c r="T283" s="1" t="s">
        <v>552</v>
      </c>
      <c r="U283">
        <v>-23.256576866836607</v>
      </c>
      <c r="V283">
        <f>VLOOKUP(T283,Tabela36[#All],2,FALSE)</f>
        <v>2.5415792439465807</v>
      </c>
      <c r="W283">
        <f>VLOOKUP(T283,Tabela36[#All],3,FALSE)</f>
        <v>2.1583624920952498</v>
      </c>
      <c r="Y283" t="s">
        <v>552</v>
      </c>
      <c r="Z283">
        <v>-45.69365512457987</v>
      </c>
      <c r="AA283">
        <f>VLOOKUP(Y283,Tabela36[#All],2,FALSE)</f>
        <v>2.5415792439465807</v>
      </c>
      <c r="AB283">
        <f>VLOOKUP(Y283,Tabela36[#All],3,FALSE)</f>
        <v>2.1583624920952498</v>
      </c>
    </row>
    <row r="284" spans="1:28" x14ac:dyDescent="0.3">
      <c r="A284" t="s">
        <v>554</v>
      </c>
      <c r="B284">
        <v>2.8350561017201161</v>
      </c>
      <c r="C284">
        <v>2.3096301674258988</v>
      </c>
      <c r="E284" s="1" t="s">
        <v>566</v>
      </c>
      <c r="F284">
        <v>628.81122600000003</v>
      </c>
      <c r="G284">
        <f>VLOOKUP(E284,Tabela36[#All],2,FALSE)</f>
        <v>2.9395192526186187</v>
      </c>
      <c r="H284">
        <f>VLOOKUP(E284,Tabela36[#All],3,FALSE)</f>
        <v>2.3521825181113627</v>
      </c>
      <c r="J284" s="1" t="s">
        <v>556</v>
      </c>
      <c r="K284">
        <v>2.1521996413815598</v>
      </c>
      <c r="L284">
        <f>VLOOKUP(J284,Tabela36[#All],2,FALSE)</f>
        <v>1.0413926851582251</v>
      </c>
      <c r="M284">
        <f>VLOOKUP(J284,Tabela36[#All],3,FALSE)</f>
        <v>1</v>
      </c>
      <c r="O284" s="1" t="s">
        <v>553</v>
      </c>
      <c r="P284">
        <v>5.0966910734117636</v>
      </c>
      <c r="Q284">
        <f>VLOOKUP(O284,Tabela36[#All],2,FALSE)</f>
        <v>2.1903316981702914</v>
      </c>
      <c r="R284">
        <f>VLOOKUP(O284,Tabela36[#All],3,FALSE)</f>
        <v>1.9444826721501687</v>
      </c>
      <c r="T284" s="1" t="s">
        <v>553</v>
      </c>
      <c r="U284">
        <v>-23.529939000000002</v>
      </c>
      <c r="V284">
        <f>VLOOKUP(T284,Tabela36[#All],2,FALSE)</f>
        <v>2.1903316981702914</v>
      </c>
      <c r="W284">
        <f>VLOOKUP(T284,Tabela36[#All],3,FALSE)</f>
        <v>1.9444826721501687</v>
      </c>
      <c r="Y284" t="s">
        <v>553</v>
      </c>
      <c r="Z284">
        <v>-46.905221141741073</v>
      </c>
      <c r="AA284">
        <f>VLOOKUP(Y284,Tabela36[#All],2,FALSE)</f>
        <v>2.1903316981702914</v>
      </c>
      <c r="AB284">
        <f>VLOOKUP(Y284,Tabela36[#All],3,FALSE)</f>
        <v>1.9444826721501687</v>
      </c>
    </row>
    <row r="285" spans="1:28" x14ac:dyDescent="0.3">
      <c r="A285" t="s">
        <v>555</v>
      </c>
      <c r="B285">
        <v>2.5670263661590602</v>
      </c>
      <c r="C285">
        <v>2.1398790864012365</v>
      </c>
      <c r="E285" s="1" t="s">
        <v>73</v>
      </c>
      <c r="F285">
        <v>548.88346100000001</v>
      </c>
      <c r="G285">
        <f>VLOOKUP(E285,Tabela36[#All],2,FALSE)</f>
        <v>2.6627578316815739</v>
      </c>
      <c r="H285">
        <f>VLOOKUP(E285,Tabela36[#All],3,FALSE)</f>
        <v>2.2455126678141499</v>
      </c>
      <c r="J285" s="1" t="s">
        <v>557</v>
      </c>
      <c r="K285">
        <v>2.5732117050470946</v>
      </c>
      <c r="L285">
        <f>VLOOKUP(J285,Tabela36[#All],2,FALSE)</f>
        <v>3.4092566520389096</v>
      </c>
      <c r="M285">
        <f>VLOOKUP(J285,Tabela36[#All],3,FALSE)</f>
        <v>2.3463529744506388</v>
      </c>
      <c r="O285" s="1" t="s">
        <v>554</v>
      </c>
      <c r="P285">
        <v>4.6471872978959894</v>
      </c>
      <c r="Q285">
        <f>VLOOKUP(O285,Tabela36[#All],2,FALSE)</f>
        <v>2.8350561017201161</v>
      </c>
      <c r="R285">
        <f>VLOOKUP(O285,Tabela36[#All],3,FALSE)</f>
        <v>2.3096301674258988</v>
      </c>
      <c r="T285" s="1" t="s">
        <v>554</v>
      </c>
      <c r="U285">
        <v>-21.022457000000003</v>
      </c>
      <c r="V285">
        <f>VLOOKUP(T285,Tabela36[#All],2,FALSE)</f>
        <v>2.8350561017201161</v>
      </c>
      <c r="W285">
        <f>VLOOKUP(T285,Tabela36[#All],3,FALSE)</f>
        <v>2.3096301674258988</v>
      </c>
      <c r="Y285" t="s">
        <v>554</v>
      </c>
      <c r="Z285">
        <v>-47.765352928523406</v>
      </c>
      <c r="AA285">
        <f>VLOOKUP(Y285,Tabela36[#All],2,FALSE)</f>
        <v>2.8350561017201161</v>
      </c>
      <c r="AB285">
        <f>VLOOKUP(Y285,Tabela36[#All],3,FALSE)</f>
        <v>2.3096301674258988</v>
      </c>
    </row>
    <row r="286" spans="1:28" x14ac:dyDescent="0.3">
      <c r="A286" t="s">
        <v>69</v>
      </c>
      <c r="B286">
        <v>3.6519560695330742</v>
      </c>
      <c r="C286">
        <v>2.4712917110589387</v>
      </c>
      <c r="E286" s="1" t="s">
        <v>567</v>
      </c>
      <c r="F286">
        <v>579.49797599999999</v>
      </c>
      <c r="G286">
        <f>VLOOKUP(E286,Tabela36[#All],2,FALSE)</f>
        <v>3.4729026518036639</v>
      </c>
      <c r="H286">
        <f>VLOOKUP(E286,Tabela36[#All],3,FALSE)</f>
        <v>2.3856062735983121</v>
      </c>
      <c r="J286" s="1" t="s">
        <v>558</v>
      </c>
      <c r="K286">
        <v>2.6185208540182452</v>
      </c>
      <c r="L286">
        <f>VLOOKUP(J286,Tabela36[#All],2,FALSE)</f>
        <v>1.0413926851582251</v>
      </c>
      <c r="M286">
        <f>VLOOKUP(J286,Tabela36[#All],3,FALSE)</f>
        <v>0.95424250943932487</v>
      </c>
      <c r="O286" s="1" t="s">
        <v>555</v>
      </c>
      <c r="P286">
        <v>4.4777577533081701</v>
      </c>
      <c r="Q286">
        <f>VLOOKUP(O286,Tabela36[#All],2,FALSE)</f>
        <v>2.5670263661590602</v>
      </c>
      <c r="R286">
        <f>VLOOKUP(O286,Tabela36[#All],3,FALSE)</f>
        <v>2.1398790864012365</v>
      </c>
      <c r="T286" s="1" t="s">
        <v>555</v>
      </c>
      <c r="U286">
        <v>-23.103062500000004</v>
      </c>
      <c r="V286">
        <f>VLOOKUP(T286,Tabela36[#All],2,FALSE)</f>
        <v>2.5670263661590602</v>
      </c>
      <c r="W286">
        <f>VLOOKUP(T286,Tabela36[#All],3,FALSE)</f>
        <v>2.1398790864012365</v>
      </c>
      <c r="Y286" t="s">
        <v>555</v>
      </c>
      <c r="Z286">
        <v>-46.738270935405829</v>
      </c>
      <c r="AA286">
        <f>VLOOKUP(Y286,Tabela36[#All],2,FALSE)</f>
        <v>2.5670263661590602</v>
      </c>
      <c r="AB286">
        <f>VLOOKUP(Y286,Tabela36[#All],3,FALSE)</f>
        <v>2.1398790864012365</v>
      </c>
    </row>
    <row r="287" spans="1:28" x14ac:dyDescent="0.3">
      <c r="A287" t="s">
        <v>556</v>
      </c>
      <c r="B287">
        <v>1.0413926851582251</v>
      </c>
      <c r="C287">
        <v>1</v>
      </c>
      <c r="E287" s="1" t="s">
        <v>568</v>
      </c>
      <c r="F287">
        <v>717.27232600000002</v>
      </c>
      <c r="G287">
        <f>VLOOKUP(E287,Tabela36[#All],2,FALSE)</f>
        <v>2.7937903846908188</v>
      </c>
      <c r="H287">
        <f>VLOOKUP(E287,Tabela36[#All],3,FALSE)</f>
        <v>2.2528530309798933</v>
      </c>
      <c r="J287" s="1" t="s">
        <v>70</v>
      </c>
      <c r="K287">
        <v>2.9345994382180729</v>
      </c>
      <c r="L287">
        <f>VLOOKUP(J287,Tabela36[#All],2,FALSE)</f>
        <v>1.9731278535996986</v>
      </c>
      <c r="M287">
        <f>VLOOKUP(J287,Tabela36[#All],3,FALSE)</f>
        <v>1.7923916894982539</v>
      </c>
      <c r="O287" s="1" t="s">
        <v>69</v>
      </c>
      <c r="P287">
        <v>5.1768202615944636</v>
      </c>
      <c r="Q287">
        <f>VLOOKUP(O287,Tabela36[#All],2,FALSE)</f>
        <v>3.6519560695330742</v>
      </c>
      <c r="R287">
        <f>VLOOKUP(O287,Tabela36[#All],3,FALSE)</f>
        <v>2.4712917110589387</v>
      </c>
      <c r="T287" s="1" t="s">
        <v>69</v>
      </c>
      <c r="U287">
        <v>-22.295790990000008</v>
      </c>
      <c r="V287">
        <f>VLOOKUP(T287,Tabela36[#All],2,FALSE)</f>
        <v>3.6519560695330742</v>
      </c>
      <c r="W287">
        <f>VLOOKUP(T287,Tabela36[#All],3,FALSE)</f>
        <v>2.4712917110589387</v>
      </c>
      <c r="Y287" t="s">
        <v>69</v>
      </c>
      <c r="Z287">
        <v>-48.558141387833111</v>
      </c>
      <c r="AA287">
        <f>VLOOKUP(Y287,Tabela36[#All],2,FALSE)</f>
        <v>3.6519560695330742</v>
      </c>
      <c r="AB287">
        <f>VLOOKUP(Y287,Tabela36[#All],3,FALSE)</f>
        <v>2.4712917110589387</v>
      </c>
    </row>
    <row r="288" spans="1:28" x14ac:dyDescent="0.3">
      <c r="A288" t="s">
        <v>557</v>
      </c>
      <c r="B288">
        <v>3.4092566520389096</v>
      </c>
      <c r="C288">
        <v>2.3463529744506388</v>
      </c>
      <c r="E288" s="1" t="s">
        <v>569</v>
      </c>
      <c r="F288">
        <v>433.93564700000002</v>
      </c>
      <c r="G288">
        <f>VLOOKUP(E288,Tabela36[#All],2,FALSE)</f>
        <v>2.6384892569546374</v>
      </c>
      <c r="H288">
        <f>VLOOKUP(E288,Tabela36[#All],3,FALSE)</f>
        <v>2.2121876044039577</v>
      </c>
      <c r="J288" s="1" t="s">
        <v>559</v>
      </c>
      <c r="K288">
        <v>2.1078304316122174</v>
      </c>
      <c r="L288">
        <f>VLOOKUP(J288,Tabela36[#All],2,FALSE)</f>
        <v>0.3010299956639812</v>
      </c>
      <c r="M288">
        <f>VLOOKUP(J288,Tabela36[#All],3,FALSE)</f>
        <v>0</v>
      </c>
      <c r="O288" s="1" t="s">
        <v>556</v>
      </c>
      <c r="P288">
        <v>3.4995496259051491</v>
      </c>
      <c r="Q288">
        <f>VLOOKUP(O288,Tabela36[#All],2,FALSE)</f>
        <v>1.0413926851582251</v>
      </c>
      <c r="R288">
        <f>VLOOKUP(O288,Tabela36[#All],3,FALSE)</f>
        <v>1</v>
      </c>
      <c r="T288" s="1" t="s">
        <v>556</v>
      </c>
      <c r="U288">
        <v>-20.312041589292903</v>
      </c>
      <c r="V288">
        <f>VLOOKUP(T288,Tabela36[#All],2,FALSE)</f>
        <v>1.0413926851582251</v>
      </c>
      <c r="W288">
        <f>VLOOKUP(T288,Tabela36[#All],3,FALSE)</f>
        <v>1</v>
      </c>
      <c r="Y288" t="s">
        <v>556</v>
      </c>
      <c r="Z288">
        <v>-47.588743916570039</v>
      </c>
      <c r="AA288">
        <f>VLOOKUP(Y288,Tabela36[#All],2,FALSE)</f>
        <v>1.0413926851582251</v>
      </c>
      <c r="AB288">
        <f>VLOOKUP(Y288,Tabela36[#All],3,FALSE)</f>
        <v>1</v>
      </c>
    </row>
    <row r="289" spans="1:28" x14ac:dyDescent="0.3">
      <c r="A289" t="s">
        <v>558</v>
      </c>
      <c r="B289">
        <v>1.0413926851582251</v>
      </c>
      <c r="C289">
        <v>0.95424250943932487</v>
      </c>
      <c r="E289" s="1" t="s">
        <v>570</v>
      </c>
      <c r="F289">
        <v>530</v>
      </c>
      <c r="G289">
        <f>VLOOKUP(E289,Tabela36[#All],2,FALSE)</f>
        <v>2.6201360549737576</v>
      </c>
      <c r="H289">
        <f>VLOOKUP(E289,Tabela36[#All],3,FALSE)</f>
        <v>2.2068258760318495</v>
      </c>
      <c r="J289" s="1" t="s">
        <v>560</v>
      </c>
      <c r="K289">
        <v>1.7534681509726957</v>
      </c>
      <c r="L289">
        <f>VLOOKUP(J289,Tabela36[#All],2,FALSE)</f>
        <v>2.0569048513364727</v>
      </c>
      <c r="M289">
        <f>VLOOKUP(J289,Tabela36[#All],3,FALSE)</f>
        <v>1.8808135922807914</v>
      </c>
      <c r="O289" s="1" t="s">
        <v>557</v>
      </c>
      <c r="P289">
        <v>4.1212314551496219</v>
      </c>
      <c r="Q289">
        <f>VLOOKUP(O289,Tabela36[#All],2,FALSE)</f>
        <v>3.4092566520389096</v>
      </c>
      <c r="R289">
        <f>VLOOKUP(O289,Tabela36[#All],3,FALSE)</f>
        <v>2.3463529744506388</v>
      </c>
      <c r="T289" s="1" t="s">
        <v>557</v>
      </c>
      <c r="U289">
        <v>-22.930678218205603</v>
      </c>
      <c r="V289">
        <f>VLOOKUP(T289,Tabela36[#All],2,FALSE)</f>
        <v>3.4092566520389096</v>
      </c>
      <c r="W289">
        <f>VLOOKUP(T289,Tabela36[#All],3,FALSE)</f>
        <v>2.3463529744506388</v>
      </c>
      <c r="Y289" t="s">
        <v>557</v>
      </c>
      <c r="Z289">
        <v>-46.273416610136671</v>
      </c>
      <c r="AA289">
        <f>VLOOKUP(Y289,Tabela36[#All],2,FALSE)</f>
        <v>3.4092566520389096</v>
      </c>
      <c r="AB289">
        <f>VLOOKUP(Y289,Tabela36[#All],3,FALSE)</f>
        <v>2.3463529744506388</v>
      </c>
    </row>
    <row r="290" spans="1:28" x14ac:dyDescent="0.3">
      <c r="A290" t="s">
        <v>70</v>
      </c>
      <c r="B290">
        <v>1.9731278535996986</v>
      </c>
      <c r="C290">
        <v>1.7923916894982539</v>
      </c>
      <c r="E290" s="1" t="s">
        <v>571</v>
      </c>
      <c r="F290">
        <v>690.68539599999997</v>
      </c>
      <c r="G290">
        <f>VLOOKUP(E290,Tabela36[#All],2,FALSE)</f>
        <v>2.3096301674258988</v>
      </c>
      <c r="H290">
        <f>VLOOKUP(E290,Tabela36[#All],3,FALSE)</f>
        <v>1.9912260756924949</v>
      </c>
      <c r="J290" s="1" t="s">
        <v>71</v>
      </c>
      <c r="K290">
        <v>2.6346858023565529</v>
      </c>
      <c r="L290">
        <f>VLOOKUP(J290,Tabela36[#All],2,FALSE)</f>
        <v>3.8664054983780547</v>
      </c>
      <c r="M290">
        <f>VLOOKUP(J290,Tabela36[#All],3,FALSE)</f>
        <v>2.5237464668115646</v>
      </c>
      <c r="O290" s="1" t="s">
        <v>558</v>
      </c>
      <c r="P290">
        <v>3.6554265877459184</v>
      </c>
      <c r="Q290">
        <f>VLOOKUP(O290,Tabela36[#All],2,FALSE)</f>
        <v>1.0413926851582251</v>
      </c>
      <c r="R290">
        <f>VLOOKUP(O290,Tabela36[#All],3,FALSE)</f>
        <v>0.95424250943932487</v>
      </c>
      <c r="T290" s="1" t="s">
        <v>558</v>
      </c>
      <c r="U290">
        <v>-22.251046055078699</v>
      </c>
      <c r="V290">
        <f>VLOOKUP(T290,Tabela36[#All],2,FALSE)</f>
        <v>1.0413926851582251</v>
      </c>
      <c r="W290">
        <f>VLOOKUP(T290,Tabela36[#All],3,FALSE)</f>
        <v>0.95424250943932487</v>
      </c>
      <c r="Y290" t="s">
        <v>558</v>
      </c>
      <c r="Z290">
        <v>-50.768535308413988</v>
      </c>
      <c r="AA290">
        <f>VLOOKUP(Y290,Tabela36[#All],2,FALSE)</f>
        <v>1.0413926851582251</v>
      </c>
      <c r="AB290">
        <f>VLOOKUP(Y290,Tabela36[#All],3,FALSE)</f>
        <v>0.95424250943932487</v>
      </c>
    </row>
    <row r="291" spans="1:28" x14ac:dyDescent="0.3">
      <c r="A291" t="s">
        <v>559</v>
      </c>
      <c r="B291">
        <v>0.3010299956639812</v>
      </c>
      <c r="C291">
        <v>0</v>
      </c>
      <c r="E291" s="1" t="s">
        <v>572</v>
      </c>
      <c r="F291">
        <v>465.16921500000001</v>
      </c>
      <c r="G291">
        <f>VLOOKUP(E291,Tabela36[#All],2,FALSE)</f>
        <v>1.7242758696007889</v>
      </c>
      <c r="H291">
        <f>VLOOKUP(E291,Tabela36[#All],3,FALSE)</f>
        <v>1.6020599913279623</v>
      </c>
      <c r="J291" s="1" t="s">
        <v>561</v>
      </c>
      <c r="K291">
        <v>2.7653443890395577</v>
      </c>
      <c r="L291">
        <f>VLOOKUP(J291,Tabela36[#All],2,FALSE)</f>
        <v>2.3263358609287512</v>
      </c>
      <c r="M291">
        <f>VLOOKUP(J291,Tabela36[#All],3,FALSE)</f>
        <v>2.0644579892269186</v>
      </c>
      <c r="O291" s="1" t="s">
        <v>70</v>
      </c>
      <c r="P291">
        <v>4.5683777537182211</v>
      </c>
      <c r="Q291">
        <f>VLOOKUP(O291,Tabela36[#All],2,FALSE)</f>
        <v>1.9731278535996986</v>
      </c>
      <c r="R291">
        <f>VLOOKUP(O291,Tabela36[#All],3,FALSE)</f>
        <v>1.7923916894982539</v>
      </c>
      <c r="T291" s="1" t="s">
        <v>70</v>
      </c>
      <c r="U291">
        <v>-21.053719035000004</v>
      </c>
      <c r="V291">
        <f>VLOOKUP(T291,Tabela36[#All],2,FALSE)</f>
        <v>1.9731278535996986</v>
      </c>
      <c r="W291">
        <f>VLOOKUP(T291,Tabela36[#All],3,FALSE)</f>
        <v>1.7923916894982539</v>
      </c>
      <c r="Y291" t="s">
        <v>70</v>
      </c>
      <c r="Z291">
        <v>-49.686282716033325</v>
      </c>
      <c r="AA291">
        <f>VLOOKUP(Y291,Tabela36[#All],2,FALSE)</f>
        <v>1.9731278535996986</v>
      </c>
      <c r="AB291">
        <f>VLOOKUP(Y291,Tabela36[#All],3,FALSE)</f>
        <v>1.7923916894982539</v>
      </c>
    </row>
    <row r="292" spans="1:28" x14ac:dyDescent="0.3">
      <c r="A292" t="s">
        <v>560</v>
      </c>
      <c r="B292">
        <v>2.0569048513364727</v>
      </c>
      <c r="C292">
        <v>1.8808135922807914</v>
      </c>
      <c r="E292" s="1" t="s">
        <v>573</v>
      </c>
      <c r="F292">
        <v>524.62983099999997</v>
      </c>
      <c r="G292">
        <f>VLOOKUP(E292,Tabela36[#All],2,FALSE)</f>
        <v>0.6020599913279624</v>
      </c>
      <c r="H292">
        <f>VLOOKUP(E292,Tabela36[#All],3,FALSE)</f>
        <v>0.6020599913279624</v>
      </c>
      <c r="J292" s="1" t="s">
        <v>164</v>
      </c>
      <c r="K292">
        <v>2.9099831606205169</v>
      </c>
      <c r="L292">
        <f>VLOOKUP(J292,Tabela36[#All],2,FALSE)</f>
        <v>2.7084209001347128</v>
      </c>
      <c r="M292">
        <f>VLOOKUP(J292,Tabela36[#All],3,FALSE)</f>
        <v>2.287801729930226</v>
      </c>
      <c r="O292" s="1" t="s">
        <v>559</v>
      </c>
      <c r="P292">
        <v>3.6790643181213127</v>
      </c>
      <c r="Q292">
        <f>VLOOKUP(O292,Tabela36[#All],2,FALSE)</f>
        <v>0.3010299956639812</v>
      </c>
      <c r="R292">
        <f>VLOOKUP(O292,Tabela36[#All],3,FALSE)</f>
        <v>0</v>
      </c>
      <c r="T292" s="1" t="s">
        <v>559</v>
      </c>
      <c r="U292">
        <v>-22.013168999343701</v>
      </c>
      <c r="V292">
        <f>VLOOKUP(T292,Tabela36[#All],2,FALSE)</f>
        <v>0.3010299956639812</v>
      </c>
      <c r="W292">
        <f>VLOOKUP(T292,Tabela36[#All],3,FALSE)</f>
        <v>0</v>
      </c>
      <c r="Y292" t="s">
        <v>559</v>
      </c>
      <c r="Z292">
        <v>-49.790794283774673</v>
      </c>
      <c r="AA292">
        <f>VLOOKUP(Y292,Tabela36[#All],2,FALSE)</f>
        <v>0.3010299956639812</v>
      </c>
      <c r="AB292">
        <f>VLOOKUP(Y292,Tabela36[#All],3,FALSE)</f>
        <v>0</v>
      </c>
    </row>
    <row r="293" spans="1:28" x14ac:dyDescent="0.3">
      <c r="A293" t="s">
        <v>71</v>
      </c>
      <c r="B293">
        <v>3.8664054983780547</v>
      </c>
      <c r="C293">
        <v>2.5237464668115646</v>
      </c>
      <c r="E293" s="1" t="s">
        <v>74</v>
      </c>
      <c r="F293">
        <v>645.80016699999999</v>
      </c>
      <c r="G293">
        <f>VLOOKUP(E293,Tabela36[#All],2,FALSE)</f>
        <v>2.7379873263334309</v>
      </c>
      <c r="H293">
        <f>VLOOKUP(E293,Tabela36[#All],3,FALSE)</f>
        <v>2.3053513694466239</v>
      </c>
      <c r="J293" s="1" t="s">
        <v>72</v>
      </c>
      <c r="K293">
        <v>2.7178110851648865</v>
      </c>
      <c r="L293">
        <f>VLOOKUP(J293,Tabela36[#All],2,FALSE)</f>
        <v>3.2907022432878543</v>
      </c>
      <c r="M293">
        <f>VLOOKUP(J293,Tabela36[#All],3,FALSE)</f>
        <v>2.4149733479708178</v>
      </c>
      <c r="O293" s="1" t="s">
        <v>560</v>
      </c>
      <c r="P293">
        <v>3.5272431163880884</v>
      </c>
      <c r="Q293">
        <f>VLOOKUP(O293,Tabela36[#All],2,FALSE)</f>
        <v>2.0569048513364727</v>
      </c>
      <c r="R293">
        <f>VLOOKUP(O293,Tabela36[#All],3,FALSE)</f>
        <v>1.8808135922807914</v>
      </c>
      <c r="T293" s="1" t="s">
        <v>560</v>
      </c>
      <c r="U293">
        <v>-23.0825599993188</v>
      </c>
      <c r="V293">
        <f>VLOOKUP(T293,Tabela36[#All],2,FALSE)</f>
        <v>2.0569048513364727</v>
      </c>
      <c r="W293">
        <f>VLOOKUP(T293,Tabela36[#All],3,FALSE)</f>
        <v>1.8808135922807914</v>
      </c>
      <c r="Y293" t="s">
        <v>560</v>
      </c>
      <c r="Z293">
        <v>-47.798173511904771</v>
      </c>
      <c r="AA293">
        <f>VLOOKUP(Y293,Tabela36[#All],2,FALSE)</f>
        <v>2.0569048513364727</v>
      </c>
      <c r="AB293">
        <f>VLOOKUP(Y293,Tabela36[#All],3,FALSE)</f>
        <v>1.8808135922807914</v>
      </c>
    </row>
    <row r="294" spans="1:28" x14ac:dyDescent="0.3">
      <c r="A294" t="s">
        <v>561</v>
      </c>
      <c r="B294">
        <v>2.3263358609287512</v>
      </c>
      <c r="C294">
        <v>2.0644579892269186</v>
      </c>
      <c r="E294" s="1" t="s">
        <v>574</v>
      </c>
      <c r="F294">
        <v>670.03316099999995</v>
      </c>
      <c r="G294">
        <f>VLOOKUP(E294,Tabela36[#All],2,FALSE)</f>
        <v>1.255272505103306</v>
      </c>
      <c r="H294">
        <f>VLOOKUP(E294,Tabela36[#All],3,FALSE)</f>
        <v>1.2304489213782739</v>
      </c>
      <c r="J294" s="1" t="s">
        <v>562</v>
      </c>
      <c r="K294">
        <v>2.4073433079468303</v>
      </c>
      <c r="L294">
        <f>VLOOKUP(J294,Tabela36[#All],2,FALSE)</f>
        <v>2.6483600109809315</v>
      </c>
      <c r="M294">
        <f>VLOOKUP(J294,Tabela36[#All],3,FALSE)</f>
        <v>2.2013971243204513</v>
      </c>
      <c r="O294" s="1" t="s">
        <v>71</v>
      </c>
      <c r="P294">
        <v>5.6221746340910874</v>
      </c>
      <c r="Q294">
        <f>VLOOKUP(O294,Tabela36[#All],2,FALSE)</f>
        <v>3.8664054983780547</v>
      </c>
      <c r="R294">
        <f>VLOOKUP(O294,Tabela36[#All],3,FALSE)</f>
        <v>2.5237464668115646</v>
      </c>
      <c r="T294" s="1" t="s">
        <v>71</v>
      </c>
      <c r="U294">
        <v>-23.187668000000006</v>
      </c>
      <c r="V294">
        <f>VLOOKUP(T294,Tabela36[#All],2,FALSE)</f>
        <v>3.8664054983780547</v>
      </c>
      <c r="W294">
        <f>VLOOKUP(T294,Tabela36[#All],3,FALSE)</f>
        <v>2.5237464668115646</v>
      </c>
      <c r="Y294" t="s">
        <v>71</v>
      </c>
      <c r="Z294">
        <v>-46.885273967996739</v>
      </c>
      <c r="AA294">
        <f>VLOOKUP(Y294,Tabela36[#All],2,FALSE)</f>
        <v>3.8664054983780547</v>
      </c>
      <c r="AB294">
        <f>VLOOKUP(Y294,Tabela36[#All],3,FALSE)</f>
        <v>2.5237464668115646</v>
      </c>
    </row>
    <row r="295" spans="1:28" x14ac:dyDescent="0.3">
      <c r="A295" t="s">
        <v>164</v>
      </c>
      <c r="B295">
        <v>2.7084209001347128</v>
      </c>
      <c r="C295">
        <v>2.287801729930226</v>
      </c>
      <c r="E295" s="1" t="s">
        <v>575</v>
      </c>
      <c r="F295">
        <v>567.67929200000003</v>
      </c>
      <c r="G295">
        <f>VLOOKUP(E295,Tabela36[#All],2,FALSE)</f>
        <v>1.2041199826559248</v>
      </c>
      <c r="H295">
        <f>VLOOKUP(E295,Tabela36[#All],3,FALSE)</f>
        <v>1.1139433523068367</v>
      </c>
      <c r="J295" s="1" t="s">
        <v>563</v>
      </c>
      <c r="K295">
        <v>2.5846410010698184</v>
      </c>
      <c r="L295">
        <f>VLOOKUP(J295,Tabela36[#All],2,FALSE)</f>
        <v>1.6532125137753437</v>
      </c>
      <c r="M295">
        <f>VLOOKUP(J295,Tabela36[#All],3,FALSE)</f>
        <v>1.5314789170422551</v>
      </c>
      <c r="O295" s="1" t="s">
        <v>561</v>
      </c>
      <c r="P295">
        <v>4.3155295332138488</v>
      </c>
      <c r="Q295">
        <f>VLOOKUP(O295,Tabela36[#All],2,FALSE)</f>
        <v>2.3263358609287512</v>
      </c>
      <c r="R295">
        <f>VLOOKUP(O295,Tabela36[#All],3,FALSE)</f>
        <v>2.0644579892269186</v>
      </c>
      <c r="T295" s="1" t="s">
        <v>561</v>
      </c>
      <c r="U295">
        <v>-21.511275749680955</v>
      </c>
      <c r="V295">
        <f>VLOOKUP(T295,Tabela36[#All],2,FALSE)</f>
        <v>2.3263358609287512</v>
      </c>
      <c r="W295">
        <f>VLOOKUP(T295,Tabela36[#All],3,FALSE)</f>
        <v>2.0644579892269186</v>
      </c>
      <c r="Y295" t="s">
        <v>561</v>
      </c>
      <c r="Z295">
        <v>-51.434011950548992</v>
      </c>
      <c r="AA295">
        <f>VLOOKUP(Y295,Tabela36[#All],2,FALSE)</f>
        <v>2.3263358609287512</v>
      </c>
      <c r="AB295">
        <f>VLOOKUP(Y295,Tabela36[#All],3,FALSE)</f>
        <v>2.0644579892269186</v>
      </c>
    </row>
    <row r="296" spans="1:28" x14ac:dyDescent="0.3">
      <c r="A296" t="s">
        <v>72</v>
      </c>
      <c r="B296">
        <v>3.2907022432878543</v>
      </c>
      <c r="C296">
        <v>2.4149733479708178</v>
      </c>
      <c r="E296" s="1" t="s">
        <v>75</v>
      </c>
      <c r="F296">
        <v>542.27126999999996</v>
      </c>
      <c r="G296">
        <f>VLOOKUP(E296,Tabela36[#All],2,FALSE)</f>
        <v>1.7323937598229686</v>
      </c>
      <c r="H296">
        <f>VLOOKUP(E296,Tabela36[#All],3,FALSE)</f>
        <v>1.5797835966168101</v>
      </c>
      <c r="J296" s="1" t="s">
        <v>564</v>
      </c>
      <c r="K296">
        <v>2.7305198437777363</v>
      </c>
      <c r="L296">
        <f>VLOOKUP(J296,Tabela36[#All],2,FALSE)</f>
        <v>0.84509804001425681</v>
      </c>
      <c r="M296">
        <f>VLOOKUP(J296,Tabela36[#All],3,FALSE)</f>
        <v>0.69897000433601886</v>
      </c>
      <c r="O296" s="1" t="s">
        <v>164</v>
      </c>
      <c r="P296">
        <v>4.2744349700740418</v>
      </c>
      <c r="Q296">
        <f>VLOOKUP(O296,Tabela36[#All],2,FALSE)</f>
        <v>2.7084209001347128</v>
      </c>
      <c r="R296">
        <f>VLOOKUP(O296,Tabela36[#All],3,FALSE)</f>
        <v>2.287801729930226</v>
      </c>
      <c r="T296" s="1" t="s">
        <v>164</v>
      </c>
      <c r="U296">
        <v>-24.320703078972656</v>
      </c>
      <c r="V296">
        <f>VLOOKUP(T296,Tabela36[#All],2,FALSE)</f>
        <v>2.7084209001347128</v>
      </c>
      <c r="W296">
        <f>VLOOKUP(T296,Tabela36[#All],3,FALSE)</f>
        <v>2.287801729930226</v>
      </c>
      <c r="Y296" t="s">
        <v>164</v>
      </c>
      <c r="Z296">
        <v>-47.635341967662214</v>
      </c>
      <c r="AA296">
        <f>VLOOKUP(Y296,Tabela36[#All],2,FALSE)</f>
        <v>2.7084209001347128</v>
      </c>
      <c r="AB296">
        <f>VLOOKUP(Y296,Tabela36[#All],3,FALSE)</f>
        <v>2.287801729930226</v>
      </c>
    </row>
    <row r="297" spans="1:28" x14ac:dyDescent="0.3">
      <c r="A297" t="s">
        <v>562</v>
      </c>
      <c r="B297">
        <v>2.6483600109809315</v>
      </c>
      <c r="C297">
        <v>2.2013971243204513</v>
      </c>
      <c r="E297" s="1" t="s">
        <v>576</v>
      </c>
      <c r="F297">
        <v>516.14221899999995</v>
      </c>
      <c r="G297">
        <f>VLOOKUP(E297,Tabela36[#All],2,FALSE)</f>
        <v>2.2671717284030137</v>
      </c>
      <c r="H297">
        <f>VLOOKUP(E297,Tabela36[#All],3,FALSE)</f>
        <v>2.0334237554869499</v>
      </c>
      <c r="J297" s="1" t="s">
        <v>565</v>
      </c>
      <c r="K297">
        <v>2.2228906741109271</v>
      </c>
      <c r="L297">
        <f>VLOOKUP(J297,Tabela36[#All],2,FALSE)</f>
        <v>2.1760912590556813</v>
      </c>
      <c r="M297">
        <f>VLOOKUP(J297,Tabela36[#All],3,FALSE)</f>
        <v>1.968482948553935</v>
      </c>
      <c r="O297" s="1" t="s">
        <v>72</v>
      </c>
      <c r="P297">
        <v>4.4975377876036768</v>
      </c>
      <c r="Q297">
        <f>VLOOKUP(O297,Tabela36[#All],2,FALSE)</f>
        <v>3.2907022432878543</v>
      </c>
      <c r="R297">
        <f>VLOOKUP(O297,Tabela36[#All],3,FALSE)</f>
        <v>2.4149733479708178</v>
      </c>
      <c r="T297" s="1" t="s">
        <v>72</v>
      </c>
      <c r="U297">
        <v>-23.935689201507817</v>
      </c>
      <c r="V297">
        <f>VLOOKUP(T297,Tabela36[#All],2,FALSE)</f>
        <v>3.2907022432878543</v>
      </c>
      <c r="W297">
        <f>VLOOKUP(T297,Tabela36[#All],3,FALSE)</f>
        <v>2.4149733479708178</v>
      </c>
      <c r="Y297" t="s">
        <v>72</v>
      </c>
      <c r="Z297">
        <v>-47.081594072291821</v>
      </c>
      <c r="AA297">
        <f>VLOOKUP(Y297,Tabela36[#All],2,FALSE)</f>
        <v>3.2907022432878543</v>
      </c>
      <c r="AB297">
        <f>VLOOKUP(Y297,Tabela36[#All],3,FALSE)</f>
        <v>2.4149733479708178</v>
      </c>
    </row>
    <row r="298" spans="1:28" x14ac:dyDescent="0.3">
      <c r="A298" t="s">
        <v>563</v>
      </c>
      <c r="B298">
        <v>1.6532125137753437</v>
      </c>
      <c r="C298">
        <v>1.5314789170422551</v>
      </c>
      <c r="E298" s="1" t="s">
        <v>577</v>
      </c>
      <c r="F298">
        <v>516.15397099999996</v>
      </c>
      <c r="G298">
        <f>VLOOKUP(E298,Tabela36[#All],2,FALSE)</f>
        <v>0.84509804001425681</v>
      </c>
      <c r="H298">
        <f>VLOOKUP(E298,Tabela36[#All],3,FALSE)</f>
        <v>0.84509804001425681</v>
      </c>
      <c r="J298" s="1" t="s">
        <v>566</v>
      </c>
      <c r="K298">
        <v>2.6051660065463254</v>
      </c>
      <c r="L298">
        <f>VLOOKUP(J298,Tabela36[#All],2,FALSE)</f>
        <v>2.9395192526186187</v>
      </c>
      <c r="M298">
        <f>VLOOKUP(J298,Tabela36[#All],3,FALSE)</f>
        <v>2.3521825181113627</v>
      </c>
      <c r="O298" s="1" t="s">
        <v>562</v>
      </c>
      <c r="P298">
        <v>3.6898414091375047</v>
      </c>
      <c r="Q298">
        <f>VLOOKUP(O298,Tabela36[#All],2,FALSE)</f>
        <v>2.6483600109809315</v>
      </c>
      <c r="R298">
        <f>VLOOKUP(O298,Tabela36[#All],3,FALSE)</f>
        <v>2.2013971243204513</v>
      </c>
      <c r="T298" s="1" t="s">
        <v>562</v>
      </c>
      <c r="U298">
        <v>-23.086921351486403</v>
      </c>
      <c r="V298">
        <f>VLOOKUP(T298,Tabela36[#All],2,FALSE)</f>
        <v>2.6483600109809315</v>
      </c>
      <c r="W298">
        <f>VLOOKUP(T298,Tabela36[#All],3,FALSE)</f>
        <v>2.2013971243204513</v>
      </c>
      <c r="Y298" t="s">
        <v>562</v>
      </c>
      <c r="Z298">
        <v>-45.190810820432951</v>
      </c>
      <c r="AA298">
        <f>VLOOKUP(Y298,Tabela36[#All],2,FALSE)</f>
        <v>2.6483600109809315</v>
      </c>
      <c r="AB298">
        <f>VLOOKUP(Y298,Tabela36[#All],3,FALSE)</f>
        <v>2.2013971243204513</v>
      </c>
    </row>
    <row r="299" spans="1:28" x14ac:dyDescent="0.3">
      <c r="A299" t="s">
        <v>564</v>
      </c>
      <c r="B299">
        <v>0.84509804001425681</v>
      </c>
      <c r="C299">
        <v>0.69897000433601886</v>
      </c>
      <c r="E299" s="1" t="s">
        <v>578</v>
      </c>
      <c r="F299">
        <v>502.64309800000001</v>
      </c>
      <c r="G299">
        <f>VLOOKUP(E299,Tabela36[#All],2,FALSE)</f>
        <v>2.1492191126553797</v>
      </c>
      <c r="H299">
        <f>VLOOKUP(E299,Tabela36[#All],3,FALSE)</f>
        <v>1.9395192526186185</v>
      </c>
      <c r="J299" s="1" t="s">
        <v>73</v>
      </c>
      <c r="K299">
        <v>2.9082388489174931</v>
      </c>
      <c r="L299">
        <f>VLOOKUP(J299,Tabela36[#All],2,FALSE)</f>
        <v>2.6627578316815739</v>
      </c>
      <c r="M299">
        <f>VLOOKUP(J299,Tabela36[#All],3,FALSE)</f>
        <v>2.2455126678141499</v>
      </c>
      <c r="O299" s="1" t="s">
        <v>563</v>
      </c>
      <c r="P299">
        <v>4.4550886060409525</v>
      </c>
      <c r="Q299">
        <f>VLOOKUP(O299,Tabela36[#All],2,FALSE)</f>
        <v>1.6532125137753437</v>
      </c>
      <c r="R299">
        <f>VLOOKUP(O299,Tabela36[#All],3,FALSE)</f>
        <v>1.5314789170422551</v>
      </c>
      <c r="T299" s="1" t="s">
        <v>563</v>
      </c>
      <c r="U299">
        <v>-23.054011606537156</v>
      </c>
      <c r="V299">
        <f>VLOOKUP(T299,Tabela36[#All],2,FALSE)</f>
        <v>1.6532125137753437</v>
      </c>
      <c r="W299">
        <f>VLOOKUP(T299,Tabela36[#All],3,FALSE)</f>
        <v>1.5314789170422551</v>
      </c>
      <c r="Y299" t="s">
        <v>563</v>
      </c>
      <c r="Z299">
        <v>-47.833780710266304</v>
      </c>
      <c r="AA299">
        <f>VLOOKUP(Y299,Tabela36[#All],2,FALSE)</f>
        <v>1.6532125137753437</v>
      </c>
      <c r="AB299">
        <f>VLOOKUP(Y299,Tabela36[#All],3,FALSE)</f>
        <v>1.5314789170422551</v>
      </c>
    </row>
    <row r="300" spans="1:28" x14ac:dyDescent="0.3">
      <c r="A300" t="s">
        <v>565</v>
      </c>
      <c r="B300">
        <v>2.1760912590556813</v>
      </c>
      <c r="C300">
        <v>1.968482948553935</v>
      </c>
      <c r="E300" s="1" t="s">
        <v>579</v>
      </c>
      <c r="F300">
        <v>861.81794500000001</v>
      </c>
      <c r="G300">
        <f>VLOOKUP(E300,Tabela36[#All],2,FALSE)</f>
        <v>2.9876662649262746</v>
      </c>
      <c r="H300">
        <f>VLOOKUP(E300,Tabela36[#All],3,FALSE)</f>
        <v>2.2671717284030137</v>
      </c>
      <c r="J300" s="1" t="s">
        <v>567</v>
      </c>
      <c r="K300">
        <v>2.7639600526461274</v>
      </c>
      <c r="L300">
        <f>VLOOKUP(J300,Tabela36[#All],2,FALSE)</f>
        <v>3.4729026518036639</v>
      </c>
      <c r="M300">
        <f>VLOOKUP(J300,Tabela36[#All],3,FALSE)</f>
        <v>2.3856062735983121</v>
      </c>
      <c r="O300" s="1" t="s">
        <v>564</v>
      </c>
      <c r="P300">
        <v>4.0784568180532927</v>
      </c>
      <c r="Q300">
        <f>VLOOKUP(O300,Tabela36[#All],2,FALSE)</f>
        <v>0.84509804001425681</v>
      </c>
      <c r="R300">
        <f>VLOOKUP(O300,Tabela36[#All],3,FALSE)</f>
        <v>0.69897000433601886</v>
      </c>
      <c r="T300" s="1" t="s">
        <v>564</v>
      </c>
      <c r="U300">
        <v>-21.164856565473503</v>
      </c>
      <c r="V300">
        <f>VLOOKUP(T300,Tabela36[#All],2,FALSE)</f>
        <v>0.84509804001425681</v>
      </c>
      <c r="W300">
        <f>VLOOKUP(T300,Tabela36[#All],3,FALSE)</f>
        <v>0.69897000433601886</v>
      </c>
      <c r="Y300" t="s">
        <v>564</v>
      </c>
      <c r="Z300">
        <v>-51.040501657068525</v>
      </c>
      <c r="AA300">
        <f>VLOOKUP(Y300,Tabela36[#All],2,FALSE)</f>
        <v>0.84509804001425681</v>
      </c>
      <c r="AB300">
        <f>VLOOKUP(Y300,Tabela36[#All],3,FALSE)</f>
        <v>0.69897000433601886</v>
      </c>
    </row>
    <row r="301" spans="1:28" x14ac:dyDescent="0.3">
      <c r="A301" t="s">
        <v>566</v>
      </c>
      <c r="B301">
        <v>2.9395192526186187</v>
      </c>
      <c r="C301">
        <v>2.3521825181113627</v>
      </c>
      <c r="E301" s="1" t="s">
        <v>76</v>
      </c>
      <c r="F301">
        <v>793.14745400000004</v>
      </c>
      <c r="G301">
        <f>VLOOKUP(E301,Tabela36[#All],2,FALSE)</f>
        <v>3.5694909543487832</v>
      </c>
      <c r="H301">
        <f>VLOOKUP(E301,Tabela36[#All],3,FALSE)</f>
        <v>2.4517864355242902</v>
      </c>
      <c r="J301" s="1" t="s">
        <v>568</v>
      </c>
      <c r="K301">
        <v>1.6880280683740365</v>
      </c>
      <c r="L301">
        <f>VLOOKUP(J301,Tabela36[#All],2,FALSE)</f>
        <v>2.7937903846908188</v>
      </c>
      <c r="M301">
        <f>VLOOKUP(J301,Tabela36[#All],3,FALSE)</f>
        <v>2.2528530309798933</v>
      </c>
      <c r="O301" s="1" t="s">
        <v>565</v>
      </c>
      <c r="P301">
        <v>3.8609366207000937</v>
      </c>
      <c r="Q301">
        <f>VLOOKUP(O301,Tabela36[#All],2,FALSE)</f>
        <v>2.1760912590556813</v>
      </c>
      <c r="R301">
        <f>VLOOKUP(O301,Tabela36[#All],3,FALSE)</f>
        <v>1.968482948553935</v>
      </c>
      <c r="T301" s="1" t="s">
        <v>565</v>
      </c>
      <c r="U301">
        <v>-22.570096474152958</v>
      </c>
      <c r="V301">
        <f>VLOOKUP(T301,Tabela36[#All],2,FALSE)</f>
        <v>2.1760912590556813</v>
      </c>
      <c r="W301">
        <f>VLOOKUP(T301,Tabela36[#All],3,FALSE)</f>
        <v>1.968482948553935</v>
      </c>
      <c r="Y301" t="s">
        <v>565</v>
      </c>
      <c r="Z301">
        <v>-44.893110279387081</v>
      </c>
      <c r="AA301">
        <f>VLOOKUP(Y301,Tabela36[#All],2,FALSE)</f>
        <v>2.1760912590556813</v>
      </c>
      <c r="AB301">
        <f>VLOOKUP(Y301,Tabela36[#All],3,FALSE)</f>
        <v>1.968482948553935</v>
      </c>
    </row>
    <row r="302" spans="1:28" x14ac:dyDescent="0.3">
      <c r="A302" t="s">
        <v>73</v>
      </c>
      <c r="B302">
        <v>2.6627578316815739</v>
      </c>
      <c r="C302">
        <v>2.2455126678141499</v>
      </c>
      <c r="E302" s="1" t="s">
        <v>580</v>
      </c>
      <c r="F302">
        <v>707.25175100000001</v>
      </c>
      <c r="G302">
        <f>VLOOKUP(E302,Tabela36[#All],2,FALSE)</f>
        <v>2.7972675408307164</v>
      </c>
      <c r="H302">
        <f>VLOOKUP(E302,Tabela36[#All],3,FALSE)</f>
        <v>2.2405492482825999</v>
      </c>
      <c r="J302" s="1" t="s">
        <v>569</v>
      </c>
      <c r="K302">
        <v>2.7559190447926452</v>
      </c>
      <c r="L302">
        <f>VLOOKUP(J302,Tabela36[#All],2,FALSE)</f>
        <v>2.6384892569546374</v>
      </c>
      <c r="M302">
        <f>VLOOKUP(J302,Tabela36[#All],3,FALSE)</f>
        <v>2.2121876044039577</v>
      </c>
      <c r="O302" s="1" t="s">
        <v>566</v>
      </c>
      <c r="P302">
        <v>5.0144827358521917</v>
      </c>
      <c r="Q302">
        <f>VLOOKUP(O302,Tabela36[#All],2,FALSE)</f>
        <v>2.9395192526186187</v>
      </c>
      <c r="R302">
        <f>VLOOKUP(O302,Tabela36[#All],3,FALSE)</f>
        <v>2.3521825181113627</v>
      </c>
      <c r="T302" s="1" t="s">
        <v>566</v>
      </c>
      <c r="U302">
        <v>-22.185436005000003</v>
      </c>
      <c r="V302">
        <f>VLOOKUP(T302,Tabela36[#All],2,FALSE)</f>
        <v>2.9395192526186187</v>
      </c>
      <c r="W302">
        <f>VLOOKUP(T302,Tabela36[#All],3,FALSE)</f>
        <v>2.3521825181113627</v>
      </c>
      <c r="Y302" t="s">
        <v>566</v>
      </c>
      <c r="Z302">
        <v>-47.388707969614835</v>
      </c>
      <c r="AA302">
        <f>VLOOKUP(Y302,Tabela36[#All],2,FALSE)</f>
        <v>2.9395192526186187</v>
      </c>
      <c r="AB302">
        <f>VLOOKUP(Y302,Tabela36[#All],3,FALSE)</f>
        <v>2.3521825181113627</v>
      </c>
    </row>
    <row r="303" spans="1:28" x14ac:dyDescent="0.3">
      <c r="A303" t="s">
        <v>567</v>
      </c>
      <c r="B303">
        <v>3.4729026518036639</v>
      </c>
      <c r="C303">
        <v>2.3856062735983121</v>
      </c>
      <c r="E303" s="1" t="s">
        <v>581</v>
      </c>
      <c r="F303">
        <v>395.785686</v>
      </c>
      <c r="G303">
        <f>VLOOKUP(E303,Tabela36[#All],2,FALSE)</f>
        <v>0.90308998699194354</v>
      </c>
      <c r="H303">
        <f>VLOOKUP(E303,Tabela36[#All],3,FALSE)</f>
        <v>0.90308998699194354</v>
      </c>
      <c r="J303" s="1" t="s">
        <v>570</v>
      </c>
      <c r="K303">
        <v>2.6171681519737997</v>
      </c>
      <c r="L303">
        <f>VLOOKUP(J303,Tabela36[#All],2,FALSE)</f>
        <v>2.6201360549737576</v>
      </c>
      <c r="M303">
        <f>VLOOKUP(J303,Tabela36[#All],3,FALSE)</f>
        <v>2.2068258760318495</v>
      </c>
      <c r="O303" s="1" t="s">
        <v>73</v>
      </c>
      <c r="P303">
        <v>4.835259232912736</v>
      </c>
      <c r="Q303">
        <f>VLOOKUP(O303,Tabela36[#All],2,FALSE)</f>
        <v>2.6627578316815739</v>
      </c>
      <c r="R303">
        <f>VLOOKUP(O303,Tabela36[#All],3,FALSE)</f>
        <v>2.2455126678141499</v>
      </c>
      <c r="T303" s="1" t="s">
        <v>73</v>
      </c>
      <c r="U303">
        <v>-22.597507000000004</v>
      </c>
      <c r="V303">
        <f>VLOOKUP(T303,Tabela36[#All],2,FALSE)</f>
        <v>2.6627578316815739</v>
      </c>
      <c r="W303">
        <f>VLOOKUP(T303,Tabela36[#All],3,FALSE)</f>
        <v>2.2455126678141499</v>
      </c>
      <c r="Y303" t="s">
        <v>73</v>
      </c>
      <c r="Z303">
        <v>-48.798681972457324</v>
      </c>
      <c r="AA303">
        <f>VLOOKUP(Y303,Tabela36[#All],2,FALSE)</f>
        <v>2.6627578316815739</v>
      </c>
      <c r="AB303">
        <f>VLOOKUP(Y303,Tabela36[#All],3,FALSE)</f>
        <v>2.2455126678141499</v>
      </c>
    </row>
    <row r="304" spans="1:28" x14ac:dyDescent="0.3">
      <c r="A304" t="s">
        <v>568</v>
      </c>
      <c r="B304">
        <v>2.7937903846908188</v>
      </c>
      <c r="C304">
        <v>2.2528530309798933</v>
      </c>
      <c r="E304" s="1" t="s">
        <v>582</v>
      </c>
      <c r="F304">
        <v>388.87179200000003</v>
      </c>
      <c r="G304">
        <f>VLOOKUP(E304,Tabela36[#All],2,FALSE)</f>
        <v>1.0413926851582251</v>
      </c>
      <c r="H304">
        <f>VLOOKUP(E304,Tabela36[#All],3,FALSE)</f>
        <v>1</v>
      </c>
      <c r="J304" s="1" t="s">
        <v>571</v>
      </c>
      <c r="K304">
        <v>1.7414116247665463</v>
      </c>
      <c r="L304">
        <f>VLOOKUP(J304,Tabela36[#All],2,FALSE)</f>
        <v>2.3096301674258988</v>
      </c>
      <c r="M304">
        <f>VLOOKUP(J304,Tabela36[#All],3,FALSE)</f>
        <v>1.9912260756924949</v>
      </c>
      <c r="O304" s="1" t="s">
        <v>567</v>
      </c>
      <c r="P304">
        <v>5.4858831923340503</v>
      </c>
      <c r="Q304">
        <f>VLOOKUP(O304,Tabela36[#All],2,FALSE)</f>
        <v>3.4729026518036639</v>
      </c>
      <c r="R304">
        <f>VLOOKUP(O304,Tabela36[#All],3,FALSE)</f>
        <v>2.3856062735983121</v>
      </c>
      <c r="T304" s="1" t="s">
        <v>567</v>
      </c>
      <c r="U304">
        <v>-22.562194000000005</v>
      </c>
      <c r="V304">
        <f>VLOOKUP(T304,Tabela36[#All],2,FALSE)</f>
        <v>3.4729026518036639</v>
      </c>
      <c r="W304">
        <f>VLOOKUP(T304,Tabela36[#All],3,FALSE)</f>
        <v>2.3856062735983121</v>
      </c>
      <c r="Y304" t="s">
        <v>567</v>
      </c>
      <c r="Z304">
        <v>-47.401939523310205</v>
      </c>
      <c r="AA304">
        <f>VLOOKUP(Y304,Tabela36[#All],2,FALSE)</f>
        <v>3.4729026518036639</v>
      </c>
      <c r="AB304">
        <f>VLOOKUP(Y304,Tabela36[#All],3,FALSE)</f>
        <v>2.3856062735983121</v>
      </c>
    </row>
    <row r="305" spans="1:28" x14ac:dyDescent="0.3">
      <c r="A305" t="s">
        <v>569</v>
      </c>
      <c r="B305">
        <v>2.6384892569546374</v>
      </c>
      <c r="C305">
        <v>2.2121876044039577</v>
      </c>
      <c r="E305" s="1" t="s">
        <v>583</v>
      </c>
      <c r="F305">
        <v>451.39966099999998</v>
      </c>
      <c r="G305">
        <f>VLOOKUP(E305,Tabela36[#All],2,FALSE)</f>
        <v>1.4471580313422192</v>
      </c>
      <c r="H305">
        <f>VLOOKUP(E305,Tabela36[#All],3,FALSE)</f>
        <v>1.4471580313422192</v>
      </c>
      <c r="J305" s="1" t="s">
        <v>572</v>
      </c>
      <c r="K305">
        <v>2.4980485193536124</v>
      </c>
      <c r="L305">
        <f>VLOOKUP(J305,Tabela36[#All],2,FALSE)</f>
        <v>1.7242758696007889</v>
      </c>
      <c r="M305">
        <f>VLOOKUP(J305,Tabela36[#All],3,FALSE)</f>
        <v>1.6020599913279623</v>
      </c>
      <c r="O305" s="1" t="s">
        <v>568</v>
      </c>
      <c r="P305">
        <v>3.9020028913507296</v>
      </c>
      <c r="Q305">
        <f>VLOOKUP(O305,Tabela36[#All],2,FALSE)</f>
        <v>2.7937903846908188</v>
      </c>
      <c r="R305">
        <f>VLOOKUP(O305,Tabela36[#All],3,FALSE)</f>
        <v>2.2528530309798933</v>
      </c>
      <c r="T305" s="1" t="s">
        <v>568</v>
      </c>
      <c r="U305">
        <v>-22.520488192169154</v>
      </c>
      <c r="V305">
        <f>VLOOKUP(T305,Tabela36[#All],2,FALSE)</f>
        <v>2.7937903846908188</v>
      </c>
      <c r="W305">
        <f>VLOOKUP(T305,Tabela36[#All],3,FALSE)</f>
        <v>2.2528530309798933</v>
      </c>
      <c r="Y305" t="s">
        <v>568</v>
      </c>
      <c r="Z305">
        <v>-46.661483616308736</v>
      </c>
      <c r="AA305">
        <f>VLOOKUP(Y305,Tabela36[#All],2,FALSE)</f>
        <v>2.7937903846908188</v>
      </c>
      <c r="AB305">
        <f>VLOOKUP(Y305,Tabela36[#All],3,FALSE)</f>
        <v>2.2528530309798933</v>
      </c>
    </row>
    <row r="306" spans="1:28" x14ac:dyDescent="0.3">
      <c r="A306" t="s">
        <v>570</v>
      </c>
      <c r="B306">
        <v>2.6201360549737576</v>
      </c>
      <c r="C306">
        <v>2.2068258760318495</v>
      </c>
      <c r="E306" s="1" t="s">
        <v>584</v>
      </c>
      <c r="F306">
        <v>390.54092000000003</v>
      </c>
      <c r="G306">
        <f>VLOOKUP(E306,Tabela36[#All],2,FALSE)</f>
        <v>0</v>
      </c>
      <c r="H306">
        <f>VLOOKUP(E306,Tabela36[#All],3,FALSE)</f>
        <v>0</v>
      </c>
      <c r="J306" s="1" t="s">
        <v>573</v>
      </c>
      <c r="K306">
        <v>2.2776917109608497</v>
      </c>
      <c r="L306">
        <f>VLOOKUP(J306,Tabela36[#All],2,FALSE)</f>
        <v>0.6020599913279624</v>
      </c>
      <c r="M306">
        <f>VLOOKUP(J306,Tabela36[#All],3,FALSE)</f>
        <v>0.6020599913279624</v>
      </c>
      <c r="O306" s="1" t="s">
        <v>569</v>
      </c>
      <c r="P306">
        <v>4.8921669790729334</v>
      </c>
      <c r="Q306">
        <f>VLOOKUP(O306,Tabela36[#All],2,FALSE)</f>
        <v>2.6384892569546374</v>
      </c>
      <c r="R306">
        <f>VLOOKUP(O306,Tabela36[#All],3,FALSE)</f>
        <v>2.2121876044039577</v>
      </c>
      <c r="T306" s="1" t="s">
        <v>569</v>
      </c>
      <c r="U306">
        <v>-21.6723465</v>
      </c>
      <c r="V306">
        <f>VLOOKUP(T306,Tabela36[#All],2,FALSE)</f>
        <v>2.6384892569546374</v>
      </c>
      <c r="W306">
        <f>VLOOKUP(T306,Tabela36[#All],3,FALSE)</f>
        <v>2.2121876044039577</v>
      </c>
      <c r="Y306" t="s">
        <v>569</v>
      </c>
      <c r="Z306">
        <v>-49.751423386685467</v>
      </c>
      <c r="AA306">
        <f>VLOOKUP(Y306,Tabela36[#All],2,FALSE)</f>
        <v>2.6384892569546374</v>
      </c>
      <c r="AB306">
        <f>VLOOKUP(Y306,Tabela36[#All],3,FALSE)</f>
        <v>2.2121876044039577</v>
      </c>
    </row>
    <row r="307" spans="1:28" x14ac:dyDescent="0.3">
      <c r="A307" t="s">
        <v>571</v>
      </c>
      <c r="B307">
        <v>2.3096301674258988</v>
      </c>
      <c r="C307">
        <v>1.9912260756924949</v>
      </c>
      <c r="E307" s="1" t="s">
        <v>585</v>
      </c>
      <c r="F307">
        <v>657.30619000000002</v>
      </c>
      <c r="G307">
        <f>VLOOKUP(E307,Tabela36[#All],2,FALSE)</f>
        <v>3.0606978403536118</v>
      </c>
      <c r="H307">
        <f>VLOOKUP(E307,Tabela36[#All],3,FALSE)</f>
        <v>2.3159703454569178</v>
      </c>
      <c r="J307" s="1" t="s">
        <v>74</v>
      </c>
      <c r="K307">
        <v>2.7768877888460062</v>
      </c>
      <c r="L307">
        <f>VLOOKUP(J307,Tabela36[#All],2,FALSE)</f>
        <v>2.7379873263334309</v>
      </c>
      <c r="M307">
        <f>VLOOKUP(J307,Tabela36[#All],3,FALSE)</f>
        <v>2.3053513694466239</v>
      </c>
      <c r="O307" s="1" t="s">
        <v>570</v>
      </c>
      <c r="P307">
        <v>4.947952996142476</v>
      </c>
      <c r="Q307">
        <f>VLOOKUP(O307,Tabela36[#All],2,FALSE)</f>
        <v>2.6201360549737576</v>
      </c>
      <c r="R307">
        <f>VLOOKUP(O307,Tabela36[#All],3,FALSE)</f>
        <v>2.2068258760318495</v>
      </c>
      <c r="T307" s="1" t="s">
        <v>570</v>
      </c>
      <c r="U307">
        <v>-22.731693032629604</v>
      </c>
      <c r="V307">
        <f>VLOOKUP(T307,Tabela36[#All],2,FALSE)</f>
        <v>2.6201360549737576</v>
      </c>
      <c r="W307">
        <f>VLOOKUP(T307,Tabela36[#All],3,FALSE)</f>
        <v>2.2068258760318495</v>
      </c>
      <c r="Y307" t="s">
        <v>570</v>
      </c>
      <c r="Z307">
        <v>-45.124248144163182</v>
      </c>
      <c r="AA307">
        <f>VLOOKUP(Y307,Tabela36[#All],2,FALSE)</f>
        <v>2.6201360549737576</v>
      </c>
      <c r="AB307">
        <f>VLOOKUP(Y307,Tabela36[#All],3,FALSE)</f>
        <v>2.2068258760318495</v>
      </c>
    </row>
    <row r="308" spans="1:28" x14ac:dyDescent="0.3">
      <c r="A308" t="s">
        <v>572</v>
      </c>
      <c r="B308">
        <v>1.7242758696007889</v>
      </c>
      <c r="C308">
        <v>1.6020599913279623</v>
      </c>
      <c r="E308" s="1" t="s">
        <v>586</v>
      </c>
      <c r="F308">
        <v>497.54003499999999</v>
      </c>
      <c r="G308">
        <f>VLOOKUP(E308,Tabela36[#All],2,FALSE)</f>
        <v>2.4842998393467859</v>
      </c>
      <c r="H308">
        <f>VLOOKUP(E308,Tabela36[#All],3,FALSE)</f>
        <v>2.1461280356782382</v>
      </c>
      <c r="J308" s="1" t="s">
        <v>574</v>
      </c>
      <c r="K308">
        <v>2.190810558953082</v>
      </c>
      <c r="L308">
        <f>VLOOKUP(J308,Tabela36[#All],2,FALSE)</f>
        <v>1.255272505103306</v>
      </c>
      <c r="M308">
        <f>VLOOKUP(J308,Tabela36[#All],3,FALSE)</f>
        <v>1.2304489213782739</v>
      </c>
      <c r="O308" s="1" t="s">
        <v>571</v>
      </c>
      <c r="P308">
        <v>4.6891756195208254</v>
      </c>
      <c r="Q308">
        <f>VLOOKUP(O308,Tabela36[#All],2,FALSE)</f>
        <v>2.3096301674258988</v>
      </c>
      <c r="R308">
        <f>VLOOKUP(O308,Tabela36[#All],3,FALSE)</f>
        <v>1.9912260756924949</v>
      </c>
      <c r="T308" s="1" t="s">
        <v>571</v>
      </c>
      <c r="U308">
        <v>-23.086778500000005</v>
      </c>
      <c r="V308">
        <f>VLOOKUP(T308,Tabela36[#All],2,FALSE)</f>
        <v>2.3096301674258988</v>
      </c>
      <c r="W308">
        <f>VLOOKUP(T308,Tabela36[#All],3,FALSE)</f>
        <v>1.9912260756924949</v>
      </c>
      <c r="Y308" t="s">
        <v>571</v>
      </c>
      <c r="Z308">
        <v>-46.946440218048735</v>
      </c>
      <c r="AA308">
        <f>VLOOKUP(Y308,Tabela36[#All],2,FALSE)</f>
        <v>2.3096301674258988</v>
      </c>
      <c r="AB308">
        <f>VLOOKUP(Y308,Tabela36[#All],3,FALSE)</f>
        <v>1.9912260756924949</v>
      </c>
    </row>
    <row r="309" spans="1:28" x14ac:dyDescent="0.3">
      <c r="A309" t="s">
        <v>573</v>
      </c>
      <c r="B309">
        <v>0.6020599913279624</v>
      </c>
      <c r="C309">
        <v>0.6020599913279624</v>
      </c>
      <c r="E309" s="1" t="s">
        <v>587</v>
      </c>
      <c r="F309">
        <v>578.25469199999998</v>
      </c>
      <c r="G309">
        <f>VLOOKUP(E309,Tabela36[#All],2,FALSE)</f>
        <v>3.173186268412274</v>
      </c>
      <c r="H309">
        <f>VLOOKUP(E309,Tabela36[#All],3,FALSE)</f>
        <v>2.3944516808262164</v>
      </c>
      <c r="J309" s="1" t="s">
        <v>575</v>
      </c>
      <c r="K309">
        <v>2.6769001932265799</v>
      </c>
      <c r="L309">
        <f>VLOOKUP(J309,Tabela36[#All],2,FALSE)</f>
        <v>1.2041199826559248</v>
      </c>
      <c r="M309">
        <f>VLOOKUP(J309,Tabela36[#All],3,FALSE)</f>
        <v>1.1139433523068367</v>
      </c>
      <c r="O309" s="1" t="s">
        <v>572</v>
      </c>
      <c r="P309">
        <v>4.3373993544718976</v>
      </c>
      <c r="Q309">
        <f>VLOOKUP(O309,Tabela36[#All],2,FALSE)</f>
        <v>1.7242758696007889</v>
      </c>
      <c r="R309">
        <f>VLOOKUP(O309,Tabela36[#All],3,FALSE)</f>
        <v>1.6020599913279623</v>
      </c>
      <c r="T309" s="1" t="s">
        <v>572</v>
      </c>
      <c r="U309">
        <v>-21.723415646037903</v>
      </c>
      <c r="V309">
        <f>VLOOKUP(T309,Tabela36[#All],2,FALSE)</f>
        <v>1.7242758696007889</v>
      </c>
      <c r="W309">
        <f>VLOOKUP(T309,Tabela36[#All],3,FALSE)</f>
        <v>1.6020599913279623</v>
      </c>
      <c r="Y309" t="s">
        <v>572</v>
      </c>
      <c r="Z309">
        <v>-51.018349142240865</v>
      </c>
      <c r="AA309">
        <f>VLOOKUP(Y309,Tabela36[#All],2,FALSE)</f>
        <v>1.7242758696007889</v>
      </c>
      <c r="AB309">
        <f>VLOOKUP(Y309,Tabela36[#All],3,FALSE)</f>
        <v>1.6020599913279623</v>
      </c>
    </row>
    <row r="310" spans="1:28" x14ac:dyDescent="0.3">
      <c r="A310" t="s">
        <v>74</v>
      </c>
      <c r="B310">
        <v>2.7379873263334309</v>
      </c>
      <c r="C310">
        <v>2.3053513694466239</v>
      </c>
      <c r="E310" s="1" t="s">
        <v>588</v>
      </c>
      <c r="F310">
        <v>789.32946700000002</v>
      </c>
      <c r="G310">
        <f>VLOOKUP(E310,Tabela36[#All],2,FALSE)</f>
        <v>2.3180633349627615</v>
      </c>
      <c r="H310">
        <f>VLOOKUP(E310,Tabela36[#All],3,FALSE)</f>
        <v>1.954242509439325</v>
      </c>
      <c r="J310" s="1" t="s">
        <v>75</v>
      </c>
      <c r="K310">
        <v>2.3512434274470206</v>
      </c>
      <c r="L310">
        <f>VLOOKUP(J310,Tabela36[#All],2,FALSE)</f>
        <v>1.7323937598229686</v>
      </c>
      <c r="M310">
        <f>VLOOKUP(J310,Tabela36[#All],3,FALSE)</f>
        <v>1.5797835966168101</v>
      </c>
      <c r="O310" s="1" t="s">
        <v>573</v>
      </c>
      <c r="P310">
        <v>3.3791241460703918</v>
      </c>
      <c r="Q310">
        <f>VLOOKUP(O310,Tabela36[#All],2,FALSE)</f>
        <v>0.6020599913279624</v>
      </c>
      <c r="R310">
        <f>VLOOKUP(O310,Tabela36[#All],3,FALSE)</f>
        <v>0.6020599913279624</v>
      </c>
      <c r="T310" s="1" t="s">
        <v>573</v>
      </c>
      <c r="U310">
        <v>-22.431639999333854</v>
      </c>
      <c r="V310">
        <f>VLOOKUP(T310,Tabela36[#All],2,FALSE)</f>
        <v>0.6020599913279624</v>
      </c>
      <c r="W310">
        <f>VLOOKUP(T310,Tabela36[#All],3,FALSE)</f>
        <v>0.6020599913279624</v>
      </c>
      <c r="Y310" t="s">
        <v>573</v>
      </c>
      <c r="Z310">
        <v>-49.523179124461372</v>
      </c>
      <c r="AA310">
        <f>VLOOKUP(Y310,Tabela36[#All],2,FALSE)</f>
        <v>0.6020599913279624</v>
      </c>
      <c r="AB310">
        <f>VLOOKUP(Y310,Tabela36[#All],3,FALSE)</f>
        <v>0.6020599913279624</v>
      </c>
    </row>
    <row r="311" spans="1:28" x14ac:dyDescent="0.3">
      <c r="A311" t="s">
        <v>574</v>
      </c>
      <c r="B311">
        <v>1.255272505103306</v>
      </c>
      <c r="C311">
        <v>1.2304489213782739</v>
      </c>
      <c r="E311" s="1" t="s">
        <v>589</v>
      </c>
      <c r="F311">
        <v>476.83669300000003</v>
      </c>
      <c r="G311">
        <f>VLOOKUP(E311,Tabela36[#All],2,FALSE)</f>
        <v>1.9084850188786497</v>
      </c>
      <c r="H311">
        <f>VLOOKUP(E311,Tabela36[#All],3,FALSE)</f>
        <v>1.6901960800285136</v>
      </c>
      <c r="J311" s="1" t="s">
        <v>576</v>
      </c>
      <c r="K311">
        <v>2.3946040074153547</v>
      </c>
      <c r="L311">
        <f>VLOOKUP(J311,Tabela36[#All],2,FALSE)</f>
        <v>2.2671717284030137</v>
      </c>
      <c r="M311">
        <f>VLOOKUP(J311,Tabela36[#All],3,FALSE)</f>
        <v>2.0334237554869499</v>
      </c>
      <c r="O311" s="1" t="s">
        <v>74</v>
      </c>
      <c r="P311">
        <v>4.1745540345208303</v>
      </c>
      <c r="Q311">
        <f>VLOOKUP(O311,Tabela36[#All],2,FALSE)</f>
        <v>2.7379873263334309</v>
      </c>
      <c r="R311">
        <f>VLOOKUP(O311,Tabela36[#All],3,FALSE)</f>
        <v>2.3053513694466239</v>
      </c>
      <c r="T311" s="1" t="s">
        <v>74</v>
      </c>
      <c r="U311">
        <v>-21.551706525237204</v>
      </c>
      <c r="V311">
        <f>VLOOKUP(T311,Tabela36[#All],2,FALSE)</f>
        <v>2.7379873263334309</v>
      </c>
      <c r="W311">
        <f>VLOOKUP(T311,Tabela36[#All],3,FALSE)</f>
        <v>2.3053513694466239</v>
      </c>
      <c r="Y311" t="s">
        <v>74</v>
      </c>
      <c r="Z311">
        <v>-47.700279944847594</v>
      </c>
      <c r="AA311">
        <f>VLOOKUP(Y311,Tabela36[#All],2,FALSE)</f>
        <v>2.7379873263334309</v>
      </c>
      <c r="AB311">
        <f>VLOOKUP(Y311,Tabela36[#All],3,FALSE)</f>
        <v>2.3053513694466239</v>
      </c>
    </row>
    <row r="312" spans="1:28" x14ac:dyDescent="0.3">
      <c r="A312" t="s">
        <v>575</v>
      </c>
      <c r="B312">
        <v>1.2041199826559248</v>
      </c>
      <c r="C312">
        <v>1.1139433523068367</v>
      </c>
      <c r="E312" s="1" t="s">
        <v>590</v>
      </c>
      <c r="F312">
        <v>518.44557199999997</v>
      </c>
      <c r="G312">
        <f>VLOOKUP(E312,Tabela36[#All],2,FALSE)</f>
        <v>2.3180633349627615</v>
      </c>
      <c r="H312">
        <f>VLOOKUP(E312,Tabela36[#All],3,FALSE)</f>
        <v>2.0791812460476247</v>
      </c>
      <c r="J312" s="1" t="s">
        <v>577</v>
      </c>
      <c r="K312">
        <v>2.5153001432721815</v>
      </c>
      <c r="L312">
        <f>VLOOKUP(J312,Tabela36[#All],2,FALSE)</f>
        <v>0.84509804001425681</v>
      </c>
      <c r="M312">
        <f>VLOOKUP(J312,Tabela36[#All],3,FALSE)</f>
        <v>0.84509804001425681</v>
      </c>
      <c r="O312" s="1" t="s">
        <v>574</v>
      </c>
      <c r="P312">
        <v>3.6612446089593336</v>
      </c>
      <c r="Q312">
        <f>VLOOKUP(O312,Tabela36[#All],2,FALSE)</f>
        <v>1.255272505103306</v>
      </c>
      <c r="R312">
        <f>VLOOKUP(O312,Tabela36[#All],3,FALSE)</f>
        <v>1.2304489213782739</v>
      </c>
      <c r="T312" s="1" t="s">
        <v>574</v>
      </c>
      <c r="U312">
        <v>-22.413815392232703</v>
      </c>
      <c r="V312">
        <f>VLOOKUP(T312,Tabela36[#All],2,FALSE)</f>
        <v>1.255272505103306</v>
      </c>
      <c r="W312">
        <f>VLOOKUP(T312,Tabela36[#All],3,FALSE)</f>
        <v>1.2304489213782739</v>
      </c>
      <c r="Y312" t="s">
        <v>574</v>
      </c>
      <c r="Z312">
        <v>-49.820324699943825</v>
      </c>
      <c r="AA312">
        <f>VLOOKUP(Y312,Tabela36[#All],2,FALSE)</f>
        <v>1.255272505103306</v>
      </c>
      <c r="AB312">
        <f>VLOOKUP(Y312,Tabela36[#All],3,FALSE)</f>
        <v>1.2304489213782739</v>
      </c>
    </row>
    <row r="313" spans="1:28" x14ac:dyDescent="0.3">
      <c r="A313" t="s">
        <v>75</v>
      </c>
      <c r="B313">
        <v>1.7323937598229686</v>
      </c>
      <c r="C313">
        <v>1.5797835966168101</v>
      </c>
      <c r="E313" s="1" t="s">
        <v>591</v>
      </c>
      <c r="F313">
        <v>408.60607299999998</v>
      </c>
      <c r="G313">
        <f>VLOOKUP(E313,Tabela36[#All],2,FALSE)</f>
        <v>1.2041199826559248</v>
      </c>
      <c r="H313">
        <f>VLOOKUP(E313,Tabela36[#All],3,FALSE)</f>
        <v>1.1139433523068367</v>
      </c>
      <c r="J313" s="1" t="s">
        <v>578</v>
      </c>
      <c r="K313">
        <v>2.4945469521265631</v>
      </c>
      <c r="L313">
        <f>VLOOKUP(J313,Tabela36[#All],2,FALSE)</f>
        <v>2.1492191126553797</v>
      </c>
      <c r="M313">
        <f>VLOOKUP(J313,Tabela36[#All],3,FALSE)</f>
        <v>1.9395192526186185</v>
      </c>
      <c r="O313" s="1" t="s">
        <v>575</v>
      </c>
      <c r="P313">
        <v>3.4230819582972312</v>
      </c>
      <c r="Q313">
        <f>VLOOKUP(O313,Tabela36[#All],2,FALSE)</f>
        <v>1.2041199826559248</v>
      </c>
      <c r="R313">
        <f>VLOOKUP(O313,Tabela36[#All],3,FALSE)</f>
        <v>1.1139433523068367</v>
      </c>
      <c r="T313" s="1" t="s">
        <v>575</v>
      </c>
      <c r="U313">
        <v>-22.343444287208154</v>
      </c>
      <c r="V313">
        <f>VLOOKUP(T313,Tabela36[#All],2,FALSE)</f>
        <v>1.2041199826559248</v>
      </c>
      <c r="W313">
        <f>VLOOKUP(T313,Tabela36[#All],3,FALSE)</f>
        <v>1.1139433523068367</v>
      </c>
      <c r="Y313" t="s">
        <v>575</v>
      </c>
      <c r="Z313">
        <v>-50.38932711588177</v>
      </c>
      <c r="AA313">
        <f>VLOOKUP(Y313,Tabela36[#All],2,FALSE)</f>
        <v>1.2041199826559248</v>
      </c>
      <c r="AB313">
        <f>VLOOKUP(Y313,Tabela36[#All],3,FALSE)</f>
        <v>1.1139433523068367</v>
      </c>
    </row>
    <row r="314" spans="1:28" x14ac:dyDescent="0.3">
      <c r="A314" t="s">
        <v>576</v>
      </c>
      <c r="B314">
        <v>2.2671717284030137</v>
      </c>
      <c r="C314">
        <v>2.0334237554869499</v>
      </c>
      <c r="E314" s="1" t="s">
        <v>592</v>
      </c>
      <c r="F314">
        <v>513.242119</v>
      </c>
      <c r="G314">
        <f>VLOOKUP(E314,Tabela36[#All],2,FALSE)</f>
        <v>2.4456042032735974</v>
      </c>
      <c r="H314">
        <f>VLOOKUP(E314,Tabela36[#All],3,FALSE)</f>
        <v>2.0718820073061255</v>
      </c>
      <c r="J314" s="1" t="s">
        <v>579</v>
      </c>
      <c r="K314">
        <v>2.3225273277437153</v>
      </c>
      <c r="L314">
        <f>VLOOKUP(J314,Tabela36[#All],2,FALSE)</f>
        <v>2.9876662649262746</v>
      </c>
      <c r="M314">
        <f>VLOOKUP(J314,Tabela36[#All],3,FALSE)</f>
        <v>2.2671717284030137</v>
      </c>
      <c r="O314" s="1" t="s">
        <v>75</v>
      </c>
      <c r="P314">
        <v>4.2345932024853301</v>
      </c>
      <c r="Q314">
        <f>VLOOKUP(O314,Tabela36[#All],2,FALSE)</f>
        <v>1.7323937598229686</v>
      </c>
      <c r="R314">
        <f>VLOOKUP(O314,Tabela36[#All],3,FALSE)</f>
        <v>1.5797835966168101</v>
      </c>
      <c r="T314" s="1" t="s">
        <v>75</v>
      </c>
      <c r="U314">
        <v>-22.505549628843855</v>
      </c>
      <c r="V314">
        <f>VLOOKUP(T314,Tabela36[#All],2,FALSE)</f>
        <v>1.7323937598229686</v>
      </c>
      <c r="W314">
        <f>VLOOKUP(T314,Tabela36[#All],3,FALSE)</f>
        <v>1.5797835966168101</v>
      </c>
      <c r="Y314" t="s">
        <v>75</v>
      </c>
      <c r="Z314">
        <v>-48.71140538696806</v>
      </c>
      <c r="AA314">
        <f>VLOOKUP(Y314,Tabela36[#All],2,FALSE)</f>
        <v>1.7323937598229686</v>
      </c>
      <c r="AB314">
        <f>VLOOKUP(Y314,Tabela36[#All],3,FALSE)</f>
        <v>1.5797835966168101</v>
      </c>
    </row>
    <row r="315" spans="1:28" x14ac:dyDescent="0.3">
      <c r="A315" t="s">
        <v>577</v>
      </c>
      <c r="B315">
        <v>0.84509804001425681</v>
      </c>
      <c r="C315">
        <v>0.84509804001425681</v>
      </c>
      <c r="E315" s="1" t="s">
        <v>77</v>
      </c>
      <c r="F315">
        <v>681.34163100000001</v>
      </c>
      <c r="G315">
        <f>VLOOKUP(E315,Tabela36[#All],2,FALSE)</f>
        <v>3.1000257301078626</v>
      </c>
      <c r="H315">
        <f>VLOOKUP(E315,Tabela36[#All],3,FALSE)</f>
        <v>2.5065050324048719</v>
      </c>
      <c r="J315" s="1" t="s">
        <v>76</v>
      </c>
      <c r="K315">
        <v>2.50609489728566</v>
      </c>
      <c r="L315">
        <f>VLOOKUP(J315,Tabela36[#All],2,FALSE)</f>
        <v>3.5694909543487832</v>
      </c>
      <c r="M315">
        <f>VLOOKUP(J315,Tabela36[#All],3,FALSE)</f>
        <v>2.4517864355242902</v>
      </c>
      <c r="O315" s="1" t="s">
        <v>576</v>
      </c>
      <c r="P315">
        <v>3.9095560292411755</v>
      </c>
      <c r="Q315">
        <f>VLOOKUP(O315,Tabela36[#All],2,FALSE)</f>
        <v>2.2671717284030137</v>
      </c>
      <c r="R315">
        <f>VLOOKUP(O315,Tabela36[#All],3,FALSE)</f>
        <v>2.0334237554869499</v>
      </c>
      <c r="T315" s="1" t="s">
        <v>576</v>
      </c>
      <c r="U315">
        <v>-20.801313539563303</v>
      </c>
      <c r="V315">
        <f>VLOOKUP(T315,Tabela36[#All],2,FALSE)</f>
        <v>2.2671717284030137</v>
      </c>
      <c r="W315">
        <f>VLOOKUP(T315,Tabela36[#All],3,FALSE)</f>
        <v>2.0334237554869499</v>
      </c>
      <c r="Y315" t="s">
        <v>576</v>
      </c>
      <c r="Z315">
        <v>-49.963497820342063</v>
      </c>
      <c r="AA315">
        <f>VLOOKUP(Y315,Tabela36[#All],2,FALSE)</f>
        <v>2.2671717284030137</v>
      </c>
      <c r="AB315">
        <f>VLOOKUP(Y315,Tabela36[#All],3,FALSE)</f>
        <v>2.0334237554869499</v>
      </c>
    </row>
    <row r="316" spans="1:28" x14ac:dyDescent="0.3">
      <c r="A316" t="s">
        <v>578</v>
      </c>
      <c r="B316">
        <v>2.1492191126553797</v>
      </c>
      <c r="C316">
        <v>1.9395192526186185</v>
      </c>
      <c r="E316" s="1" t="s">
        <v>593</v>
      </c>
      <c r="F316">
        <v>459.85779500000001</v>
      </c>
      <c r="G316">
        <f>VLOOKUP(E316,Tabela36[#All],2,FALSE)</f>
        <v>2.503790683057181</v>
      </c>
      <c r="H316">
        <f>VLOOKUP(E316,Tabela36[#All],3,FALSE)</f>
        <v>2.0253058652647704</v>
      </c>
      <c r="J316" s="1" t="s">
        <v>580</v>
      </c>
      <c r="K316">
        <v>2.3599227117720178</v>
      </c>
      <c r="L316">
        <f>VLOOKUP(J316,Tabela36[#All],2,FALSE)</f>
        <v>2.7972675408307164</v>
      </c>
      <c r="M316">
        <f>VLOOKUP(J316,Tabela36[#All],3,FALSE)</f>
        <v>2.2405492482825999</v>
      </c>
      <c r="O316" s="1" t="s">
        <v>577</v>
      </c>
      <c r="P316">
        <v>3.5679669068231541</v>
      </c>
      <c r="Q316">
        <f>VLOOKUP(O316,Tabela36[#All],2,FALSE)</f>
        <v>0.84509804001425681</v>
      </c>
      <c r="R316">
        <f>VLOOKUP(O316,Tabela36[#All],3,FALSE)</f>
        <v>0.84509804001425681</v>
      </c>
      <c r="T316" s="1" t="s">
        <v>577</v>
      </c>
      <c r="U316">
        <v>-20.149997984692504</v>
      </c>
      <c r="V316">
        <f>VLOOKUP(T316,Tabela36[#All],2,FALSE)</f>
        <v>0.84509804001425681</v>
      </c>
      <c r="W316">
        <f>VLOOKUP(T316,Tabela36[#All],3,FALSE)</f>
        <v>0.84509804001425681</v>
      </c>
      <c r="Y316" t="s">
        <v>577</v>
      </c>
      <c r="Z316">
        <v>-50.197628484223976</v>
      </c>
      <c r="AA316">
        <f>VLOOKUP(Y316,Tabela36[#All],2,FALSE)</f>
        <v>0.84509804001425681</v>
      </c>
      <c r="AB316">
        <f>VLOOKUP(Y316,Tabela36[#All],3,FALSE)</f>
        <v>0.84509804001425681</v>
      </c>
    </row>
    <row r="317" spans="1:28" x14ac:dyDescent="0.3">
      <c r="A317" t="s">
        <v>579</v>
      </c>
      <c r="B317">
        <v>2.9876662649262746</v>
      </c>
      <c r="C317">
        <v>2.2671717284030137</v>
      </c>
      <c r="E317" s="1" t="s">
        <v>78</v>
      </c>
      <c r="F317">
        <v>412.22447</v>
      </c>
      <c r="G317">
        <f>VLOOKUP(E317,Tabela36[#All],2,FALSE)</f>
        <v>2.5599066250361124</v>
      </c>
      <c r="H317">
        <f>VLOOKUP(E317,Tabela36[#All],3,FALSE)</f>
        <v>2.167317334748176</v>
      </c>
      <c r="J317" s="1" t="s">
        <v>581</v>
      </c>
      <c r="K317">
        <v>2.9635607074837256</v>
      </c>
      <c r="L317">
        <f>VLOOKUP(J317,Tabela36[#All],2,FALSE)</f>
        <v>0.90308998699194354</v>
      </c>
      <c r="M317">
        <f>VLOOKUP(J317,Tabela36[#All],3,FALSE)</f>
        <v>0.90308998699194354</v>
      </c>
      <c r="O317" s="1" t="s">
        <v>578</v>
      </c>
      <c r="P317">
        <v>3.4940153747571436</v>
      </c>
      <c r="Q317">
        <f>VLOOKUP(O317,Tabela36[#All],2,FALSE)</f>
        <v>2.1492191126553797</v>
      </c>
      <c r="R317">
        <f>VLOOKUP(O317,Tabela36[#All],3,FALSE)</f>
        <v>1.9395192526186185</v>
      </c>
      <c r="T317" s="1" t="s">
        <v>578</v>
      </c>
      <c r="U317">
        <v>-20.643481311055101</v>
      </c>
      <c r="V317">
        <f>VLOOKUP(T317,Tabela36[#All],2,FALSE)</f>
        <v>2.1492191126553797</v>
      </c>
      <c r="W317">
        <f>VLOOKUP(T317,Tabela36[#All],3,FALSE)</f>
        <v>1.9395192526186185</v>
      </c>
      <c r="Y317" t="s">
        <v>578</v>
      </c>
      <c r="Z317">
        <v>-50.227537047108889</v>
      </c>
      <c r="AA317">
        <f>VLOOKUP(Y317,Tabela36[#All],2,FALSE)</f>
        <v>2.1492191126553797</v>
      </c>
      <c r="AB317">
        <f>VLOOKUP(Y317,Tabela36[#All],3,FALSE)</f>
        <v>1.9395192526186185</v>
      </c>
    </row>
    <row r="318" spans="1:28" x14ac:dyDescent="0.3">
      <c r="A318" t="s">
        <v>76</v>
      </c>
      <c r="B318">
        <v>3.5694909543487832</v>
      </c>
      <c r="C318">
        <v>2.4517864355242902</v>
      </c>
      <c r="E318" s="1" t="s">
        <v>594</v>
      </c>
      <c r="F318">
        <v>438.917914</v>
      </c>
      <c r="G318">
        <f>VLOOKUP(E318,Tabela36[#All],2,FALSE)</f>
        <v>2.1702617153949575</v>
      </c>
      <c r="H318">
        <f>VLOOKUP(E318,Tabela36[#All],3,FALSE)</f>
        <v>1.9637878273455553</v>
      </c>
      <c r="J318" s="1" t="s">
        <v>582</v>
      </c>
      <c r="K318">
        <v>2.7271327956619098</v>
      </c>
      <c r="L318">
        <f>VLOOKUP(J318,Tabela36[#All],2,FALSE)</f>
        <v>1.0413926851582251</v>
      </c>
      <c r="M318">
        <f>VLOOKUP(J318,Tabela36[#All],3,FALSE)</f>
        <v>1</v>
      </c>
      <c r="O318" s="1" t="s">
        <v>579</v>
      </c>
      <c r="P318">
        <v>4.6734816970733473</v>
      </c>
      <c r="Q318">
        <f>VLOOKUP(O318,Tabela36[#All],2,FALSE)</f>
        <v>2.9876662649262746</v>
      </c>
      <c r="R318">
        <f>VLOOKUP(O318,Tabela36[#All],3,FALSE)</f>
        <v>2.2671717284030137</v>
      </c>
      <c r="T318" s="1" t="s">
        <v>579</v>
      </c>
      <c r="U318">
        <v>-23.547457999999907</v>
      </c>
      <c r="V318">
        <f>VLOOKUP(T318,Tabela36[#All],2,FALSE)</f>
        <v>2.9876662649262746</v>
      </c>
      <c r="W318">
        <f>VLOOKUP(T318,Tabela36[#All],3,FALSE)</f>
        <v>2.2671717284030137</v>
      </c>
      <c r="Y318" t="s">
        <v>579</v>
      </c>
      <c r="Z318">
        <v>-47.184482626249711</v>
      </c>
      <c r="AA318">
        <f>VLOOKUP(Y318,Tabela36[#All],2,FALSE)</f>
        <v>2.9876662649262746</v>
      </c>
      <c r="AB318">
        <f>VLOOKUP(Y318,Tabela36[#All],3,FALSE)</f>
        <v>2.2671717284030137</v>
      </c>
    </row>
    <row r="319" spans="1:28" x14ac:dyDescent="0.3">
      <c r="A319" t="s">
        <v>580</v>
      </c>
      <c r="B319">
        <v>2.7972675408307164</v>
      </c>
      <c r="C319">
        <v>2.2405492482825999</v>
      </c>
      <c r="E319" s="1" t="s">
        <v>79</v>
      </c>
      <c r="F319">
        <v>590.24368000000004</v>
      </c>
      <c r="G319">
        <f>VLOOKUP(E319,Tabela36[#All],2,FALSE)</f>
        <v>2.5831987739686229</v>
      </c>
      <c r="H319">
        <f>VLOOKUP(E319,Tabela36[#All],3,FALSE)</f>
        <v>2.1986570869544226</v>
      </c>
      <c r="J319" s="1" t="s">
        <v>583</v>
      </c>
      <c r="K319">
        <v>2.0463663786835755</v>
      </c>
      <c r="L319">
        <f>VLOOKUP(J319,Tabela36[#All],2,FALSE)</f>
        <v>1.4471580313422192</v>
      </c>
      <c r="M319">
        <f>VLOOKUP(J319,Tabela36[#All],3,FALSE)</f>
        <v>1.4471580313422192</v>
      </c>
      <c r="O319" s="1" t="s">
        <v>76</v>
      </c>
      <c r="P319">
        <v>5.0007766921902945</v>
      </c>
      <c r="Q319">
        <f>VLOOKUP(O319,Tabela36[#All],2,FALSE)</f>
        <v>3.5694909543487832</v>
      </c>
      <c r="R319">
        <f>VLOOKUP(O319,Tabela36[#All],3,FALSE)</f>
        <v>2.4517864355242902</v>
      </c>
      <c r="T319" s="1" t="s">
        <v>76</v>
      </c>
      <c r="U319">
        <v>-23.322459382970386</v>
      </c>
      <c r="V319">
        <f>VLOOKUP(T319,Tabela36[#All],2,FALSE)</f>
        <v>3.5694909543487832</v>
      </c>
      <c r="W319">
        <f>VLOOKUP(T319,Tabela36[#All],3,FALSE)</f>
        <v>2.4517864355242902</v>
      </c>
      <c r="Y319" t="s">
        <v>76</v>
      </c>
      <c r="Z319">
        <v>-46.590195873141873</v>
      </c>
      <c r="AA319">
        <f>VLOOKUP(Y319,Tabela36[#All],2,FALSE)</f>
        <v>3.5694909543487832</v>
      </c>
      <c r="AB319">
        <f>VLOOKUP(Y319,Tabela36[#All],3,FALSE)</f>
        <v>2.4517864355242902</v>
      </c>
    </row>
    <row r="320" spans="1:28" x14ac:dyDescent="0.3">
      <c r="A320" t="s">
        <v>581</v>
      </c>
      <c r="B320">
        <v>0.90308998699194354</v>
      </c>
      <c r="C320">
        <v>0.90308998699194354</v>
      </c>
      <c r="E320" s="1" t="s">
        <v>595</v>
      </c>
      <c r="F320">
        <v>528.41325900000004</v>
      </c>
      <c r="G320">
        <f>VLOOKUP(E320,Tabela36[#All],2,FALSE)</f>
        <v>0.47712125471966244</v>
      </c>
      <c r="H320">
        <f>VLOOKUP(E320,Tabela36[#All],3,FALSE)</f>
        <v>0.47712125471966244</v>
      </c>
      <c r="J320" s="1" t="s">
        <v>584</v>
      </c>
      <c r="K320">
        <v>2.2707812849566018</v>
      </c>
      <c r="L320">
        <f>VLOOKUP(J320,Tabela36[#All],2,FALSE)</f>
        <v>0</v>
      </c>
      <c r="M320">
        <f>VLOOKUP(J320,Tabela36[#All],3,FALSE)</f>
        <v>0</v>
      </c>
      <c r="O320" s="1" t="s">
        <v>580</v>
      </c>
      <c r="P320">
        <v>3.9932598314367369</v>
      </c>
      <c r="Q320">
        <f>VLOOKUP(O320,Tabela36[#All],2,FALSE)</f>
        <v>2.7972675408307164</v>
      </c>
      <c r="R320">
        <f>VLOOKUP(O320,Tabela36[#All],3,FALSE)</f>
        <v>2.2405492482825999</v>
      </c>
      <c r="T320" s="1" t="s">
        <v>580</v>
      </c>
      <c r="U320">
        <v>-23.003346089863552</v>
      </c>
      <c r="V320">
        <f>VLOOKUP(T320,Tabela36[#All],2,FALSE)</f>
        <v>2.7972675408307164</v>
      </c>
      <c r="W320">
        <f>VLOOKUP(T320,Tabela36[#All],3,FALSE)</f>
        <v>2.2405492482825999</v>
      </c>
      <c r="Y320" t="s">
        <v>580</v>
      </c>
      <c r="Z320">
        <v>-49.318113120583106</v>
      </c>
      <c r="AA320">
        <f>VLOOKUP(Y320,Tabela36[#All],2,FALSE)</f>
        <v>2.7972675408307164</v>
      </c>
      <c r="AB320">
        <f>VLOOKUP(Y320,Tabela36[#All],3,FALSE)</f>
        <v>2.2405492482825999</v>
      </c>
    </row>
    <row r="321" spans="1:28" x14ac:dyDescent="0.3">
      <c r="A321" t="s">
        <v>582</v>
      </c>
      <c r="B321">
        <v>1.0413926851582251</v>
      </c>
      <c r="C321">
        <v>1</v>
      </c>
      <c r="E321" s="1" t="s">
        <v>80</v>
      </c>
      <c r="F321">
        <v>633.52176899999995</v>
      </c>
      <c r="G321">
        <f>VLOOKUP(E321,Tabela36[#All],2,FALSE)</f>
        <v>2.7032913781186614</v>
      </c>
      <c r="H321">
        <f>VLOOKUP(E321,Tabela36[#All],3,FALSE)</f>
        <v>2.3765769570565118</v>
      </c>
      <c r="J321" s="1" t="s">
        <v>585</v>
      </c>
      <c r="K321">
        <v>3.0683769834965369</v>
      </c>
      <c r="L321">
        <f>VLOOKUP(J321,Tabela36[#All],2,FALSE)</f>
        <v>3.0606978403536118</v>
      </c>
      <c r="M321">
        <f>VLOOKUP(J321,Tabela36[#All],3,FALSE)</f>
        <v>2.3159703454569178</v>
      </c>
      <c r="O321" s="1" t="s">
        <v>581</v>
      </c>
      <c r="P321">
        <v>3.7673785241141804</v>
      </c>
      <c r="Q321">
        <f>VLOOKUP(O321,Tabela36[#All],2,FALSE)</f>
        <v>0.90308998699194354</v>
      </c>
      <c r="R321">
        <f>VLOOKUP(O321,Tabela36[#All],3,FALSE)</f>
        <v>0.90308998699194354</v>
      </c>
      <c r="T321" s="1" t="s">
        <v>581</v>
      </c>
      <c r="U321">
        <v>-22.110331499341353</v>
      </c>
      <c r="V321">
        <f>VLOOKUP(T321,Tabela36[#All],2,FALSE)</f>
        <v>0.90308998699194354</v>
      </c>
      <c r="W321">
        <f>VLOOKUP(T321,Tabela36[#All],3,FALSE)</f>
        <v>0.90308998699194354</v>
      </c>
      <c r="Y321" t="s">
        <v>581</v>
      </c>
      <c r="Z321">
        <v>-51.968467484711482</v>
      </c>
      <c r="AA321">
        <f>VLOOKUP(Y321,Tabela36[#All],2,FALSE)</f>
        <v>0.90308998699194354</v>
      </c>
      <c r="AB321">
        <f>VLOOKUP(Y321,Tabela36[#All],3,FALSE)</f>
        <v>0.90308998699194354</v>
      </c>
    </row>
    <row r="322" spans="1:28" x14ac:dyDescent="0.3">
      <c r="A322" t="s">
        <v>583</v>
      </c>
      <c r="B322">
        <v>1.4471580313422192</v>
      </c>
      <c r="C322">
        <v>1.4471580313422192</v>
      </c>
      <c r="E322" s="1" t="s">
        <v>81</v>
      </c>
      <c r="F322">
        <v>749.80401700000004</v>
      </c>
      <c r="G322">
        <f>VLOOKUP(E322,Tabela36[#All],2,FALSE)</f>
        <v>3.9321692459207922</v>
      </c>
      <c r="H322">
        <f>VLOOKUP(E322,Tabela36[#All],3,FALSE)</f>
        <v>2.5932860670204572</v>
      </c>
      <c r="J322" s="1" t="s">
        <v>586</v>
      </c>
      <c r="K322">
        <v>3.0981465115190496</v>
      </c>
      <c r="L322">
        <f>VLOOKUP(J322,Tabela36[#All],2,FALSE)</f>
        <v>2.4842998393467859</v>
      </c>
      <c r="M322">
        <f>VLOOKUP(J322,Tabela36[#All],3,FALSE)</f>
        <v>2.1461280356782382</v>
      </c>
      <c r="O322" s="1" t="s">
        <v>582</v>
      </c>
      <c r="P322">
        <v>4.1461900733159274</v>
      </c>
      <c r="Q322">
        <f>VLOOKUP(O322,Tabela36[#All],2,FALSE)</f>
        <v>1.0413926851582251</v>
      </c>
      <c r="R322">
        <f>VLOOKUP(O322,Tabela36[#All],3,FALSE)</f>
        <v>1</v>
      </c>
      <c r="T322" s="1" t="s">
        <v>582</v>
      </c>
      <c r="U322">
        <v>-22.61041533676195</v>
      </c>
      <c r="V322">
        <f>VLOOKUP(T322,Tabela36[#All],2,FALSE)</f>
        <v>1.0413926851582251</v>
      </c>
      <c r="W322">
        <f>VLOOKUP(T322,Tabela36[#All],3,FALSE)</f>
        <v>1</v>
      </c>
      <c r="Y322" t="s">
        <v>582</v>
      </c>
      <c r="Z322">
        <v>-50.668968249501823</v>
      </c>
      <c r="AA322">
        <f>VLOOKUP(Y322,Tabela36[#All],2,FALSE)</f>
        <v>1.0413926851582251</v>
      </c>
      <c r="AB322">
        <f>VLOOKUP(Y322,Tabela36[#All],3,FALSE)</f>
        <v>1</v>
      </c>
    </row>
    <row r="323" spans="1:28" x14ac:dyDescent="0.3">
      <c r="A323" t="s">
        <v>584</v>
      </c>
      <c r="B323">
        <v>0</v>
      </c>
      <c r="C323">
        <v>0</v>
      </c>
      <c r="E323" s="1" t="s">
        <v>82</v>
      </c>
      <c r="F323">
        <v>607.01452099999995</v>
      </c>
      <c r="G323">
        <f>VLOOKUP(E323,Tabela36[#All],2,FALSE)</f>
        <v>2.9795483747040952</v>
      </c>
      <c r="H323">
        <f>VLOOKUP(E323,Tabela36[#All],3,FALSE)</f>
        <v>2.3443922736851106</v>
      </c>
      <c r="J323" s="1" t="s">
        <v>587</v>
      </c>
      <c r="K323">
        <v>2.7200757453821707</v>
      </c>
      <c r="L323">
        <f>VLOOKUP(J323,Tabela36[#All],2,FALSE)</f>
        <v>3.173186268412274</v>
      </c>
      <c r="M323">
        <f>VLOOKUP(J323,Tabela36[#All],3,FALSE)</f>
        <v>2.3944516808262164</v>
      </c>
      <c r="O323" s="1" t="s">
        <v>583</v>
      </c>
      <c r="P323">
        <v>3.4815859363676225</v>
      </c>
      <c r="Q323">
        <f>VLOOKUP(O323,Tabela36[#All],2,FALSE)</f>
        <v>1.4471580313422192</v>
      </c>
      <c r="R323">
        <f>VLOOKUP(O323,Tabela36[#All],3,FALSE)</f>
        <v>1.4471580313422192</v>
      </c>
      <c r="T323" s="1" t="s">
        <v>583</v>
      </c>
      <c r="U323">
        <v>-21.258761925566304</v>
      </c>
      <c r="V323">
        <f>VLOOKUP(T323,Tabela36[#All],2,FALSE)</f>
        <v>1.4471580313422192</v>
      </c>
      <c r="W323">
        <f>VLOOKUP(T323,Tabela36[#All],3,FALSE)</f>
        <v>1.4471580313422192</v>
      </c>
      <c r="Y323" t="s">
        <v>583</v>
      </c>
      <c r="Z323">
        <v>-49.140000810266159</v>
      </c>
      <c r="AA323">
        <f>VLOOKUP(Y323,Tabela36[#All],2,FALSE)</f>
        <v>1.4471580313422192</v>
      </c>
      <c r="AB323">
        <f>VLOOKUP(Y323,Tabela36[#All],3,FALSE)</f>
        <v>1.4471580313422192</v>
      </c>
    </row>
    <row r="324" spans="1:28" x14ac:dyDescent="0.3">
      <c r="A324" t="s">
        <v>585</v>
      </c>
      <c r="B324">
        <v>3.0606978403536118</v>
      </c>
      <c r="C324">
        <v>2.3159703454569178</v>
      </c>
      <c r="E324" s="1" t="s">
        <v>83</v>
      </c>
      <c r="F324">
        <v>607.01452099999995</v>
      </c>
      <c r="G324">
        <f>VLOOKUP(E324,Tabela36[#All],2,FALSE)</f>
        <v>3.0962145853464054</v>
      </c>
      <c r="H324">
        <f>VLOOKUP(E324,Tabela36[#All],3,FALSE)</f>
        <v>2.27415784926368</v>
      </c>
      <c r="J324" s="1" t="s">
        <v>588</v>
      </c>
      <c r="K324">
        <v>1.7917537890235751</v>
      </c>
      <c r="L324">
        <f>VLOOKUP(J324,Tabela36[#All],2,FALSE)</f>
        <v>2.3180633349627615</v>
      </c>
      <c r="M324">
        <f>VLOOKUP(J324,Tabela36[#All],3,FALSE)</f>
        <v>1.954242509439325</v>
      </c>
      <c r="O324" s="1" t="s">
        <v>584</v>
      </c>
      <c r="P324">
        <v>3.6110857334148725</v>
      </c>
      <c r="Q324">
        <f>VLOOKUP(O324,Tabela36[#All],2,FALSE)</f>
        <v>0</v>
      </c>
      <c r="R324">
        <f>VLOOKUP(O324,Tabela36[#All],3,FALSE)</f>
        <v>0</v>
      </c>
      <c r="T324" s="1" t="s">
        <v>584</v>
      </c>
      <c r="U324">
        <v>-21.794493366467254</v>
      </c>
      <c r="V324">
        <f>VLOOKUP(T324,Tabela36[#All],2,FALSE)</f>
        <v>0</v>
      </c>
      <c r="W324">
        <f>VLOOKUP(T324,Tabela36[#All],3,FALSE)</f>
        <v>0</v>
      </c>
      <c r="Y324" t="s">
        <v>584</v>
      </c>
      <c r="Z324">
        <v>-51.182897555050317</v>
      </c>
      <c r="AA324">
        <f>VLOOKUP(Y324,Tabela36[#All],2,FALSE)</f>
        <v>0</v>
      </c>
      <c r="AB324">
        <f>VLOOKUP(Y324,Tabela36[#All],3,FALSE)</f>
        <v>0</v>
      </c>
    </row>
    <row r="325" spans="1:28" x14ac:dyDescent="0.3">
      <c r="A325" t="s">
        <v>586</v>
      </c>
      <c r="B325">
        <v>2.4842998393467859</v>
      </c>
      <c r="C325">
        <v>2.1461280356782382</v>
      </c>
      <c r="E325" s="1" t="s">
        <v>596</v>
      </c>
      <c r="F325">
        <v>536.93524000000002</v>
      </c>
      <c r="G325">
        <f>VLOOKUP(E325,Tabela36[#All],2,FALSE)</f>
        <v>2.0043213737826426</v>
      </c>
      <c r="H325">
        <f>VLOOKUP(E325,Tabela36[#All],3,FALSE)</f>
        <v>1.8450980400142569</v>
      </c>
      <c r="J325" s="1" t="s">
        <v>589</v>
      </c>
      <c r="K325">
        <v>2.2903707810508784</v>
      </c>
      <c r="L325">
        <f>VLOOKUP(J325,Tabela36[#All],2,FALSE)</f>
        <v>1.9084850188786497</v>
      </c>
      <c r="M325">
        <f>VLOOKUP(J325,Tabela36[#All],3,FALSE)</f>
        <v>1.6901960800285136</v>
      </c>
      <c r="O325" s="1" t="s">
        <v>585</v>
      </c>
      <c r="P325">
        <v>5.3781834264548269</v>
      </c>
      <c r="Q325">
        <f>VLOOKUP(O325,Tabela36[#All],2,FALSE)</f>
        <v>3.0606978403536118</v>
      </c>
      <c r="R325">
        <f>VLOOKUP(O325,Tabela36[#All],3,FALSE)</f>
        <v>2.3159703454569178</v>
      </c>
      <c r="T325" s="1" t="s">
        <v>585</v>
      </c>
      <c r="U325">
        <v>-22.214933000000002</v>
      </c>
      <c r="V325">
        <f>VLOOKUP(T325,Tabela36[#All],2,FALSE)</f>
        <v>3.0606978403536118</v>
      </c>
      <c r="W325">
        <f>VLOOKUP(T325,Tabela36[#All],3,FALSE)</f>
        <v>2.3159703454569178</v>
      </c>
      <c r="Y325" t="s">
        <v>585</v>
      </c>
      <c r="Z325">
        <v>-49.951645643103269</v>
      </c>
      <c r="AA325">
        <f>VLOOKUP(Y325,Tabela36[#All],2,FALSE)</f>
        <v>3.0606978403536118</v>
      </c>
      <c r="AB325">
        <f>VLOOKUP(Y325,Tabela36[#All],3,FALSE)</f>
        <v>2.3159703454569178</v>
      </c>
    </row>
    <row r="326" spans="1:28" x14ac:dyDescent="0.3">
      <c r="A326" t="s">
        <v>587</v>
      </c>
      <c r="B326">
        <v>3.173186268412274</v>
      </c>
      <c r="C326">
        <v>2.3944516808262164</v>
      </c>
      <c r="E326" s="1" t="s">
        <v>597</v>
      </c>
      <c r="F326">
        <v>448.09811100000002</v>
      </c>
      <c r="G326">
        <f>VLOOKUP(E326,Tabela36[#All],2,FALSE)</f>
        <v>1.3979400086720377</v>
      </c>
      <c r="H326">
        <f>VLOOKUP(E326,Tabela36[#All],3,FALSE)</f>
        <v>1.3424226808222062</v>
      </c>
      <c r="J326" s="1" t="s">
        <v>590</v>
      </c>
      <c r="K326">
        <v>2.3583137369470797</v>
      </c>
      <c r="L326">
        <f>VLOOKUP(J326,Tabela36[#All],2,FALSE)</f>
        <v>2.3180633349627615</v>
      </c>
      <c r="M326">
        <f>VLOOKUP(J326,Tabela36[#All],3,FALSE)</f>
        <v>2.0791812460476247</v>
      </c>
      <c r="O326" s="1" t="s">
        <v>586</v>
      </c>
      <c r="P326">
        <v>4.4226062527870633</v>
      </c>
      <c r="Q326">
        <f>VLOOKUP(O326,Tabela36[#All],2,FALSE)</f>
        <v>2.4842998393467859</v>
      </c>
      <c r="R326">
        <f>VLOOKUP(O326,Tabela36[#All],3,FALSE)</f>
        <v>2.1461280356782382</v>
      </c>
      <c r="T326" s="1" t="s">
        <v>586</v>
      </c>
      <c r="U326">
        <v>-22.147832475000008</v>
      </c>
      <c r="V326">
        <f>VLOOKUP(T326,Tabela36[#All],2,FALSE)</f>
        <v>2.4842998393467859</v>
      </c>
      <c r="W326">
        <f>VLOOKUP(T326,Tabela36[#All],3,FALSE)</f>
        <v>2.1461280356782382</v>
      </c>
      <c r="Y326" t="s">
        <v>586</v>
      </c>
      <c r="Z326">
        <v>-51.170768057488502</v>
      </c>
      <c r="AA326">
        <f>VLOOKUP(Y326,Tabela36[#All],2,FALSE)</f>
        <v>2.4842998393467859</v>
      </c>
      <c r="AB326">
        <f>VLOOKUP(Y326,Tabela36[#All],3,FALSE)</f>
        <v>2.1461280356782382</v>
      </c>
    </row>
    <row r="327" spans="1:28" x14ac:dyDescent="0.3">
      <c r="A327" t="s">
        <v>588</v>
      </c>
      <c r="B327">
        <v>2.3180633349627615</v>
      </c>
      <c r="C327">
        <v>1.954242509439325</v>
      </c>
      <c r="E327" s="1" t="s">
        <v>84</v>
      </c>
      <c r="F327">
        <v>762.74740299999996</v>
      </c>
      <c r="G327">
        <f>VLOOKUP(E327,Tabela36[#All],2,FALSE)</f>
        <v>3.8942052591420837</v>
      </c>
      <c r="H327">
        <f>VLOOKUP(E327,Tabela36[#All],3,FALSE)</f>
        <v>2.4563660331290431</v>
      </c>
      <c r="J327" s="1" t="s">
        <v>591</v>
      </c>
      <c r="K327">
        <v>2.1721240093426348</v>
      </c>
      <c r="L327">
        <f>VLOOKUP(J327,Tabela36[#All],2,FALSE)</f>
        <v>1.2041199826559248</v>
      </c>
      <c r="M327">
        <f>VLOOKUP(J327,Tabela36[#All],3,FALSE)</f>
        <v>1.1139433523068367</v>
      </c>
      <c r="O327" s="1" t="s">
        <v>587</v>
      </c>
      <c r="P327">
        <v>4.9199667014833874</v>
      </c>
      <c r="Q327">
        <f>VLOOKUP(O327,Tabela36[#All],2,FALSE)</f>
        <v>3.173186268412274</v>
      </c>
      <c r="R327">
        <f>VLOOKUP(O327,Tabela36[#All],3,FALSE)</f>
        <v>2.3944516808262164</v>
      </c>
      <c r="T327" s="1" t="s">
        <v>587</v>
      </c>
      <c r="U327">
        <v>-21.602994506272555</v>
      </c>
      <c r="V327">
        <f>VLOOKUP(T327,Tabela36[#All],2,FALSE)</f>
        <v>3.173186268412274</v>
      </c>
      <c r="W327">
        <f>VLOOKUP(T327,Tabela36[#All],3,FALSE)</f>
        <v>2.3944516808262164</v>
      </c>
      <c r="Y327" t="s">
        <v>587</v>
      </c>
      <c r="Z327">
        <v>-48.367747699366184</v>
      </c>
      <c r="AA327">
        <f>VLOOKUP(Y327,Tabela36[#All],2,FALSE)</f>
        <v>3.173186268412274</v>
      </c>
      <c r="AB327">
        <f>VLOOKUP(Y327,Tabela36[#All],3,FALSE)</f>
        <v>2.3944516808262164</v>
      </c>
    </row>
    <row r="328" spans="1:28" x14ac:dyDescent="0.3">
      <c r="A328" t="s">
        <v>589</v>
      </c>
      <c r="B328">
        <v>1.9084850188786497</v>
      </c>
      <c r="C328">
        <v>1.6901960800285136</v>
      </c>
      <c r="E328" s="1" t="s">
        <v>598</v>
      </c>
      <c r="F328">
        <v>722.39939100000004</v>
      </c>
      <c r="G328">
        <f>VLOOKUP(E328,Tabela36[#All],2,FALSE)</f>
        <v>3.0064660422492318</v>
      </c>
      <c r="H328">
        <f>VLOOKUP(E328,Tabela36[#All],3,FALSE)</f>
        <v>2.369215857410143</v>
      </c>
      <c r="J328" s="1" t="s">
        <v>592</v>
      </c>
      <c r="K328">
        <v>2.914263273443229</v>
      </c>
      <c r="L328">
        <f>VLOOKUP(J328,Tabela36[#All],2,FALSE)</f>
        <v>2.4456042032735974</v>
      </c>
      <c r="M328">
        <f>VLOOKUP(J328,Tabela36[#All],3,FALSE)</f>
        <v>2.0718820073061255</v>
      </c>
      <c r="O328" s="1" t="s">
        <v>588</v>
      </c>
      <c r="P328">
        <v>5.674780334247318</v>
      </c>
      <c r="Q328">
        <f>VLOOKUP(O328,Tabela36[#All],2,FALSE)</f>
        <v>2.3180633349627615</v>
      </c>
      <c r="R328">
        <f>VLOOKUP(O328,Tabela36[#All],3,FALSE)</f>
        <v>1.954242509439325</v>
      </c>
      <c r="T328" s="1" t="s">
        <v>588</v>
      </c>
      <c r="U328">
        <v>-23.669334500000001</v>
      </c>
      <c r="V328">
        <f>VLOOKUP(T328,Tabela36[#All],2,FALSE)</f>
        <v>2.3180633349627615</v>
      </c>
      <c r="W328">
        <f>VLOOKUP(T328,Tabela36[#All],3,FALSE)</f>
        <v>1.954242509439325</v>
      </c>
      <c r="Y328" t="s">
        <v>588</v>
      </c>
      <c r="Z328">
        <v>-46.458262012164653</v>
      </c>
      <c r="AA328">
        <f>VLOOKUP(Y328,Tabela36[#All],2,FALSE)</f>
        <v>2.3180633349627615</v>
      </c>
      <c r="AB328">
        <f>VLOOKUP(Y328,Tabela36[#All],3,FALSE)</f>
        <v>1.954242509439325</v>
      </c>
    </row>
    <row r="329" spans="1:28" x14ac:dyDescent="0.3">
      <c r="A329" t="s">
        <v>590</v>
      </c>
      <c r="B329">
        <v>2.3180633349627615</v>
      </c>
      <c r="C329">
        <v>2.0791812460476247</v>
      </c>
      <c r="E329" s="1" t="s">
        <v>599</v>
      </c>
      <c r="F329">
        <v>480.33712700000001</v>
      </c>
      <c r="G329">
        <f>VLOOKUP(E329,Tabela36[#All],2,FALSE)</f>
        <v>1.8061799739838871</v>
      </c>
      <c r="H329">
        <f>VLOOKUP(E329,Tabela36[#All],3,FALSE)</f>
        <v>1.7160033436347992</v>
      </c>
      <c r="J329" s="1" t="s">
        <v>77</v>
      </c>
      <c r="K329">
        <v>2.3288727471266579</v>
      </c>
      <c r="L329">
        <f>VLOOKUP(J329,Tabela36[#All],2,FALSE)</f>
        <v>3.1000257301078626</v>
      </c>
      <c r="M329">
        <f>VLOOKUP(J329,Tabela36[#All],3,FALSE)</f>
        <v>2.5065050324048719</v>
      </c>
      <c r="O329" s="1" t="s">
        <v>589</v>
      </c>
      <c r="P329">
        <v>3.7395723444500919</v>
      </c>
      <c r="Q329">
        <f>VLOOKUP(O329,Tabela36[#All],2,FALSE)</f>
        <v>1.9084850188786497</v>
      </c>
      <c r="R329">
        <f>VLOOKUP(O329,Tabela36[#All],3,FALSE)</f>
        <v>1.6901960800285136</v>
      </c>
      <c r="T329" s="1" t="s">
        <v>589</v>
      </c>
      <c r="U329">
        <v>-21.180156172304553</v>
      </c>
      <c r="V329">
        <f>VLOOKUP(T329,Tabela36[#All],2,FALSE)</f>
        <v>1.9084850188786497</v>
      </c>
      <c r="W329">
        <f>VLOOKUP(T329,Tabela36[#All],3,FALSE)</f>
        <v>1.6901960800285136</v>
      </c>
      <c r="Y329" t="s">
        <v>589</v>
      </c>
      <c r="Z329">
        <v>-49.582018998867298</v>
      </c>
      <c r="AA329">
        <f>VLOOKUP(Y329,Tabela36[#All],2,FALSE)</f>
        <v>1.9084850188786497</v>
      </c>
      <c r="AB329">
        <f>VLOOKUP(Y329,Tabela36[#All],3,FALSE)</f>
        <v>1.6901960800285136</v>
      </c>
    </row>
    <row r="330" spans="1:28" x14ac:dyDescent="0.3">
      <c r="A330" t="s">
        <v>591</v>
      </c>
      <c r="B330">
        <v>1.2041199826559248</v>
      </c>
      <c r="C330">
        <v>1.1139433523068367</v>
      </c>
      <c r="E330" s="1" t="s">
        <v>600</v>
      </c>
      <c r="F330">
        <v>595.70301300000006</v>
      </c>
      <c r="G330">
        <f>VLOOKUP(E330,Tabela36[#All],2,FALSE)</f>
        <v>0.77815125038364363</v>
      </c>
      <c r="H330">
        <f>VLOOKUP(E330,Tabela36[#All],3,FALSE)</f>
        <v>0.77815125038364363</v>
      </c>
      <c r="J330" s="1" t="s">
        <v>593</v>
      </c>
      <c r="K330">
        <v>2.3361093550623577</v>
      </c>
      <c r="L330">
        <f>VLOOKUP(J330,Tabela36[#All],2,FALSE)</f>
        <v>2.503790683057181</v>
      </c>
      <c r="M330">
        <f>VLOOKUP(J330,Tabela36[#All],3,FALSE)</f>
        <v>2.0253058652647704</v>
      </c>
      <c r="O330" s="1" t="s">
        <v>590</v>
      </c>
      <c r="P330">
        <v>3.5838785984986261</v>
      </c>
      <c r="Q330">
        <f>VLOOKUP(O330,Tabela36[#All],2,FALSE)</f>
        <v>2.3180633349627615</v>
      </c>
      <c r="R330">
        <f>VLOOKUP(O330,Tabela36[#All],3,FALSE)</f>
        <v>2.0791812460476247</v>
      </c>
      <c r="T330" s="1" t="s">
        <v>590</v>
      </c>
      <c r="U330">
        <v>-20.354109903167451</v>
      </c>
      <c r="V330">
        <f>VLOOKUP(T330,Tabela36[#All],2,FALSE)</f>
        <v>2.3180633349627615</v>
      </c>
      <c r="W330">
        <f>VLOOKUP(T330,Tabela36[#All],3,FALSE)</f>
        <v>2.0791812460476247</v>
      </c>
      <c r="Y330" t="s">
        <v>590</v>
      </c>
      <c r="Z330">
        <v>-50.181831839905065</v>
      </c>
      <c r="AA330">
        <f>VLOOKUP(Y330,Tabela36[#All],2,FALSE)</f>
        <v>2.3180633349627615</v>
      </c>
      <c r="AB330">
        <f>VLOOKUP(Y330,Tabela36[#All],3,FALSE)</f>
        <v>2.0791812460476247</v>
      </c>
    </row>
    <row r="331" spans="1:28" x14ac:dyDescent="0.3">
      <c r="A331" t="s">
        <v>592</v>
      </c>
      <c r="B331">
        <v>2.4456042032735974</v>
      </c>
      <c r="C331">
        <v>2.0718820073061255</v>
      </c>
      <c r="E331" s="1" t="s">
        <v>601</v>
      </c>
      <c r="F331">
        <v>334.28188499999999</v>
      </c>
      <c r="G331">
        <f>VLOOKUP(E331,Tabela36[#All],2,FALSE)</f>
        <v>1.5185139398778875</v>
      </c>
      <c r="H331">
        <f>VLOOKUP(E331,Tabela36[#All],3,FALSE)</f>
        <v>1.4771212547196624</v>
      </c>
      <c r="J331" s="1" t="s">
        <v>165</v>
      </c>
      <c r="K331">
        <v>3.0006440152699172</v>
      </c>
      <c r="L331">
        <f>VLOOKUP(J331,Tabela36[#All],2,FALSE)</f>
        <v>3.5375672571526753</v>
      </c>
      <c r="M331">
        <f>VLOOKUP(J331,Tabela36[#All],3,FALSE)</f>
        <v>2.4857214264815801</v>
      </c>
      <c r="O331" s="1" t="s">
        <v>591</v>
      </c>
      <c r="P331">
        <v>3.2805783703680764</v>
      </c>
      <c r="Q331">
        <f>VLOOKUP(O331,Tabela36[#All],2,FALSE)</f>
        <v>1.2041199826559248</v>
      </c>
      <c r="R331">
        <f>VLOOKUP(O331,Tabela36[#All],3,FALSE)</f>
        <v>1.1139433523068367</v>
      </c>
      <c r="T331" s="1" t="s">
        <v>591</v>
      </c>
      <c r="U331">
        <v>-19.9670371030093</v>
      </c>
      <c r="V331">
        <f>VLOOKUP(T331,Tabela36[#All],2,FALSE)</f>
        <v>1.2041199826559248</v>
      </c>
      <c r="W331">
        <f>VLOOKUP(T331,Tabela36[#All],3,FALSE)</f>
        <v>1.1139433523068367</v>
      </c>
      <c r="Y331" t="s">
        <v>591</v>
      </c>
      <c r="Z331">
        <v>-50.622080265368048</v>
      </c>
      <c r="AA331">
        <f>VLOOKUP(Y331,Tabela36[#All],2,FALSE)</f>
        <v>1.2041199826559248</v>
      </c>
      <c r="AB331">
        <f>VLOOKUP(Y331,Tabela36[#All],3,FALSE)</f>
        <v>1.1139433523068367</v>
      </c>
    </row>
    <row r="332" spans="1:28" x14ac:dyDescent="0.3">
      <c r="A332" t="s">
        <v>77</v>
      </c>
      <c r="B332">
        <v>3.1000257301078626</v>
      </c>
      <c r="C332">
        <v>2.5065050324048719</v>
      </c>
      <c r="E332" s="1" t="s">
        <v>85</v>
      </c>
      <c r="F332">
        <v>548.16684699999996</v>
      </c>
      <c r="G332">
        <f>VLOOKUP(E332,Tabela36[#All],2,FALSE)</f>
        <v>2.1238516409670858</v>
      </c>
      <c r="H332">
        <f>VLOOKUP(E332,Tabela36[#All],3,FALSE)</f>
        <v>1.9030899869919435</v>
      </c>
      <c r="J332" s="1" t="s">
        <v>78</v>
      </c>
      <c r="K332">
        <v>2.9626978922411071</v>
      </c>
      <c r="L332">
        <f>VLOOKUP(J332,Tabela36[#All],2,FALSE)</f>
        <v>2.5599066250361124</v>
      </c>
      <c r="M332">
        <f>VLOOKUP(J332,Tabela36[#All],3,FALSE)</f>
        <v>2.167317334748176</v>
      </c>
      <c r="O332" s="1" t="s">
        <v>592</v>
      </c>
      <c r="P332">
        <v>4.3468613100117359</v>
      </c>
      <c r="Q332">
        <f>VLOOKUP(O332,Tabela36[#All],2,FALSE)</f>
        <v>2.4456042032735974</v>
      </c>
      <c r="R332">
        <f>VLOOKUP(O332,Tabela36[#All],3,FALSE)</f>
        <v>2.0718820073061255</v>
      </c>
      <c r="T332" s="1" t="s">
        <v>592</v>
      </c>
      <c r="U332">
        <v>-20.177129232579301</v>
      </c>
      <c r="V332">
        <f>VLOOKUP(T332,Tabela36[#All],2,FALSE)</f>
        <v>2.4456042032735974</v>
      </c>
      <c r="W332">
        <f>VLOOKUP(T332,Tabela36[#All],3,FALSE)</f>
        <v>2.0718820073061255</v>
      </c>
      <c r="Y332" t="s">
        <v>592</v>
      </c>
      <c r="Z332">
        <v>-48.029334182714521</v>
      </c>
      <c r="AA332">
        <f>VLOOKUP(Y332,Tabela36[#All],2,FALSE)</f>
        <v>2.4456042032735974</v>
      </c>
      <c r="AB332">
        <f>VLOOKUP(Y332,Tabela36[#All],3,FALSE)</f>
        <v>2.0718820073061255</v>
      </c>
    </row>
    <row r="333" spans="1:28" x14ac:dyDescent="0.3">
      <c r="A333" t="s">
        <v>593</v>
      </c>
      <c r="B333">
        <v>2.503790683057181</v>
      </c>
      <c r="C333">
        <v>2.0253058652647704</v>
      </c>
      <c r="E333" s="1" t="s">
        <v>602</v>
      </c>
      <c r="F333">
        <v>654.34185300000001</v>
      </c>
      <c r="G333">
        <f>VLOOKUP(E333,Tabela36[#All],2,FALSE)</f>
        <v>3.1075491297446862</v>
      </c>
      <c r="H333">
        <f>VLOOKUP(E333,Tabela36[#All],3,FALSE)</f>
        <v>2.4132997640812519</v>
      </c>
      <c r="J333" s="1" t="s">
        <v>594</v>
      </c>
      <c r="K333">
        <v>3.0930471198113376</v>
      </c>
      <c r="L333">
        <f>VLOOKUP(J333,Tabela36[#All],2,FALSE)</f>
        <v>2.1702617153949575</v>
      </c>
      <c r="M333">
        <f>VLOOKUP(J333,Tabela36[#All],3,FALSE)</f>
        <v>1.9637878273455553</v>
      </c>
      <c r="O333" s="1" t="s">
        <v>77</v>
      </c>
      <c r="P333">
        <v>4.1108589567318674</v>
      </c>
      <c r="Q333">
        <f>VLOOKUP(O333,Tabela36[#All],2,FALSE)</f>
        <v>3.1000257301078626</v>
      </c>
      <c r="R333">
        <f>VLOOKUP(O333,Tabela36[#All],3,FALSE)</f>
        <v>2.5065050324048719</v>
      </c>
      <c r="T333" s="1" t="s">
        <v>77</v>
      </c>
      <c r="U333">
        <v>-22.411696800770851</v>
      </c>
      <c r="V333">
        <f>VLOOKUP(T333,Tabela36[#All],2,FALSE)</f>
        <v>3.1000257301078626</v>
      </c>
      <c r="W333">
        <f>VLOOKUP(T333,Tabela36[#All],3,FALSE)</f>
        <v>2.5065050324048719</v>
      </c>
      <c r="Y333" t="s">
        <v>77</v>
      </c>
      <c r="Z333">
        <v>-48.451802309283096</v>
      </c>
      <c r="AA333">
        <f>VLOOKUP(Y333,Tabela36[#All],2,FALSE)</f>
        <v>3.1000257301078626</v>
      </c>
      <c r="AB333">
        <f>VLOOKUP(Y333,Tabela36[#All],3,FALSE)</f>
        <v>2.5065050324048719</v>
      </c>
    </row>
    <row r="334" spans="1:28" x14ac:dyDescent="0.3">
      <c r="A334" t="s">
        <v>165</v>
      </c>
      <c r="B334">
        <v>3.5375672571526753</v>
      </c>
      <c r="C334">
        <v>2.4857214264815801</v>
      </c>
      <c r="E334" s="1" t="s">
        <v>86</v>
      </c>
      <c r="F334">
        <v>555.10492699999998</v>
      </c>
      <c r="G334">
        <f>VLOOKUP(E334,Tabela36[#All],2,FALSE)</f>
        <v>2.9148718175400505</v>
      </c>
      <c r="H334">
        <f>VLOOKUP(E334,Tabela36[#All],3,FALSE)</f>
        <v>2.2855573090077739</v>
      </c>
      <c r="J334" s="1" t="s">
        <v>79</v>
      </c>
      <c r="K334">
        <v>2.3860135687320003</v>
      </c>
      <c r="L334">
        <f>VLOOKUP(J334,Tabela36[#All],2,FALSE)</f>
        <v>2.5831987739686229</v>
      </c>
      <c r="M334">
        <f>VLOOKUP(J334,Tabela36[#All],3,FALSE)</f>
        <v>2.1986570869544226</v>
      </c>
      <c r="O334" s="1" t="s">
        <v>593</v>
      </c>
      <c r="P334">
        <v>3.4893959217271293</v>
      </c>
      <c r="Q334">
        <f>VLOOKUP(O334,Tabela36[#All],2,FALSE)</f>
        <v>2.503790683057181</v>
      </c>
      <c r="R334">
        <f>VLOOKUP(O334,Tabela36[#All],3,FALSE)</f>
        <v>2.0253058652647704</v>
      </c>
      <c r="T334" s="1" t="s">
        <v>593</v>
      </c>
      <c r="U334">
        <v>-19.980516052412604</v>
      </c>
      <c r="V334">
        <f>VLOOKUP(T334,Tabela36[#All],2,FALSE)</f>
        <v>2.503790683057181</v>
      </c>
      <c r="W334">
        <f>VLOOKUP(T334,Tabela36[#All],3,FALSE)</f>
        <v>2.0253058652647704</v>
      </c>
      <c r="Y334" t="s">
        <v>593</v>
      </c>
      <c r="Z334">
        <v>-50.13842719642804</v>
      </c>
      <c r="AA334">
        <f>VLOOKUP(Y334,Tabela36[#All],2,FALSE)</f>
        <v>2.503790683057181</v>
      </c>
      <c r="AB334">
        <f>VLOOKUP(Y334,Tabela36[#All],3,FALSE)</f>
        <v>2.0253058652647704</v>
      </c>
    </row>
    <row r="335" spans="1:28" x14ac:dyDescent="0.3">
      <c r="A335" t="s">
        <v>78</v>
      </c>
      <c r="B335">
        <v>2.5599066250361124</v>
      </c>
      <c r="C335">
        <v>2.167317334748176</v>
      </c>
      <c r="E335" s="1" t="s">
        <v>603</v>
      </c>
      <c r="F335">
        <v>789.27780900000005</v>
      </c>
      <c r="G335">
        <f>VLOOKUP(E335,Tabela36[#All],2,FALSE)</f>
        <v>2.8965262174895554</v>
      </c>
      <c r="H335">
        <f>VLOOKUP(E335,Tabela36[#All],3,FALSE)</f>
        <v>2.3463529744506388</v>
      </c>
      <c r="J335" s="1" t="s">
        <v>595</v>
      </c>
      <c r="K335">
        <v>2.2204349939507884</v>
      </c>
      <c r="L335">
        <f>VLOOKUP(J335,Tabela36[#All],2,FALSE)</f>
        <v>0.47712125471966244</v>
      </c>
      <c r="M335">
        <f>VLOOKUP(J335,Tabela36[#All],3,FALSE)</f>
        <v>0.47712125471966244</v>
      </c>
      <c r="O335" s="1" t="s">
        <v>165</v>
      </c>
      <c r="P335">
        <v>4.2962043304633655</v>
      </c>
      <c r="Q335">
        <f>VLOOKUP(O335,Tabela36[#All],2,FALSE)</f>
        <v>3.5375672571526753</v>
      </c>
      <c r="R335">
        <f>VLOOKUP(O335,Tabela36[#All],3,FALSE)</f>
        <v>2.4857214264815801</v>
      </c>
      <c r="T335" s="1" t="s">
        <v>165</v>
      </c>
      <c r="U335">
        <v>-24.283929465376051</v>
      </c>
      <c r="V335">
        <f>VLOOKUP(T335,Tabela36[#All],2,FALSE)</f>
        <v>3.5375672571526753</v>
      </c>
      <c r="W335">
        <f>VLOOKUP(T335,Tabela36[#All],3,FALSE)</f>
        <v>2.4857214264815801</v>
      </c>
      <c r="Y335" t="s">
        <v>165</v>
      </c>
      <c r="Z335">
        <v>-47.45710399910886</v>
      </c>
      <c r="AA335">
        <f>VLOOKUP(Y335,Tabela36[#All],2,FALSE)</f>
        <v>3.5375672571526753</v>
      </c>
      <c r="AB335">
        <f>VLOOKUP(Y335,Tabela36[#All],3,FALSE)</f>
        <v>2.4857214264815801</v>
      </c>
    </row>
    <row r="336" spans="1:28" x14ac:dyDescent="0.3">
      <c r="A336" t="s">
        <v>594</v>
      </c>
      <c r="B336">
        <v>2.1702617153949575</v>
      </c>
      <c r="C336">
        <v>1.9637878273455553</v>
      </c>
      <c r="E336" s="1" t="s">
        <v>604</v>
      </c>
      <c r="F336">
        <v>618.54385400000001</v>
      </c>
      <c r="G336">
        <f>VLOOKUP(E336,Tabela36[#All],2,FALSE)</f>
        <v>1.8633228601204559</v>
      </c>
      <c r="H336">
        <f>VLOOKUP(E336,Tabela36[#All],3,FALSE)</f>
        <v>1.7403626894942439</v>
      </c>
      <c r="J336" s="1" t="s">
        <v>80</v>
      </c>
      <c r="K336">
        <v>2.9320453471951109</v>
      </c>
      <c r="L336">
        <f>VLOOKUP(J336,Tabela36[#All],2,FALSE)</f>
        <v>2.7032913781186614</v>
      </c>
      <c r="M336">
        <f>VLOOKUP(J336,Tabela36[#All],3,FALSE)</f>
        <v>2.3765769570565118</v>
      </c>
      <c r="O336" s="1" t="s">
        <v>78</v>
      </c>
      <c r="P336">
        <v>4.4707631936064987</v>
      </c>
      <c r="Q336">
        <f>VLOOKUP(O336,Tabela36[#All],2,FALSE)</f>
        <v>2.5599066250361124</v>
      </c>
      <c r="R336">
        <f>VLOOKUP(O336,Tabela36[#All],3,FALSE)</f>
        <v>2.167317334748176</v>
      </c>
      <c r="T336" s="1" t="s">
        <v>78</v>
      </c>
      <c r="U336">
        <v>-21.132086985000004</v>
      </c>
      <c r="V336">
        <f>VLOOKUP(T336,Tabela36[#All],2,FALSE)</f>
        <v>2.5599066250361124</v>
      </c>
      <c r="W336">
        <f>VLOOKUP(T336,Tabela36[#All],3,FALSE)</f>
        <v>2.167317334748176</v>
      </c>
      <c r="Y336" t="s">
        <v>78</v>
      </c>
      <c r="Z336">
        <v>-51.105640391753681</v>
      </c>
      <c r="AA336">
        <f>VLOOKUP(Y336,Tabela36[#All],2,FALSE)</f>
        <v>2.5599066250361124</v>
      </c>
      <c r="AB336">
        <f>VLOOKUP(Y336,Tabela36[#All],3,FALSE)</f>
        <v>2.167317334748176</v>
      </c>
    </row>
    <row r="337" spans="1:28" x14ac:dyDescent="0.3">
      <c r="A337" t="s">
        <v>79</v>
      </c>
      <c r="B337">
        <v>2.5831987739686229</v>
      </c>
      <c r="C337">
        <v>2.1986570869544226</v>
      </c>
      <c r="E337" s="1" t="s">
        <v>605</v>
      </c>
      <c r="F337">
        <v>402.97728699999999</v>
      </c>
      <c r="G337">
        <f>VLOOKUP(E337,Tabela36[#All],2,FALSE)</f>
        <v>1.7403626894942439</v>
      </c>
      <c r="H337">
        <f>VLOOKUP(E337,Tabela36[#All],3,FALSE)</f>
        <v>1.5563025007672873</v>
      </c>
      <c r="J337" s="1" t="s">
        <v>81</v>
      </c>
      <c r="K337">
        <v>2.8528098589422499</v>
      </c>
      <c r="L337">
        <f>VLOOKUP(J337,Tabela36[#All],2,FALSE)</f>
        <v>3.9321692459207922</v>
      </c>
      <c r="M337">
        <f>VLOOKUP(J337,Tabela36[#All],3,FALSE)</f>
        <v>2.5932860670204572</v>
      </c>
      <c r="O337" s="1" t="s">
        <v>594</v>
      </c>
      <c r="P337">
        <v>4.2614769886213741</v>
      </c>
      <c r="Q337">
        <f>VLOOKUP(O337,Tabela36[#All],2,FALSE)</f>
        <v>2.1702617153949575</v>
      </c>
      <c r="R337">
        <f>VLOOKUP(O337,Tabela36[#All],3,FALSE)</f>
        <v>1.9637878273455553</v>
      </c>
      <c r="T337" s="1" t="s">
        <v>594</v>
      </c>
      <c r="U337">
        <v>-22.290558594472301</v>
      </c>
      <c r="V337">
        <f>VLOOKUP(T337,Tabela36[#All],2,FALSE)</f>
        <v>2.1702617153949575</v>
      </c>
      <c r="W337">
        <f>VLOOKUP(T337,Tabela36[#All],3,FALSE)</f>
        <v>1.9637878273455553</v>
      </c>
      <c r="Y337" t="s">
        <v>594</v>
      </c>
      <c r="Z337">
        <v>-51.905794305934975</v>
      </c>
      <c r="AA337">
        <f>VLOOKUP(Y337,Tabela36[#All],2,FALSE)</f>
        <v>2.1702617153949575</v>
      </c>
      <c r="AB337">
        <f>VLOOKUP(Y337,Tabela36[#All],3,FALSE)</f>
        <v>1.9637878273455553</v>
      </c>
    </row>
    <row r="338" spans="1:28" x14ac:dyDescent="0.3">
      <c r="A338" t="s">
        <v>595</v>
      </c>
      <c r="B338">
        <v>0.47712125471966244</v>
      </c>
      <c r="C338">
        <v>0.47712125471966244</v>
      </c>
      <c r="E338" s="1" t="s">
        <v>606</v>
      </c>
      <c r="F338">
        <v>414.91542700000002</v>
      </c>
      <c r="G338">
        <f>VLOOKUP(E338,Tabela36[#All],2,FALSE)</f>
        <v>0.47712125471966244</v>
      </c>
      <c r="H338">
        <f>VLOOKUP(E338,Tabela36[#All],3,FALSE)</f>
        <v>0.47712125471966244</v>
      </c>
      <c r="J338" s="1" t="s">
        <v>82</v>
      </c>
      <c r="K338">
        <v>2.9099585812208142</v>
      </c>
      <c r="L338">
        <f>VLOOKUP(J338,Tabela36[#All],2,FALSE)</f>
        <v>2.9795483747040952</v>
      </c>
      <c r="M338">
        <f>VLOOKUP(J338,Tabela36[#All],3,FALSE)</f>
        <v>2.3443922736851106</v>
      </c>
      <c r="O338" s="1" t="s">
        <v>79</v>
      </c>
      <c r="P338">
        <v>4.7768754478101441</v>
      </c>
      <c r="Q338">
        <f>VLOOKUP(O338,Tabela36[#All],2,FALSE)</f>
        <v>2.5831987739686229</v>
      </c>
      <c r="R338">
        <f>VLOOKUP(O338,Tabela36[#All],3,FALSE)</f>
        <v>2.1986570869544226</v>
      </c>
      <c r="T338" s="1" t="s">
        <v>79</v>
      </c>
      <c r="U338">
        <v>-20.817004500000003</v>
      </c>
      <c r="V338">
        <f>VLOOKUP(T338,Tabela36[#All],2,FALSE)</f>
        <v>2.5831987739686229</v>
      </c>
      <c r="W338">
        <f>VLOOKUP(T338,Tabela36[#All],3,FALSE)</f>
        <v>2.1986570869544226</v>
      </c>
      <c r="Y338" t="s">
        <v>79</v>
      </c>
      <c r="Z338">
        <v>-49.512139217927263</v>
      </c>
      <c r="AA338">
        <f>VLOOKUP(Y338,Tabela36[#All],2,FALSE)</f>
        <v>2.5831987739686229</v>
      </c>
      <c r="AB338">
        <f>VLOOKUP(Y338,Tabela36[#All],3,FALSE)</f>
        <v>2.1986570869544226</v>
      </c>
    </row>
    <row r="339" spans="1:28" x14ac:dyDescent="0.3">
      <c r="A339" t="s">
        <v>80</v>
      </c>
      <c r="B339">
        <v>2.7032913781186614</v>
      </c>
      <c r="C339">
        <v>2.3765769570565118</v>
      </c>
      <c r="E339" s="1" t="s">
        <v>87</v>
      </c>
      <c r="F339">
        <v>426.10397999999998</v>
      </c>
      <c r="G339">
        <f>VLOOKUP(E339,Tabela36[#All],2,FALSE)</f>
        <v>1.8388490907372552</v>
      </c>
      <c r="H339">
        <f>VLOOKUP(E339,Tabela36[#All],3,FALSE)</f>
        <v>1.7160033436347992</v>
      </c>
      <c r="J339" s="1" t="s">
        <v>83</v>
      </c>
      <c r="K339">
        <v>2.6969746215114174</v>
      </c>
      <c r="L339">
        <f>VLOOKUP(J339,Tabela36[#All],2,FALSE)</f>
        <v>3.0962145853464054</v>
      </c>
      <c r="M339">
        <f>VLOOKUP(J339,Tabela36[#All],3,FALSE)</f>
        <v>2.27415784926368</v>
      </c>
      <c r="O339" s="1" t="s">
        <v>595</v>
      </c>
      <c r="P339">
        <v>3.6876181295717698</v>
      </c>
      <c r="Q339">
        <f>VLOOKUP(O339,Tabela36[#All],2,FALSE)</f>
        <v>0.47712125471966244</v>
      </c>
      <c r="R339">
        <f>VLOOKUP(O339,Tabela36[#All],3,FALSE)</f>
        <v>0.47712125471966244</v>
      </c>
      <c r="T339" s="1" t="s">
        <v>595</v>
      </c>
      <c r="U339">
        <v>-20.616857219804</v>
      </c>
      <c r="V339">
        <f>VLOOKUP(T339,Tabela36[#All],2,FALSE)</f>
        <v>0.47712125471966244</v>
      </c>
      <c r="W339">
        <f>VLOOKUP(T339,Tabela36[#All],3,FALSE)</f>
        <v>0.47712125471966244</v>
      </c>
      <c r="Y339" t="s">
        <v>595</v>
      </c>
      <c r="Z339">
        <v>-49.465519842508506</v>
      </c>
      <c r="AA339">
        <f>VLOOKUP(Y339,Tabela36[#All],2,FALSE)</f>
        <v>0.47712125471966244</v>
      </c>
      <c r="AB339">
        <f>VLOOKUP(Y339,Tabela36[#All],3,FALSE)</f>
        <v>0.47712125471966244</v>
      </c>
    </row>
    <row r="340" spans="1:28" x14ac:dyDescent="0.3">
      <c r="A340" t="s">
        <v>81</v>
      </c>
      <c r="B340">
        <v>3.9321692459207922</v>
      </c>
      <c r="C340">
        <v>2.5932860670204572</v>
      </c>
      <c r="E340" s="1" t="s">
        <v>607</v>
      </c>
      <c r="F340">
        <v>750.90185599999995</v>
      </c>
      <c r="G340">
        <f>VLOOKUP(E340,Tabela36[#All],2,FALSE)</f>
        <v>2.8567288903828825</v>
      </c>
      <c r="H340">
        <f>VLOOKUP(E340,Tabela36[#All],3,FALSE)</f>
        <v>2.374748346010104</v>
      </c>
      <c r="J340" s="1" t="s">
        <v>596</v>
      </c>
      <c r="K340">
        <v>2.126124910661682</v>
      </c>
      <c r="L340">
        <f>VLOOKUP(J340,Tabela36[#All],2,FALSE)</f>
        <v>2.0043213737826426</v>
      </c>
      <c r="M340">
        <f>VLOOKUP(J340,Tabela36[#All],3,FALSE)</f>
        <v>1.8450980400142569</v>
      </c>
      <c r="O340" s="1" t="s">
        <v>80</v>
      </c>
      <c r="P340">
        <v>4.8381246627429233</v>
      </c>
      <c r="Q340">
        <f>VLOOKUP(O340,Tabela36[#All],2,FALSE)</f>
        <v>2.7032913781186614</v>
      </c>
      <c r="R340">
        <f>VLOOKUP(O340,Tabela36[#All],3,FALSE)</f>
        <v>2.3765769570565118</v>
      </c>
      <c r="T340" s="1" t="s">
        <v>80</v>
      </c>
      <c r="U340">
        <v>-21.468990510000001</v>
      </c>
      <c r="V340">
        <f>VLOOKUP(T340,Tabela36[#All],2,FALSE)</f>
        <v>2.7032913781186614</v>
      </c>
      <c r="W340">
        <f>VLOOKUP(T340,Tabela36[#All],3,FALSE)</f>
        <v>2.3765769570565118</v>
      </c>
      <c r="Y340" t="s">
        <v>80</v>
      </c>
      <c r="Z340">
        <v>-47.007170978736696</v>
      </c>
      <c r="AA340">
        <f>VLOOKUP(Y340,Tabela36[#All],2,FALSE)</f>
        <v>2.7032913781186614</v>
      </c>
      <c r="AB340">
        <f>VLOOKUP(Y340,Tabela36[#All],3,FALSE)</f>
        <v>2.3765769570565118</v>
      </c>
    </row>
    <row r="341" spans="1:28" x14ac:dyDescent="0.3">
      <c r="A341" t="s">
        <v>82</v>
      </c>
      <c r="B341">
        <v>2.9795483747040952</v>
      </c>
      <c r="C341">
        <v>2.3443922736851106</v>
      </c>
      <c r="E341" s="1" t="s">
        <v>608</v>
      </c>
      <c r="F341">
        <v>787.67400299999997</v>
      </c>
      <c r="G341">
        <f>VLOOKUP(E341,Tabela36[#All],2,FALSE)</f>
        <v>2.859138297294531</v>
      </c>
      <c r="H341">
        <f>VLOOKUP(E341,Tabela36[#All],3,FALSE)</f>
        <v>2.2695129442179165</v>
      </c>
      <c r="J341" s="1" t="s">
        <v>597</v>
      </c>
      <c r="K341">
        <v>2.0185007771258632</v>
      </c>
      <c r="L341">
        <f>VLOOKUP(J341,Tabela36[#All],2,FALSE)</f>
        <v>1.3979400086720377</v>
      </c>
      <c r="M341">
        <f>VLOOKUP(J341,Tabela36[#All],3,FALSE)</f>
        <v>1.3424226808222062</v>
      </c>
      <c r="O341" s="1" t="s">
        <v>81</v>
      </c>
      <c r="P341">
        <v>5.6491809782515698</v>
      </c>
      <c r="Q341">
        <f>VLOOKUP(O341,Tabela36[#All],2,FALSE)</f>
        <v>3.9321692459207922</v>
      </c>
      <c r="R341">
        <f>VLOOKUP(O341,Tabela36[#All],3,FALSE)</f>
        <v>2.5932860670204572</v>
      </c>
      <c r="T341" s="1" t="s">
        <v>81</v>
      </c>
      <c r="U341">
        <v>-23.522706500000002</v>
      </c>
      <c r="V341">
        <f>VLOOKUP(T341,Tabela36[#All],2,FALSE)</f>
        <v>3.9321692459207922</v>
      </c>
      <c r="W341">
        <f>VLOOKUP(T341,Tabela36[#All],3,FALSE)</f>
        <v>2.5932860670204572</v>
      </c>
      <c r="Y341" t="s">
        <v>81</v>
      </c>
      <c r="Z341">
        <v>-46.196760084326563</v>
      </c>
      <c r="AA341">
        <f>VLOOKUP(Y341,Tabela36[#All],2,FALSE)</f>
        <v>3.9321692459207922</v>
      </c>
      <c r="AB341">
        <f>VLOOKUP(Y341,Tabela36[#All],3,FALSE)</f>
        <v>2.5932860670204572</v>
      </c>
    </row>
    <row r="342" spans="1:28" x14ac:dyDescent="0.3">
      <c r="A342" t="s">
        <v>83</v>
      </c>
      <c r="B342">
        <v>3.0962145853464054</v>
      </c>
      <c r="C342">
        <v>2.27415784926368</v>
      </c>
      <c r="E342" s="1" t="s">
        <v>609</v>
      </c>
      <c r="F342">
        <v>544.12939100000006</v>
      </c>
      <c r="G342">
        <f>VLOOKUP(E342,Tabela36[#All],2,FALSE)</f>
        <v>2.1522883443830563</v>
      </c>
      <c r="H342">
        <f>VLOOKUP(E342,Tabela36[#All],3,FALSE)</f>
        <v>1.9493900066449128</v>
      </c>
      <c r="J342" s="1" t="s">
        <v>166</v>
      </c>
      <c r="K342">
        <v>2.1559581816205839</v>
      </c>
      <c r="L342">
        <f>VLOOKUP(J342,Tabela36[#All],2,FALSE)</f>
        <v>3.5529114502165089</v>
      </c>
      <c r="M342">
        <f>VLOOKUP(J342,Tabela36[#All],3,FALSE)</f>
        <v>2.436162647040756</v>
      </c>
      <c r="O342" s="1" t="s">
        <v>82</v>
      </c>
      <c r="P342">
        <v>5.1815234635293592</v>
      </c>
      <c r="Q342">
        <f>VLOOKUP(O342,Tabela36[#All],2,FALSE)</f>
        <v>2.9795483747040952</v>
      </c>
      <c r="R342">
        <f>VLOOKUP(O342,Tabela36[#All],3,FALSE)</f>
        <v>2.3443922736851106</v>
      </c>
      <c r="T342" s="1" t="s">
        <v>82</v>
      </c>
      <c r="U342">
        <v>-22.365720189511567</v>
      </c>
      <c r="V342">
        <f>VLOOKUP(T342,Tabela36[#All],2,FALSE)</f>
        <v>2.9795483747040952</v>
      </c>
      <c r="W342">
        <f>VLOOKUP(T342,Tabela36[#All],3,FALSE)</f>
        <v>2.3443922736851106</v>
      </c>
      <c r="Y342" t="s">
        <v>82</v>
      </c>
      <c r="Z342">
        <v>-46.944474088149072</v>
      </c>
      <c r="AA342">
        <f>VLOOKUP(Y342,Tabela36[#All],2,FALSE)</f>
        <v>2.9795483747040952</v>
      </c>
      <c r="AB342">
        <f>VLOOKUP(Y342,Tabela36[#All],3,FALSE)</f>
        <v>2.3443922736851106</v>
      </c>
    </row>
    <row r="343" spans="1:28" x14ac:dyDescent="0.3">
      <c r="A343" t="s">
        <v>596</v>
      </c>
      <c r="B343">
        <v>2.0043213737826426</v>
      </c>
      <c r="C343">
        <v>1.8450980400142569</v>
      </c>
      <c r="E343" s="1" t="s">
        <v>610</v>
      </c>
      <c r="F343">
        <v>527.53094299999998</v>
      </c>
      <c r="G343">
        <f>VLOOKUP(E343,Tabela36[#All],2,FALSE)</f>
        <v>1.8976270912904414</v>
      </c>
      <c r="H343">
        <f>VLOOKUP(E343,Tabela36[#All],3,FALSE)</f>
        <v>1.7558748556724915</v>
      </c>
      <c r="J343" s="1" t="s">
        <v>84</v>
      </c>
      <c r="K343">
        <v>2.0426070104444038</v>
      </c>
      <c r="L343">
        <f>VLOOKUP(J343,Tabela36[#All],2,FALSE)</f>
        <v>3.8942052591420837</v>
      </c>
      <c r="M343">
        <f>VLOOKUP(J343,Tabela36[#All],3,FALSE)</f>
        <v>2.4563660331290431</v>
      </c>
      <c r="O343" s="1" t="s">
        <v>83</v>
      </c>
      <c r="P343">
        <v>4.969364651396452</v>
      </c>
      <c r="Q343">
        <f>VLOOKUP(O343,Tabela36[#All],2,FALSE)</f>
        <v>3.0962145853464054</v>
      </c>
      <c r="R343">
        <f>VLOOKUP(O343,Tabela36[#All],3,FALSE)</f>
        <v>2.27415784926368</v>
      </c>
      <c r="T343" s="1" t="s">
        <v>83</v>
      </c>
      <c r="U343">
        <v>-22.365720189511567</v>
      </c>
      <c r="V343">
        <f>VLOOKUP(T343,Tabela36[#All],2,FALSE)</f>
        <v>3.0962145853464054</v>
      </c>
      <c r="W343">
        <f>VLOOKUP(T343,Tabela36[#All],3,FALSE)</f>
        <v>2.27415784926368</v>
      </c>
      <c r="Y343" t="s">
        <v>83</v>
      </c>
      <c r="Z343">
        <v>-46.944474088149072</v>
      </c>
      <c r="AA343">
        <f>VLOOKUP(Y343,Tabela36[#All],2,FALSE)</f>
        <v>3.0962145853464054</v>
      </c>
      <c r="AB343">
        <f>VLOOKUP(Y343,Tabela36[#All],3,FALSE)</f>
        <v>2.27415784926368</v>
      </c>
    </row>
    <row r="344" spans="1:28" x14ac:dyDescent="0.3">
      <c r="A344" t="s">
        <v>597</v>
      </c>
      <c r="B344">
        <v>1.3979400086720377</v>
      </c>
      <c r="C344">
        <v>1.3424226808222062</v>
      </c>
      <c r="E344" s="1" t="s">
        <v>611</v>
      </c>
      <c r="F344">
        <v>443.31697100000002</v>
      </c>
      <c r="G344">
        <f>VLOOKUP(E344,Tabela36[#All],2,FALSE)</f>
        <v>1.7993405494535817</v>
      </c>
      <c r="H344">
        <f>VLOOKUP(E344,Tabela36[#All],3,FALSE)</f>
        <v>1.6812412373755872</v>
      </c>
      <c r="J344" s="1" t="s">
        <v>598</v>
      </c>
      <c r="K344">
        <v>2.5402668918263007</v>
      </c>
      <c r="L344">
        <f>VLOOKUP(J344,Tabela36[#All],2,FALSE)</f>
        <v>3.0064660422492318</v>
      </c>
      <c r="M344">
        <f>VLOOKUP(J344,Tabela36[#All],3,FALSE)</f>
        <v>2.369215857410143</v>
      </c>
      <c r="O344" s="1" t="s">
        <v>596</v>
      </c>
      <c r="P344">
        <v>3.5431985856376467</v>
      </c>
      <c r="Q344">
        <f>VLOOKUP(O344,Tabela36[#All],2,FALSE)</f>
        <v>2.0043213737826426</v>
      </c>
      <c r="R344">
        <f>VLOOKUP(O344,Tabela36[#All],3,FALSE)</f>
        <v>1.8450980400142569</v>
      </c>
      <c r="T344" s="1" t="s">
        <v>596</v>
      </c>
      <c r="U344">
        <v>-22.926827883407753</v>
      </c>
      <c r="V344">
        <f>VLOOKUP(T344,Tabela36[#All],2,FALSE)</f>
        <v>2.0043213737826426</v>
      </c>
      <c r="W344">
        <f>VLOOKUP(T344,Tabela36[#All],3,FALSE)</f>
        <v>1.8450980400142569</v>
      </c>
      <c r="Y344" t="s">
        <v>596</v>
      </c>
      <c r="Z344">
        <v>-47.567524004838418</v>
      </c>
      <c r="AA344">
        <f>VLOOKUP(Y344,Tabela36[#All],2,FALSE)</f>
        <v>2.0043213737826426</v>
      </c>
      <c r="AB344">
        <f>VLOOKUP(Y344,Tabela36[#All],3,FALSE)</f>
        <v>1.8450980400142569</v>
      </c>
    </row>
    <row r="345" spans="1:28" x14ac:dyDescent="0.3">
      <c r="A345" t="s">
        <v>166</v>
      </c>
      <c r="B345">
        <v>3.5529114502165089</v>
      </c>
      <c r="C345">
        <v>2.436162647040756</v>
      </c>
      <c r="E345" s="1" t="s">
        <v>612</v>
      </c>
      <c r="F345">
        <v>484.18830300000002</v>
      </c>
      <c r="G345">
        <f>VLOOKUP(E345,Tabela36[#All],2,FALSE)</f>
        <v>1.4471580313422192</v>
      </c>
      <c r="H345">
        <f>VLOOKUP(E345,Tabela36[#All],3,FALSE)</f>
        <v>1.3424226808222062</v>
      </c>
      <c r="J345" s="1" t="s">
        <v>599</v>
      </c>
      <c r="K345">
        <v>2.6950953679011018</v>
      </c>
      <c r="L345">
        <f>VLOOKUP(J345,Tabela36[#All],2,FALSE)</f>
        <v>1.8061799739838871</v>
      </c>
      <c r="M345">
        <f>VLOOKUP(J345,Tabela36[#All],3,FALSE)</f>
        <v>1.7160033436347992</v>
      </c>
      <c r="O345" s="1" t="s">
        <v>597</v>
      </c>
      <c r="P345">
        <v>3.3539162309203632</v>
      </c>
      <c r="Q345">
        <f>VLOOKUP(O345,Tabela36[#All],2,FALSE)</f>
        <v>1.3979400086720377</v>
      </c>
      <c r="R345">
        <f>VLOOKUP(O345,Tabela36[#All],3,FALSE)</f>
        <v>1.3424226808222062</v>
      </c>
      <c r="T345" s="1" t="s">
        <v>597</v>
      </c>
      <c r="U345">
        <v>-20.850325703772853</v>
      </c>
      <c r="V345">
        <f>VLOOKUP(T345,Tabela36[#All],2,FALSE)</f>
        <v>1.3979400086720377</v>
      </c>
      <c r="W345">
        <f>VLOOKUP(T345,Tabela36[#All],3,FALSE)</f>
        <v>1.3424226808222062</v>
      </c>
      <c r="Y345" t="s">
        <v>597</v>
      </c>
      <c r="Z345">
        <v>-50.096306131545759</v>
      </c>
      <c r="AA345">
        <f>VLOOKUP(Y345,Tabela36[#All],2,FALSE)</f>
        <v>1.3979400086720377</v>
      </c>
      <c r="AB345">
        <f>VLOOKUP(Y345,Tabela36[#All],3,FALSE)</f>
        <v>1.3424226808222062</v>
      </c>
    </row>
    <row r="346" spans="1:28" x14ac:dyDescent="0.3">
      <c r="A346" t="s">
        <v>84</v>
      </c>
      <c r="B346">
        <v>3.8942052591420837</v>
      </c>
      <c r="C346">
        <v>2.4563660331290431</v>
      </c>
      <c r="E346" s="1" t="s">
        <v>88</v>
      </c>
      <c r="F346">
        <v>830.40829900000006</v>
      </c>
      <c r="G346">
        <f>VLOOKUP(E346,Tabela36[#All],2,FALSE)</f>
        <v>2.330413773349191</v>
      </c>
      <c r="H346">
        <f>VLOOKUP(E346,Tabela36[#All],3,FALSE)</f>
        <v>2.0492180226701815</v>
      </c>
      <c r="J346" s="1" t="s">
        <v>600</v>
      </c>
      <c r="K346">
        <v>2.4207179843287925</v>
      </c>
      <c r="L346">
        <f>VLOOKUP(J346,Tabela36[#All],2,FALSE)</f>
        <v>0.77815125038364363</v>
      </c>
      <c r="M346">
        <f>VLOOKUP(J346,Tabela36[#All],3,FALSE)</f>
        <v>0.77815125038364363</v>
      </c>
      <c r="O346" s="1" t="s">
        <v>166</v>
      </c>
      <c r="P346">
        <v>4.7535983776520805</v>
      </c>
      <c r="Q346">
        <f>VLOOKUP(O346,Tabela36[#All],2,FALSE)</f>
        <v>3.5529114502165089</v>
      </c>
      <c r="R346">
        <f>VLOOKUP(O346,Tabela36[#All],3,FALSE)</f>
        <v>2.436162647040756</v>
      </c>
      <c r="T346" s="1" t="s">
        <v>166</v>
      </c>
      <c r="U346">
        <v>-24.094116144999902</v>
      </c>
      <c r="V346">
        <f>VLOOKUP(T346,Tabela36[#All],2,FALSE)</f>
        <v>3.5529114502165089</v>
      </c>
      <c r="W346">
        <f>VLOOKUP(T346,Tabela36[#All],3,FALSE)</f>
        <v>2.436162647040756</v>
      </c>
      <c r="Y346" t="s">
        <v>166</v>
      </c>
      <c r="Z346">
        <v>-46.619992725371041</v>
      </c>
      <c r="AA346">
        <f>VLOOKUP(Y346,Tabela36[#All],2,FALSE)</f>
        <v>3.5529114502165089</v>
      </c>
      <c r="AB346">
        <f>VLOOKUP(Y346,Tabela36[#All],3,FALSE)</f>
        <v>2.436162647040756</v>
      </c>
    </row>
    <row r="347" spans="1:28" x14ac:dyDescent="0.3">
      <c r="A347" t="s">
        <v>598</v>
      </c>
      <c r="B347">
        <v>3.0064660422492318</v>
      </c>
      <c r="C347">
        <v>2.369215857410143</v>
      </c>
      <c r="E347" s="1" t="s">
        <v>613</v>
      </c>
      <c r="F347">
        <v>406.548295</v>
      </c>
      <c r="G347">
        <f>VLOOKUP(E347,Tabela36[#All],2,FALSE)</f>
        <v>1.8388490907372552</v>
      </c>
      <c r="H347">
        <f>VLOOKUP(E347,Tabela36[#All],3,FALSE)</f>
        <v>1.6434526764861874</v>
      </c>
      <c r="J347" s="1" t="s">
        <v>601</v>
      </c>
      <c r="K347">
        <v>2.3683742929819105</v>
      </c>
      <c r="L347">
        <f>VLOOKUP(J347,Tabela36[#All],2,FALSE)</f>
        <v>1.5185139398778875</v>
      </c>
      <c r="M347">
        <f>VLOOKUP(J347,Tabela36[#All],3,FALSE)</f>
        <v>1.4771212547196624</v>
      </c>
      <c r="O347" s="1" t="s">
        <v>84</v>
      </c>
      <c r="P347">
        <v>3.9051480018560158</v>
      </c>
      <c r="Q347">
        <f>VLOOKUP(O347,Tabela36[#All],2,FALSE)</f>
        <v>3.8942052591420837</v>
      </c>
      <c r="R347">
        <f>VLOOKUP(O347,Tabela36[#All],3,FALSE)</f>
        <v>2.4563660331290431</v>
      </c>
      <c r="T347" s="1" t="s">
        <v>84</v>
      </c>
      <c r="U347">
        <v>-22.68112865985935</v>
      </c>
      <c r="V347">
        <f>VLOOKUP(T347,Tabela36[#All],2,FALSE)</f>
        <v>3.8942052591420837</v>
      </c>
      <c r="W347">
        <f>VLOOKUP(T347,Tabela36[#All],3,FALSE)</f>
        <v>2.4563660331290431</v>
      </c>
      <c r="Y347" t="s">
        <v>84</v>
      </c>
      <c r="Z347">
        <v>-46.681194300508714</v>
      </c>
      <c r="AA347">
        <f>VLOOKUP(Y347,Tabela36[#All],2,FALSE)</f>
        <v>3.8942052591420837</v>
      </c>
      <c r="AB347">
        <f>VLOOKUP(Y347,Tabela36[#All],3,FALSE)</f>
        <v>2.4563660331290431</v>
      </c>
    </row>
    <row r="348" spans="1:28" x14ac:dyDescent="0.3">
      <c r="A348" t="s">
        <v>599</v>
      </c>
      <c r="B348">
        <v>1.8061799739838871</v>
      </c>
      <c r="C348">
        <v>1.7160033436347992</v>
      </c>
      <c r="E348" s="1" t="s">
        <v>614</v>
      </c>
      <c r="F348">
        <v>498.74665099999999</v>
      </c>
      <c r="G348">
        <f>VLOOKUP(E348,Tabela36[#All],2,FALSE)</f>
        <v>1.3802112417116059</v>
      </c>
      <c r="H348">
        <f>VLOOKUP(E348,Tabela36[#All],3,FALSE)</f>
        <v>1.3424226808222062</v>
      </c>
      <c r="J348" s="1" t="s">
        <v>85</v>
      </c>
      <c r="K348">
        <v>2.3812342470445551</v>
      </c>
      <c r="L348">
        <f>VLOOKUP(J348,Tabela36[#All],2,FALSE)</f>
        <v>2.1238516409670858</v>
      </c>
      <c r="M348">
        <f>VLOOKUP(J348,Tabela36[#All],3,FALSE)</f>
        <v>1.9030899869919435</v>
      </c>
      <c r="O348" s="1" t="s">
        <v>598</v>
      </c>
      <c r="P348">
        <v>4.703274177996601</v>
      </c>
      <c r="Q348">
        <f>VLOOKUP(O348,Tabela36[#All],2,FALSE)</f>
        <v>3.0064660422492318</v>
      </c>
      <c r="R348">
        <f>VLOOKUP(O348,Tabela36[#All],3,FALSE)</f>
        <v>2.369215857410143</v>
      </c>
      <c r="T348" s="1" t="s">
        <v>598</v>
      </c>
      <c r="U348">
        <v>-21.263863995000005</v>
      </c>
      <c r="V348">
        <f>VLOOKUP(T348,Tabela36[#All],2,FALSE)</f>
        <v>3.0064660422492318</v>
      </c>
      <c r="W348">
        <f>VLOOKUP(T348,Tabela36[#All],3,FALSE)</f>
        <v>2.369215857410143</v>
      </c>
      <c r="Y348" t="s">
        <v>598</v>
      </c>
      <c r="Z348">
        <v>-48.496651259965986</v>
      </c>
      <c r="AA348">
        <f>VLOOKUP(Y348,Tabela36[#All],2,FALSE)</f>
        <v>3.0064660422492318</v>
      </c>
      <c r="AB348">
        <f>VLOOKUP(Y348,Tabela36[#All],3,FALSE)</f>
        <v>2.369215857410143</v>
      </c>
    </row>
    <row r="349" spans="1:28" x14ac:dyDescent="0.3">
      <c r="A349" t="s">
        <v>600</v>
      </c>
      <c r="B349">
        <v>0.77815125038364363</v>
      </c>
      <c r="C349">
        <v>0.77815125038364363</v>
      </c>
      <c r="E349" s="1" t="s">
        <v>615</v>
      </c>
      <c r="F349">
        <v>550.25140399999998</v>
      </c>
      <c r="G349">
        <f>VLOOKUP(E349,Tabela36[#All],2,FALSE)</f>
        <v>2.2695129442179165</v>
      </c>
      <c r="H349">
        <f>VLOOKUP(E349,Tabela36[#All],3,FALSE)</f>
        <v>1.8450980400142569</v>
      </c>
      <c r="J349" s="1" t="s">
        <v>602</v>
      </c>
      <c r="K349">
        <v>2.5221076226812844</v>
      </c>
      <c r="L349">
        <f>VLOOKUP(J349,Tabela36[#All],2,FALSE)</f>
        <v>3.1075491297446862</v>
      </c>
      <c r="M349">
        <f>VLOOKUP(J349,Tabela36[#All],3,FALSE)</f>
        <v>2.4132997640812519</v>
      </c>
      <c r="O349" s="1" t="s">
        <v>599</v>
      </c>
      <c r="P349">
        <v>4.3994487298142317</v>
      </c>
      <c r="Q349">
        <f>VLOOKUP(O349,Tabela36[#All],2,FALSE)</f>
        <v>1.8061799739838871</v>
      </c>
      <c r="R349">
        <f>VLOOKUP(O349,Tabela36[#All],3,FALSE)</f>
        <v>1.7160033436347992</v>
      </c>
      <c r="T349" s="1" t="s">
        <v>599</v>
      </c>
      <c r="U349">
        <v>-20.772140137594654</v>
      </c>
      <c r="V349">
        <f>VLOOKUP(T349,Tabela36[#All],2,FALSE)</f>
        <v>1.8061799739838871</v>
      </c>
      <c r="W349">
        <f>VLOOKUP(T349,Tabela36[#All],3,FALSE)</f>
        <v>1.7160033436347992</v>
      </c>
      <c r="Y349" t="s">
        <v>599</v>
      </c>
      <c r="Z349">
        <v>-49.71411616142862</v>
      </c>
      <c r="AA349">
        <f>VLOOKUP(Y349,Tabela36[#All],2,FALSE)</f>
        <v>1.8061799739838871</v>
      </c>
      <c r="AB349">
        <f>VLOOKUP(Y349,Tabela36[#All],3,FALSE)</f>
        <v>1.7160033436347992</v>
      </c>
    </row>
    <row r="350" spans="1:28" x14ac:dyDescent="0.3">
      <c r="A350" t="s">
        <v>601</v>
      </c>
      <c r="B350">
        <v>1.5185139398778875</v>
      </c>
      <c r="C350">
        <v>1.4771212547196624</v>
      </c>
      <c r="E350" s="1" t="s">
        <v>616</v>
      </c>
      <c r="F350">
        <v>326.80445300000002</v>
      </c>
      <c r="G350">
        <f>VLOOKUP(E350,Tabela36[#All],2,FALSE)</f>
        <v>2.4785664955938436</v>
      </c>
      <c r="H350">
        <f>VLOOKUP(E350,Tabela36[#All],3,FALSE)</f>
        <v>2.1522883443830563</v>
      </c>
      <c r="J350" s="1" t="s">
        <v>86</v>
      </c>
      <c r="K350">
        <v>3.142429201620303</v>
      </c>
      <c r="L350">
        <f>VLOOKUP(J350,Tabela36[#All],2,FALSE)</f>
        <v>2.9148718175400505</v>
      </c>
      <c r="M350">
        <f>VLOOKUP(J350,Tabela36[#All],3,FALSE)</f>
        <v>2.2855573090077739</v>
      </c>
      <c r="O350" s="1" t="s">
        <v>600</v>
      </c>
      <c r="P350">
        <v>4.2789364233010998</v>
      </c>
      <c r="Q350">
        <f>VLOOKUP(O350,Tabela36[#All],2,FALSE)</f>
        <v>0.77815125038364363</v>
      </c>
      <c r="R350">
        <f>VLOOKUP(O350,Tabela36[#All],3,FALSE)</f>
        <v>0.77815125038364363</v>
      </c>
      <c r="T350" s="1" t="s">
        <v>600</v>
      </c>
      <c r="U350">
        <v>-20.903841225890652</v>
      </c>
      <c r="V350">
        <f>VLOOKUP(T350,Tabela36[#All],2,FALSE)</f>
        <v>0.77815125038364363</v>
      </c>
      <c r="W350">
        <f>VLOOKUP(T350,Tabela36[#All],3,FALSE)</f>
        <v>0.77815125038364363</v>
      </c>
      <c r="Y350" t="s">
        <v>600</v>
      </c>
      <c r="Z350">
        <v>-48.642971283280971</v>
      </c>
      <c r="AA350">
        <f>VLOOKUP(Y350,Tabela36[#All],2,FALSE)</f>
        <v>0.77815125038364363</v>
      </c>
      <c r="AB350">
        <f>VLOOKUP(Y350,Tabela36[#All],3,FALSE)</f>
        <v>0.77815125038364363</v>
      </c>
    </row>
    <row r="351" spans="1:28" x14ac:dyDescent="0.3">
      <c r="A351" t="s">
        <v>85</v>
      </c>
      <c r="B351">
        <v>2.1238516409670858</v>
      </c>
      <c r="C351">
        <v>1.9030899869919435</v>
      </c>
      <c r="E351" s="1" t="s">
        <v>89</v>
      </c>
      <c r="F351">
        <v>561.31518600000004</v>
      </c>
      <c r="G351">
        <f>VLOOKUP(E351,Tabela36[#All],2,FALSE)</f>
        <v>2.4996870826184039</v>
      </c>
      <c r="H351">
        <f>VLOOKUP(E351,Tabela36[#All],3,FALSE)</f>
        <v>2.0644579892269186</v>
      </c>
      <c r="J351" s="1" t="s">
        <v>603</v>
      </c>
      <c r="K351">
        <v>2.1665840287138263</v>
      </c>
      <c r="L351">
        <f>VLOOKUP(J351,Tabela36[#All],2,FALSE)</f>
        <v>2.8965262174895554</v>
      </c>
      <c r="M351">
        <f>VLOOKUP(J351,Tabela36[#All],3,FALSE)</f>
        <v>2.3463529744506388</v>
      </c>
      <c r="O351" s="1" t="s">
        <v>601</v>
      </c>
      <c r="P351">
        <v>3.6197192656117272</v>
      </c>
      <c r="Q351">
        <f>VLOOKUP(O351,Tabela36[#All],2,FALSE)</f>
        <v>1.5185139398778875</v>
      </c>
      <c r="R351">
        <f>VLOOKUP(O351,Tabela36[#All],3,FALSE)</f>
        <v>1.4771212547196624</v>
      </c>
      <c r="T351" s="1" t="s">
        <v>601</v>
      </c>
      <c r="U351">
        <v>-21.298959449262554</v>
      </c>
      <c r="V351">
        <f>VLOOKUP(T351,Tabela36[#All],2,FALSE)</f>
        <v>1.5185139398778875</v>
      </c>
      <c r="W351">
        <f>VLOOKUP(T351,Tabela36[#All],3,FALSE)</f>
        <v>1.4771212547196624</v>
      </c>
      <c r="Y351" t="s">
        <v>601</v>
      </c>
      <c r="Z351">
        <v>-51.565493248709366</v>
      </c>
      <c r="AA351">
        <f>VLOOKUP(Y351,Tabela36[#All],2,FALSE)</f>
        <v>1.5185139398778875</v>
      </c>
      <c r="AB351">
        <f>VLOOKUP(Y351,Tabela36[#All],3,FALSE)</f>
        <v>1.4771212547196624</v>
      </c>
    </row>
    <row r="352" spans="1:28" x14ac:dyDescent="0.3">
      <c r="A352" t="s">
        <v>602</v>
      </c>
      <c r="B352">
        <v>3.1075491297446862</v>
      </c>
      <c r="C352">
        <v>2.4132997640812519</v>
      </c>
      <c r="E352" s="1" t="s">
        <v>617</v>
      </c>
      <c r="F352">
        <v>543.25176599999998</v>
      </c>
      <c r="G352">
        <f>VLOOKUP(E352,Tabela36[#All],2,FALSE)</f>
        <v>1.568201724066995</v>
      </c>
      <c r="H352">
        <f>VLOOKUP(E352,Tabela36[#All],3,FALSE)</f>
        <v>1.4771212547196624</v>
      </c>
      <c r="J352" s="1" t="s">
        <v>604</v>
      </c>
      <c r="K352">
        <v>2.3592661646067485</v>
      </c>
      <c r="L352">
        <f>VLOOKUP(J352,Tabela36[#All],2,FALSE)</f>
        <v>1.8633228601204559</v>
      </c>
      <c r="M352">
        <f>VLOOKUP(J352,Tabela36[#All],3,FALSE)</f>
        <v>1.7403626894942439</v>
      </c>
      <c r="O352" s="1" t="s">
        <v>85</v>
      </c>
      <c r="P352">
        <v>4.7764977877800083</v>
      </c>
      <c r="Q352">
        <f>VLOOKUP(O352,Tabela36[#All],2,FALSE)</f>
        <v>2.1238516409670858</v>
      </c>
      <c r="R352">
        <f>VLOOKUP(O352,Tabela36[#All],3,FALSE)</f>
        <v>1.9030899869919435</v>
      </c>
      <c r="T352" s="1" t="s">
        <v>85</v>
      </c>
      <c r="U352">
        <v>-22.945521999321958</v>
      </c>
      <c r="V352">
        <f>VLOOKUP(T352,Tabela36[#All],2,FALSE)</f>
        <v>2.1238516409670858</v>
      </c>
      <c r="W352">
        <f>VLOOKUP(T352,Tabela36[#All],3,FALSE)</f>
        <v>1.9030899869919435</v>
      </c>
      <c r="Y352" t="s">
        <v>85</v>
      </c>
      <c r="Z352">
        <v>-47.313269248336269</v>
      </c>
      <c r="AA352">
        <f>VLOOKUP(Y352,Tabela36[#All],2,FALSE)</f>
        <v>2.1238516409670858</v>
      </c>
      <c r="AB352">
        <f>VLOOKUP(Y352,Tabela36[#All],3,FALSE)</f>
        <v>1.9030899869919435</v>
      </c>
    </row>
    <row r="353" spans="1:28" x14ac:dyDescent="0.3">
      <c r="A353" t="s">
        <v>86</v>
      </c>
      <c r="B353">
        <v>2.9148718175400505</v>
      </c>
      <c r="C353">
        <v>2.2855573090077739</v>
      </c>
      <c r="E353" s="1" t="s">
        <v>618</v>
      </c>
      <c r="F353">
        <v>457.48877499999998</v>
      </c>
      <c r="G353">
        <f>VLOOKUP(E353,Tabela36[#All],2,FALSE)</f>
        <v>2.6053050461411096</v>
      </c>
      <c r="H353">
        <f>VLOOKUP(E353,Tabela36[#All],3,FALSE)</f>
        <v>2.1702617153949575</v>
      </c>
      <c r="J353" s="1" t="s">
        <v>605</v>
      </c>
      <c r="K353">
        <v>2.3994539232437191</v>
      </c>
      <c r="L353">
        <f>VLOOKUP(J353,Tabela36[#All],2,FALSE)</f>
        <v>1.7403626894942439</v>
      </c>
      <c r="M353">
        <f>VLOOKUP(J353,Tabela36[#All],3,FALSE)</f>
        <v>1.5563025007672873</v>
      </c>
      <c r="O353" s="1" t="s">
        <v>602</v>
      </c>
      <c r="P353">
        <v>3.6677330525332672</v>
      </c>
      <c r="Q353">
        <f>VLOOKUP(O353,Tabela36[#All],2,FALSE)</f>
        <v>3.1075491297446862</v>
      </c>
      <c r="R353">
        <f>VLOOKUP(O353,Tabela36[#All],3,FALSE)</f>
        <v>2.4132997640812519</v>
      </c>
      <c r="T353" s="1" t="s">
        <v>602</v>
      </c>
      <c r="U353">
        <v>-22.955010579151153</v>
      </c>
      <c r="V353">
        <f>VLOOKUP(T353,Tabela36[#All],2,FALSE)</f>
        <v>3.1075491297446862</v>
      </c>
      <c r="W353">
        <f>VLOOKUP(T353,Tabela36[#All],3,FALSE)</f>
        <v>2.4132997640812519</v>
      </c>
      <c r="Y353" t="s">
        <v>602</v>
      </c>
      <c r="Z353">
        <v>-45.84815198496505</v>
      </c>
      <c r="AA353">
        <f>VLOOKUP(Y353,Tabela36[#All],2,FALSE)</f>
        <v>3.1075491297446862</v>
      </c>
      <c r="AB353">
        <f>VLOOKUP(Y353,Tabela36[#All],3,FALSE)</f>
        <v>2.4132997640812519</v>
      </c>
    </row>
    <row r="354" spans="1:28" x14ac:dyDescent="0.3">
      <c r="A354" t="s">
        <v>603</v>
      </c>
      <c r="B354">
        <v>2.8965262174895554</v>
      </c>
      <c r="C354">
        <v>2.3463529744506388</v>
      </c>
      <c r="E354" s="1" t="s">
        <v>619</v>
      </c>
      <c r="F354">
        <v>783.32163000000003</v>
      </c>
      <c r="G354">
        <f>VLOOKUP(E354,Tabela36[#All],2,FALSE)</f>
        <v>2.0827853703164503</v>
      </c>
      <c r="H354">
        <f>VLOOKUP(E354,Tabela36[#All],3,FALSE)</f>
        <v>1.9956351945975499</v>
      </c>
      <c r="J354" s="1" t="s">
        <v>606</v>
      </c>
      <c r="K354">
        <v>2.4573474008804008</v>
      </c>
      <c r="L354">
        <f>VLOOKUP(J354,Tabela36[#All],2,FALSE)</f>
        <v>0.47712125471966244</v>
      </c>
      <c r="M354">
        <f>VLOOKUP(J354,Tabela36[#All],3,FALSE)</f>
        <v>0.47712125471966244</v>
      </c>
      <c r="O354" s="1" t="s">
        <v>86</v>
      </c>
      <c r="P354">
        <v>4.5180926015165319</v>
      </c>
      <c r="Q354">
        <f>VLOOKUP(O354,Tabela36[#All],2,FALSE)</f>
        <v>2.9148718175400505</v>
      </c>
      <c r="R354">
        <f>VLOOKUP(O354,Tabela36[#All],3,FALSE)</f>
        <v>2.2855573090077739</v>
      </c>
      <c r="T354" s="1" t="s">
        <v>86</v>
      </c>
      <c r="U354">
        <v>-20.7326629993746</v>
      </c>
      <c r="V354">
        <f>VLOOKUP(T354,Tabela36[#All],2,FALSE)</f>
        <v>2.9148718175400505</v>
      </c>
      <c r="W354">
        <f>VLOOKUP(T354,Tabela36[#All],3,FALSE)</f>
        <v>2.2855573090077739</v>
      </c>
      <c r="Y354" t="s">
        <v>86</v>
      </c>
      <c r="Z354">
        <v>-48.057593825321732</v>
      </c>
      <c r="AA354">
        <f>VLOOKUP(Y354,Tabela36[#All],2,FALSE)</f>
        <v>2.9148718175400505</v>
      </c>
      <c r="AB354">
        <f>VLOOKUP(Y354,Tabela36[#All],3,FALSE)</f>
        <v>2.2855573090077739</v>
      </c>
    </row>
    <row r="355" spans="1:28" x14ac:dyDescent="0.3">
      <c r="A355" t="s">
        <v>604</v>
      </c>
      <c r="B355">
        <v>1.8633228601204559</v>
      </c>
      <c r="C355">
        <v>1.7403626894942439</v>
      </c>
      <c r="E355" s="1" t="s">
        <v>620</v>
      </c>
      <c r="F355">
        <v>526.48381199999994</v>
      </c>
      <c r="G355">
        <f>VLOOKUP(E355,Tabela36[#All],2,FALSE)</f>
        <v>0.95424250943932487</v>
      </c>
      <c r="H355">
        <f>VLOOKUP(E355,Tabela36[#All],3,FALSE)</f>
        <v>0.90308998699194354</v>
      </c>
      <c r="J355" s="1" t="s">
        <v>87</v>
      </c>
      <c r="K355">
        <v>2.5530634023827501</v>
      </c>
      <c r="L355">
        <f>VLOOKUP(J355,Tabela36[#All],2,FALSE)</f>
        <v>1.8388490907372552</v>
      </c>
      <c r="M355">
        <f>VLOOKUP(J355,Tabela36[#All],3,FALSE)</f>
        <v>1.7160033436347992</v>
      </c>
      <c r="O355" s="1" t="s">
        <v>603</v>
      </c>
      <c r="P355">
        <v>4.1342408759465901</v>
      </c>
      <c r="Q355">
        <f>VLOOKUP(O355,Tabela36[#All],2,FALSE)</f>
        <v>2.8965262174895554</v>
      </c>
      <c r="R355">
        <f>VLOOKUP(O355,Tabela36[#All],3,FALSE)</f>
        <v>2.3463529744506388</v>
      </c>
      <c r="T355" s="1" t="s">
        <v>603</v>
      </c>
      <c r="U355">
        <v>-22.881030932694454</v>
      </c>
      <c r="V355">
        <f>VLOOKUP(T355,Tabela36[#All],2,FALSE)</f>
        <v>2.8965262174895554</v>
      </c>
      <c r="W355">
        <f>VLOOKUP(T355,Tabela36[#All],3,FALSE)</f>
        <v>2.3463529744506388</v>
      </c>
      <c r="Y355" t="s">
        <v>603</v>
      </c>
      <c r="Z355">
        <v>-46.79134439458381</v>
      </c>
      <c r="AA355">
        <f>VLOOKUP(Y355,Tabela36[#All],2,FALSE)</f>
        <v>2.8965262174895554</v>
      </c>
      <c r="AB355">
        <f>VLOOKUP(Y355,Tabela36[#All],3,FALSE)</f>
        <v>2.3463529744506388</v>
      </c>
    </row>
    <row r="356" spans="1:28" x14ac:dyDescent="0.3">
      <c r="A356" t="s">
        <v>605</v>
      </c>
      <c r="B356">
        <v>1.7403626894942439</v>
      </c>
      <c r="C356">
        <v>1.5563025007672873</v>
      </c>
      <c r="E356" s="1" t="s">
        <v>90</v>
      </c>
      <c r="F356">
        <v>625.86302699999999</v>
      </c>
      <c r="G356">
        <f>VLOOKUP(E356,Tabela36[#All],2,FALSE)</f>
        <v>1</v>
      </c>
      <c r="H356">
        <f>VLOOKUP(E356,Tabela36[#All],3,FALSE)</f>
        <v>0.95424250943932487</v>
      </c>
      <c r="J356" s="1" t="s">
        <v>607</v>
      </c>
      <c r="K356">
        <v>2.9208389047488406</v>
      </c>
      <c r="L356">
        <f>VLOOKUP(J356,Tabela36[#All],2,FALSE)</f>
        <v>2.8567288903828825</v>
      </c>
      <c r="M356">
        <f>VLOOKUP(J356,Tabela36[#All],3,FALSE)</f>
        <v>2.374748346010104</v>
      </c>
      <c r="O356" s="1" t="s">
        <v>604</v>
      </c>
      <c r="P356">
        <v>3.6774244377012475</v>
      </c>
      <c r="Q356">
        <f>VLOOKUP(O356,Tabela36[#All],2,FALSE)</f>
        <v>1.8633228601204559</v>
      </c>
      <c r="R356">
        <f>VLOOKUP(O356,Tabela36[#All],3,FALSE)</f>
        <v>1.7403626894942439</v>
      </c>
      <c r="T356" s="1" t="s">
        <v>604</v>
      </c>
      <c r="U356">
        <v>-21.507609441189903</v>
      </c>
      <c r="V356">
        <f>VLOOKUP(T356,Tabela36[#All],2,FALSE)</f>
        <v>1.8633228601204559</v>
      </c>
      <c r="W356">
        <f>VLOOKUP(T356,Tabela36[#All],3,FALSE)</f>
        <v>1.7403626894942439</v>
      </c>
      <c r="Y356" t="s">
        <v>604</v>
      </c>
      <c r="Z356">
        <v>-48.150661254394855</v>
      </c>
      <c r="AA356">
        <f>VLOOKUP(Y356,Tabela36[#All],2,FALSE)</f>
        <v>1.8633228601204559</v>
      </c>
      <c r="AB356">
        <f>VLOOKUP(Y356,Tabela36[#All],3,FALSE)</f>
        <v>1.7403626894942439</v>
      </c>
    </row>
    <row r="357" spans="1:28" x14ac:dyDescent="0.3">
      <c r="A357" t="s">
        <v>606</v>
      </c>
      <c r="B357">
        <v>0.47712125471966244</v>
      </c>
      <c r="C357">
        <v>0.47712125471966244</v>
      </c>
      <c r="E357" s="1" t="s">
        <v>621</v>
      </c>
      <c r="F357">
        <v>500.315541</v>
      </c>
      <c r="G357">
        <f>VLOOKUP(E357,Tabela36[#All],2,FALSE)</f>
        <v>3.5048784594102158</v>
      </c>
      <c r="H357">
        <f>VLOOKUP(E357,Tabela36[#All],3,FALSE)</f>
        <v>2.3560258571931225</v>
      </c>
      <c r="J357" s="1" t="s">
        <v>608</v>
      </c>
      <c r="K357">
        <v>2.5135558449969988</v>
      </c>
      <c r="L357">
        <f>VLOOKUP(J357,Tabela36[#All],2,FALSE)</f>
        <v>2.859138297294531</v>
      </c>
      <c r="M357">
        <f>VLOOKUP(J357,Tabela36[#All],3,FALSE)</f>
        <v>2.2695129442179165</v>
      </c>
      <c r="O357" s="1" t="s">
        <v>605</v>
      </c>
      <c r="P357">
        <v>3.6518592692469491</v>
      </c>
      <c r="Q357">
        <f>VLOOKUP(O357,Tabela36[#All],2,FALSE)</f>
        <v>1.7403626894942439</v>
      </c>
      <c r="R357">
        <f>VLOOKUP(O357,Tabela36[#All],3,FALSE)</f>
        <v>1.5563025007672873</v>
      </c>
      <c r="T357" s="1" t="s">
        <v>605</v>
      </c>
      <c r="U357">
        <v>-20.994298089260052</v>
      </c>
      <c r="V357">
        <f>VLOOKUP(T357,Tabela36[#All],2,FALSE)</f>
        <v>1.7403626894942439</v>
      </c>
      <c r="W357">
        <f>VLOOKUP(T357,Tabela36[#All],3,FALSE)</f>
        <v>1.5563025007672873</v>
      </c>
      <c r="Y357" t="s">
        <v>605</v>
      </c>
      <c r="Z357">
        <v>-51.277138185509848</v>
      </c>
      <c r="AA357">
        <f>VLOOKUP(Y357,Tabela36[#All],2,FALSE)</f>
        <v>1.7403626894942439</v>
      </c>
      <c r="AB357">
        <f>VLOOKUP(Y357,Tabela36[#All],3,FALSE)</f>
        <v>1.5563025007672873</v>
      </c>
    </row>
    <row r="358" spans="1:28" x14ac:dyDescent="0.3">
      <c r="A358" t="s">
        <v>87</v>
      </c>
      <c r="B358">
        <v>1.8388490907372552</v>
      </c>
      <c r="C358">
        <v>1.7160033436347992</v>
      </c>
      <c r="E358" s="1" t="s">
        <v>622</v>
      </c>
      <c r="F358">
        <v>526.32908999999995</v>
      </c>
      <c r="G358">
        <f>VLOOKUP(E358,Tabela36[#All],2,FALSE)</f>
        <v>1.6334684555795864</v>
      </c>
      <c r="H358">
        <f>VLOOKUP(E358,Tabela36[#All],3,FALSE)</f>
        <v>1.505149978319906</v>
      </c>
      <c r="J358" s="1" t="s">
        <v>609</v>
      </c>
      <c r="K358">
        <v>2.3405432575141942</v>
      </c>
      <c r="L358">
        <f>VLOOKUP(J358,Tabela36[#All],2,FALSE)</f>
        <v>2.1522883443830563</v>
      </c>
      <c r="M358">
        <f>VLOOKUP(J358,Tabela36[#All],3,FALSE)</f>
        <v>1.9493900066449128</v>
      </c>
      <c r="O358" s="1" t="s">
        <v>606</v>
      </c>
      <c r="P358">
        <v>3.4970679363985049</v>
      </c>
      <c r="Q358">
        <f>VLOOKUP(O358,Tabela36[#All],2,FALSE)</f>
        <v>0.47712125471966244</v>
      </c>
      <c r="R358">
        <f>VLOOKUP(O358,Tabela36[#All],3,FALSE)</f>
        <v>0.47712125471966244</v>
      </c>
      <c r="T358" s="1" t="s">
        <v>606</v>
      </c>
      <c r="U358">
        <v>-22.620117582520201</v>
      </c>
      <c r="V358">
        <f>VLOOKUP(T358,Tabela36[#All],2,FALSE)</f>
        <v>0.47712125471966244</v>
      </c>
      <c r="W358">
        <f>VLOOKUP(T358,Tabela36[#All],3,FALSE)</f>
        <v>0.47712125471966244</v>
      </c>
      <c r="Y358" t="s">
        <v>606</v>
      </c>
      <c r="Z358">
        <v>-51.238587497594786</v>
      </c>
      <c r="AA358">
        <f>VLOOKUP(Y358,Tabela36[#All],2,FALSE)</f>
        <v>0.47712125471966244</v>
      </c>
      <c r="AB358">
        <f>VLOOKUP(Y358,Tabela36[#All],3,FALSE)</f>
        <v>0.47712125471966244</v>
      </c>
    </row>
    <row r="359" spans="1:28" x14ac:dyDescent="0.3">
      <c r="A359" t="s">
        <v>607</v>
      </c>
      <c r="B359">
        <v>2.8567288903828825</v>
      </c>
      <c r="C359">
        <v>2.374748346010104</v>
      </c>
      <c r="E359" s="1" t="s">
        <v>623</v>
      </c>
      <c r="F359">
        <v>603.71756700000003</v>
      </c>
      <c r="G359">
        <f>VLOOKUP(E359,Tabela36[#All],2,FALSE)</f>
        <v>0.6020599913279624</v>
      </c>
      <c r="H359">
        <f>VLOOKUP(E359,Tabela36[#All],3,FALSE)</f>
        <v>0.6020599913279624</v>
      </c>
      <c r="J359" s="1" t="s">
        <v>610</v>
      </c>
      <c r="K359">
        <v>2.6396448384305797</v>
      </c>
      <c r="L359">
        <f>VLOOKUP(J359,Tabela36[#All],2,FALSE)</f>
        <v>1.8976270912904414</v>
      </c>
      <c r="M359">
        <f>VLOOKUP(J359,Tabela36[#All],3,FALSE)</f>
        <v>1.7558748556724915</v>
      </c>
      <c r="O359" s="1" t="s">
        <v>87</v>
      </c>
      <c r="P359">
        <v>3.6863681034730362</v>
      </c>
      <c r="Q359">
        <f>VLOOKUP(O359,Tabela36[#All],2,FALSE)</f>
        <v>1.8388490907372552</v>
      </c>
      <c r="R359">
        <f>VLOOKUP(O359,Tabela36[#All],3,FALSE)</f>
        <v>1.7160033436347992</v>
      </c>
      <c r="T359" s="1" t="s">
        <v>87</v>
      </c>
      <c r="U359">
        <v>-22.404283199904853</v>
      </c>
      <c r="V359">
        <f>VLOOKUP(T359,Tabela36[#All],2,FALSE)</f>
        <v>1.8388490907372552</v>
      </c>
      <c r="W359">
        <f>VLOOKUP(T359,Tabela36[#All],3,FALSE)</f>
        <v>1.7160033436347992</v>
      </c>
      <c r="Y359" t="s">
        <v>87</v>
      </c>
      <c r="Z359">
        <v>-51.524239850810247</v>
      </c>
      <c r="AA359">
        <f>VLOOKUP(Y359,Tabela36[#All],2,FALSE)</f>
        <v>1.8388490907372552</v>
      </c>
      <c r="AB359">
        <f>VLOOKUP(Y359,Tabela36[#All],3,FALSE)</f>
        <v>1.7160033436347992</v>
      </c>
    </row>
    <row r="360" spans="1:28" x14ac:dyDescent="0.3">
      <c r="A360" t="s">
        <v>608</v>
      </c>
      <c r="B360">
        <v>2.859138297294531</v>
      </c>
      <c r="C360">
        <v>2.2695129442179165</v>
      </c>
      <c r="E360" s="1" t="s">
        <v>624</v>
      </c>
      <c r="F360">
        <v>449.94425799999999</v>
      </c>
      <c r="G360">
        <f>VLOOKUP(E360,Tabela36[#All],2,FALSE)</f>
        <v>1.6232492903979006</v>
      </c>
      <c r="H360">
        <f>VLOOKUP(E360,Tabela36[#All],3,FALSE)</f>
        <v>1.5314789170422551</v>
      </c>
      <c r="J360" s="1" t="s">
        <v>611</v>
      </c>
      <c r="K360">
        <v>2.1386468388596391</v>
      </c>
      <c r="L360">
        <f>VLOOKUP(J360,Tabela36[#All],2,FALSE)</f>
        <v>1.7993405494535817</v>
      </c>
      <c r="M360">
        <f>VLOOKUP(J360,Tabela36[#All],3,FALSE)</f>
        <v>1.6812412373755872</v>
      </c>
      <c r="O360" s="1" t="s">
        <v>607</v>
      </c>
      <c r="P360">
        <v>3.8235394336568591</v>
      </c>
      <c r="Q360">
        <f>VLOOKUP(O360,Tabela36[#All],2,FALSE)</f>
        <v>2.8567288903828825</v>
      </c>
      <c r="R360">
        <f>VLOOKUP(O360,Tabela36[#All],3,FALSE)</f>
        <v>2.374748346010104</v>
      </c>
      <c r="T360" s="1" t="s">
        <v>607</v>
      </c>
      <c r="U360">
        <v>-23.375786983358754</v>
      </c>
      <c r="V360">
        <f>VLOOKUP(T360,Tabela36[#All],2,FALSE)</f>
        <v>2.8567288903828825</v>
      </c>
      <c r="W360">
        <f>VLOOKUP(T360,Tabela36[#All],3,FALSE)</f>
        <v>2.374748346010104</v>
      </c>
      <c r="Y360" t="s">
        <v>607</v>
      </c>
      <c r="Z360">
        <v>-45.446400470724441</v>
      </c>
      <c r="AA360">
        <f>VLOOKUP(Y360,Tabela36[#All],2,FALSE)</f>
        <v>2.8567288903828825</v>
      </c>
      <c r="AB360">
        <f>VLOOKUP(Y360,Tabela36[#All],3,FALSE)</f>
        <v>2.374748346010104</v>
      </c>
    </row>
    <row r="361" spans="1:28" x14ac:dyDescent="0.3">
      <c r="A361" t="s">
        <v>609</v>
      </c>
      <c r="B361">
        <v>2.1522883443830563</v>
      </c>
      <c r="C361">
        <v>1.9493900066449128</v>
      </c>
      <c r="E361" s="1" t="s">
        <v>625</v>
      </c>
      <c r="F361">
        <v>696.79220299999997</v>
      </c>
      <c r="G361">
        <f>VLOOKUP(E361,Tabela36[#All],2,FALSE)</f>
        <v>2.0899051114393981</v>
      </c>
      <c r="H361">
        <f>VLOOKUP(E361,Tabela36[#All],3,FALSE)</f>
        <v>1.9395192526186185</v>
      </c>
      <c r="J361" s="1" t="s">
        <v>612</v>
      </c>
      <c r="K361">
        <v>2.3374892116014783</v>
      </c>
      <c r="L361">
        <f>VLOOKUP(J361,Tabela36[#All],2,FALSE)</f>
        <v>1.4471580313422192</v>
      </c>
      <c r="M361">
        <f>VLOOKUP(J361,Tabela36[#All],3,FALSE)</f>
        <v>1.3424226808222062</v>
      </c>
      <c r="O361" s="1" t="s">
        <v>608</v>
      </c>
      <c r="P361">
        <v>4.2677347723218562</v>
      </c>
      <c r="Q361">
        <f>VLOOKUP(O361,Tabela36[#All],2,FALSE)</f>
        <v>2.859138297294531</v>
      </c>
      <c r="R361">
        <f>VLOOKUP(O361,Tabela36[#All],3,FALSE)</f>
        <v>2.2695129442179165</v>
      </c>
      <c r="T361" s="1" t="s">
        <v>608</v>
      </c>
      <c r="U361">
        <v>-23.178695811004506</v>
      </c>
      <c r="V361">
        <f>VLOOKUP(T361,Tabela36[#All],2,FALSE)</f>
        <v>2.859138297294531</v>
      </c>
      <c r="W361">
        <f>VLOOKUP(T361,Tabela36[#All],3,FALSE)</f>
        <v>2.2695129442179165</v>
      </c>
      <c r="Y361" t="s">
        <v>608</v>
      </c>
      <c r="Z361">
        <v>-46.402590214989615</v>
      </c>
      <c r="AA361">
        <f>VLOOKUP(Y361,Tabela36[#All],2,FALSE)</f>
        <v>2.859138297294531</v>
      </c>
      <c r="AB361">
        <f>VLOOKUP(Y361,Tabela36[#All],3,FALSE)</f>
        <v>2.2695129442179165</v>
      </c>
    </row>
    <row r="362" spans="1:28" x14ac:dyDescent="0.3">
      <c r="A362" t="s">
        <v>610</v>
      </c>
      <c r="B362">
        <v>1.8976270912904414</v>
      </c>
      <c r="C362">
        <v>1.7558748556724915</v>
      </c>
      <c r="E362" s="1" t="s">
        <v>626</v>
      </c>
      <c r="F362">
        <v>742.96637699999997</v>
      </c>
      <c r="G362">
        <f>VLOOKUP(E362,Tabela36[#All],2,FALSE)</f>
        <v>2.7134905430939424</v>
      </c>
      <c r="H362">
        <f>VLOOKUP(E362,Tabela36[#All],3,FALSE)</f>
        <v>2.0334237554869499</v>
      </c>
      <c r="J362" s="1" t="s">
        <v>88</v>
      </c>
      <c r="K362">
        <v>2.5858835377345648</v>
      </c>
      <c r="L362">
        <f>VLOOKUP(J362,Tabela36[#All],2,FALSE)</f>
        <v>2.330413773349191</v>
      </c>
      <c r="M362">
        <f>VLOOKUP(J362,Tabela36[#All],3,FALSE)</f>
        <v>2.0492180226701815</v>
      </c>
      <c r="O362" s="1" t="s">
        <v>609</v>
      </c>
      <c r="P362">
        <v>3.9508514588885464</v>
      </c>
      <c r="Q362">
        <f>VLOOKUP(O362,Tabela36[#All],2,FALSE)</f>
        <v>2.1522883443830563</v>
      </c>
      <c r="R362">
        <f>VLOOKUP(O362,Tabela36[#All],3,FALSE)</f>
        <v>1.9493900066449128</v>
      </c>
      <c r="T362" s="1" t="s">
        <v>609</v>
      </c>
      <c r="U362">
        <v>-20.843916155827404</v>
      </c>
      <c r="V362">
        <f>VLOOKUP(T362,Tabela36[#All],2,FALSE)</f>
        <v>2.1522883443830563</v>
      </c>
      <c r="W362">
        <f>VLOOKUP(T362,Tabela36[#All],3,FALSE)</f>
        <v>1.9493900066449128</v>
      </c>
      <c r="Y362" t="s">
        <v>609</v>
      </c>
      <c r="Z362">
        <v>-49.630474851340189</v>
      </c>
      <c r="AA362">
        <f>VLOOKUP(Y362,Tabela36[#All],2,FALSE)</f>
        <v>2.1522883443830563</v>
      </c>
      <c r="AB362">
        <f>VLOOKUP(Y362,Tabela36[#All],3,FALSE)</f>
        <v>1.9493900066449128</v>
      </c>
    </row>
    <row r="363" spans="1:28" x14ac:dyDescent="0.3">
      <c r="A363" t="s">
        <v>611</v>
      </c>
      <c r="B363">
        <v>1.7993405494535817</v>
      </c>
      <c r="C363">
        <v>1.6812412373755872</v>
      </c>
      <c r="E363" s="1" t="s">
        <v>627</v>
      </c>
      <c r="F363">
        <v>482.056601</v>
      </c>
      <c r="G363">
        <f>VLOOKUP(E363,Tabela36[#All],2,FALSE)</f>
        <v>1.5314789170422551</v>
      </c>
      <c r="H363">
        <f>VLOOKUP(E363,Tabela36[#All],3,FALSE)</f>
        <v>1.3802112417116059</v>
      </c>
      <c r="J363" s="1" t="s">
        <v>613</v>
      </c>
      <c r="K363">
        <v>2.0950751568720452</v>
      </c>
      <c r="L363">
        <f>VLOOKUP(J363,Tabela36[#All],2,FALSE)</f>
        <v>1.8388490907372552</v>
      </c>
      <c r="M363">
        <f>VLOOKUP(J363,Tabela36[#All],3,FALSE)</f>
        <v>1.6434526764861874</v>
      </c>
      <c r="O363" s="1" t="s">
        <v>610</v>
      </c>
      <c r="P363">
        <v>4.0598662204109397</v>
      </c>
      <c r="Q363">
        <f>VLOOKUP(O363,Tabela36[#All],2,FALSE)</f>
        <v>1.8976270912904414</v>
      </c>
      <c r="R363">
        <f>VLOOKUP(O363,Tabela36[#All],3,FALSE)</f>
        <v>1.7558748556724915</v>
      </c>
      <c r="T363" s="1" t="s">
        <v>610</v>
      </c>
      <c r="U363">
        <v>-20.694823499375559</v>
      </c>
      <c r="V363">
        <f>VLOOKUP(T363,Tabela36[#All],2,FALSE)</f>
        <v>1.8976270912904414</v>
      </c>
      <c r="W363">
        <f>VLOOKUP(T363,Tabela36[#All],3,FALSE)</f>
        <v>1.7558748556724915</v>
      </c>
      <c r="Y363" t="s">
        <v>610</v>
      </c>
      <c r="Z363">
        <v>-50.040274495542853</v>
      </c>
      <c r="AA363">
        <f>VLOOKUP(Y363,Tabela36[#All],2,FALSE)</f>
        <v>1.8976270912904414</v>
      </c>
      <c r="AB363">
        <f>VLOOKUP(Y363,Tabela36[#All],3,FALSE)</f>
        <v>1.7558748556724915</v>
      </c>
    </row>
    <row r="364" spans="1:28" x14ac:dyDescent="0.3">
      <c r="A364" t="s">
        <v>612</v>
      </c>
      <c r="B364">
        <v>1.4471580313422192</v>
      </c>
      <c r="C364">
        <v>1.3424226808222062</v>
      </c>
      <c r="E364" s="1" t="s">
        <v>628</v>
      </c>
      <c r="F364">
        <v>463.43185899999997</v>
      </c>
      <c r="G364">
        <f>VLOOKUP(E364,Tabela36[#All],2,FALSE)</f>
        <v>2.1303337684950061</v>
      </c>
      <c r="H364">
        <f>VLOOKUP(E364,Tabela36[#All],3,FALSE)</f>
        <v>2.0413926851582249</v>
      </c>
      <c r="J364" s="1" t="s">
        <v>614</v>
      </c>
      <c r="K364">
        <v>2.2047980381908552</v>
      </c>
      <c r="L364">
        <f>VLOOKUP(J364,Tabela36[#All],2,FALSE)</f>
        <v>1.3802112417116059</v>
      </c>
      <c r="M364">
        <f>VLOOKUP(J364,Tabela36[#All],3,FALSE)</f>
        <v>1.3424226808222062</v>
      </c>
      <c r="O364" s="1" t="s">
        <v>611</v>
      </c>
      <c r="P364">
        <v>3.7170877249270191</v>
      </c>
      <c r="Q364">
        <f>VLOOKUP(O364,Tabela36[#All],2,FALSE)</f>
        <v>1.7993405494535817</v>
      </c>
      <c r="R364">
        <f>VLOOKUP(O364,Tabela36[#All],3,FALSE)</f>
        <v>1.6812412373755872</v>
      </c>
      <c r="T364" s="1" t="s">
        <v>611</v>
      </c>
      <c r="U364">
        <v>-20.91390242761695</v>
      </c>
      <c r="V364">
        <f>VLOOKUP(T364,Tabela36[#All],2,FALSE)</f>
        <v>1.7993405494535817</v>
      </c>
      <c r="W364">
        <f>VLOOKUP(T364,Tabela36[#All],3,FALSE)</f>
        <v>1.6812412373755872</v>
      </c>
      <c r="Y364" t="s">
        <v>611</v>
      </c>
      <c r="Z364">
        <v>-49.780898651089437</v>
      </c>
      <c r="AA364">
        <f>VLOOKUP(Y364,Tabela36[#All],2,FALSE)</f>
        <v>1.7993405494535817</v>
      </c>
      <c r="AB364">
        <f>VLOOKUP(Y364,Tabela36[#All],3,FALSE)</f>
        <v>1.6812412373755872</v>
      </c>
    </row>
    <row r="365" spans="1:28" x14ac:dyDescent="0.3">
      <c r="A365" t="s">
        <v>88</v>
      </c>
      <c r="B365">
        <v>2.330413773349191</v>
      </c>
      <c r="C365">
        <v>2.0492180226701815</v>
      </c>
      <c r="E365" s="1" t="s">
        <v>629</v>
      </c>
      <c r="F365">
        <v>482.57116100000002</v>
      </c>
      <c r="G365">
        <f>VLOOKUP(E365,Tabela36[#All],2,FALSE)</f>
        <v>3.0017337128090005</v>
      </c>
      <c r="H365">
        <f>VLOOKUP(E365,Tabela36[#All],3,FALSE)</f>
        <v>2.3263358609287512</v>
      </c>
      <c r="J365" s="1" t="s">
        <v>615</v>
      </c>
      <c r="K365">
        <v>2.7257450663831735</v>
      </c>
      <c r="L365">
        <f>VLOOKUP(J365,Tabela36[#All],2,FALSE)</f>
        <v>2.2695129442179165</v>
      </c>
      <c r="M365">
        <f>VLOOKUP(J365,Tabela36[#All],3,FALSE)</f>
        <v>1.8450980400142569</v>
      </c>
      <c r="O365" s="1" t="s">
        <v>612</v>
      </c>
      <c r="P365">
        <v>3.8434196652049182</v>
      </c>
      <c r="Q365">
        <f>VLOOKUP(O365,Tabela36[#All],2,FALSE)</f>
        <v>1.4471580313422192</v>
      </c>
      <c r="R365">
        <f>VLOOKUP(O365,Tabela36[#All],3,FALSE)</f>
        <v>1.3424226808222062</v>
      </c>
      <c r="T365" s="1" t="s">
        <v>612</v>
      </c>
      <c r="U365">
        <v>-21.013734717199803</v>
      </c>
      <c r="V365">
        <f>VLOOKUP(T365,Tabela36[#All],2,FALSE)</f>
        <v>1.4471580313422192</v>
      </c>
      <c r="W365">
        <f>VLOOKUP(T365,Tabela36[#All],3,FALSE)</f>
        <v>1.3424226808222062</v>
      </c>
      <c r="Y365" t="s">
        <v>612</v>
      </c>
      <c r="Z365">
        <v>-49.507138347943247</v>
      </c>
      <c r="AA365">
        <f>VLOOKUP(Y365,Tabela36[#All],2,FALSE)</f>
        <v>1.4471580313422192</v>
      </c>
      <c r="AB365">
        <f>VLOOKUP(Y365,Tabela36[#All],3,FALSE)</f>
        <v>1.3424226808222062</v>
      </c>
    </row>
    <row r="366" spans="1:28" x14ac:dyDescent="0.3">
      <c r="A366" t="s">
        <v>613</v>
      </c>
      <c r="B366">
        <v>1.8388490907372552</v>
      </c>
      <c r="C366">
        <v>1.6434526764861874</v>
      </c>
      <c r="E366" s="1" t="s">
        <v>630</v>
      </c>
      <c r="F366">
        <v>365.23921799999999</v>
      </c>
      <c r="G366">
        <f>VLOOKUP(E366,Tabela36[#All],2,FALSE)</f>
        <v>1.6720978579357175</v>
      </c>
      <c r="H366">
        <f>VLOOKUP(E366,Tabela36[#All],3,FALSE)</f>
        <v>1.5563025007672873</v>
      </c>
      <c r="J366" s="1" t="s">
        <v>616</v>
      </c>
      <c r="K366">
        <v>2.4232933979024316</v>
      </c>
      <c r="L366">
        <f>VLOOKUP(J366,Tabela36[#All],2,FALSE)</f>
        <v>2.4785664955938436</v>
      </c>
      <c r="M366">
        <f>VLOOKUP(J366,Tabela36[#All],3,FALSE)</f>
        <v>2.1522883443830563</v>
      </c>
      <c r="O366" s="1" t="s">
        <v>88</v>
      </c>
      <c r="P366">
        <v>3.989227273730537</v>
      </c>
      <c r="Q366">
        <f>VLOOKUP(O366,Tabela36[#All],2,FALSE)</f>
        <v>2.330413773349191</v>
      </c>
      <c r="R366">
        <f>VLOOKUP(O366,Tabela36[#All],3,FALSE)</f>
        <v>2.0492180226701815</v>
      </c>
      <c r="T366" s="1" t="s">
        <v>88</v>
      </c>
      <c r="U366">
        <v>-24.123210417911206</v>
      </c>
      <c r="V366">
        <f>VLOOKUP(T366,Tabela36[#All],2,FALSE)</f>
        <v>2.330413773349191</v>
      </c>
      <c r="W366">
        <f>VLOOKUP(T366,Tabela36[#All],3,FALSE)</f>
        <v>2.0492180226701815</v>
      </c>
      <c r="Y366" t="s">
        <v>88</v>
      </c>
      <c r="Z366">
        <v>-48.905738479049141</v>
      </c>
      <c r="AA366">
        <f>VLOOKUP(Y366,Tabela36[#All],2,FALSE)</f>
        <v>2.330413773349191</v>
      </c>
      <c r="AB366">
        <f>VLOOKUP(Y366,Tabela36[#All],3,FALSE)</f>
        <v>2.0492180226701815</v>
      </c>
    </row>
    <row r="367" spans="1:28" x14ac:dyDescent="0.3">
      <c r="A367" t="s">
        <v>614</v>
      </c>
      <c r="B367">
        <v>1.3802112417116059</v>
      </c>
      <c r="C367">
        <v>1.3424226808222062</v>
      </c>
      <c r="E367" s="1" t="s">
        <v>631</v>
      </c>
      <c r="F367">
        <v>498.75365799999997</v>
      </c>
      <c r="G367">
        <f>VLOOKUP(E367,Tabela36[#All],2,FALSE)</f>
        <v>2.0293837776852097</v>
      </c>
      <c r="H367">
        <f>VLOOKUP(E367,Tabela36[#All],3,FALSE)</f>
        <v>1.8450980400142569</v>
      </c>
      <c r="J367" s="1" t="s">
        <v>89</v>
      </c>
      <c r="K367">
        <v>1.8679857390922732</v>
      </c>
      <c r="L367">
        <f>VLOOKUP(J367,Tabela36[#All],2,FALSE)</f>
        <v>2.4996870826184039</v>
      </c>
      <c r="M367">
        <f>VLOOKUP(J367,Tabela36[#All],3,FALSE)</f>
        <v>2.0644579892269186</v>
      </c>
      <c r="O367" s="1" t="s">
        <v>613</v>
      </c>
      <c r="P367">
        <v>3.274388795550379</v>
      </c>
      <c r="Q367">
        <f>VLOOKUP(O367,Tabela36[#All],2,FALSE)</f>
        <v>1.8388490907372552</v>
      </c>
      <c r="R367">
        <f>VLOOKUP(O367,Tabela36[#All],3,FALSE)</f>
        <v>1.6434526764861874</v>
      </c>
      <c r="T367" s="1" t="s">
        <v>613</v>
      </c>
      <c r="U367">
        <v>-20.386895026048851</v>
      </c>
      <c r="V367">
        <f>VLOOKUP(T367,Tabela36[#All],2,FALSE)</f>
        <v>1.8388490907372552</v>
      </c>
      <c r="W367">
        <f>VLOOKUP(T367,Tabela36[#All],3,FALSE)</f>
        <v>1.6434526764861874</v>
      </c>
      <c r="Y367" t="s">
        <v>613</v>
      </c>
      <c r="Z367">
        <v>-50.948052438527355</v>
      </c>
      <c r="AA367">
        <f>VLOOKUP(Y367,Tabela36[#All],2,FALSE)</f>
        <v>1.8388490907372552</v>
      </c>
      <c r="AB367">
        <f>VLOOKUP(Y367,Tabela36[#All],3,FALSE)</f>
        <v>1.6434526764861874</v>
      </c>
    </row>
    <row r="368" spans="1:28" x14ac:dyDescent="0.3">
      <c r="A368" t="s">
        <v>615</v>
      </c>
      <c r="B368">
        <v>2.2695129442179165</v>
      </c>
      <c r="C368">
        <v>1.8450980400142569</v>
      </c>
      <c r="E368" s="1" t="s">
        <v>632</v>
      </c>
      <c r="F368">
        <v>429.05030900000003</v>
      </c>
      <c r="G368">
        <f>VLOOKUP(E368,Tabela36[#All],2,FALSE)</f>
        <v>1.0791812460476249</v>
      </c>
      <c r="H368">
        <f>VLOOKUP(E368,Tabela36[#All],3,FALSE)</f>
        <v>1.0791812460476249</v>
      </c>
      <c r="J368" s="1" t="s">
        <v>617</v>
      </c>
      <c r="K368">
        <v>2.0710420502905329</v>
      </c>
      <c r="L368">
        <f>VLOOKUP(J368,Tabela36[#All],2,FALSE)</f>
        <v>1.568201724066995</v>
      </c>
      <c r="M368">
        <f>VLOOKUP(J368,Tabela36[#All],3,FALSE)</f>
        <v>1.4771212547196624</v>
      </c>
      <c r="O368" s="1" t="s">
        <v>614</v>
      </c>
      <c r="P368">
        <v>4.0486748149922294</v>
      </c>
      <c r="Q368">
        <f>VLOOKUP(O368,Tabela36[#All],2,FALSE)</f>
        <v>1.3802112417116059</v>
      </c>
      <c r="R368">
        <f>VLOOKUP(O368,Tabela36[#All],3,FALSE)</f>
        <v>1.3424226808222062</v>
      </c>
      <c r="T368" s="1" t="s">
        <v>614</v>
      </c>
      <c r="U368">
        <v>-21.778922883855454</v>
      </c>
      <c r="V368">
        <f>VLOOKUP(T368,Tabela36[#All],2,FALSE)</f>
        <v>1.3802112417116059</v>
      </c>
      <c r="W368">
        <f>VLOOKUP(T368,Tabela36[#All],3,FALSE)</f>
        <v>1.3424226808222062</v>
      </c>
      <c r="Y368" t="s">
        <v>614</v>
      </c>
      <c r="Z368">
        <v>-48.562140427676248</v>
      </c>
      <c r="AA368">
        <f>VLOOKUP(Y368,Tabela36[#All],2,FALSE)</f>
        <v>1.3802112417116059</v>
      </c>
      <c r="AB368">
        <f>VLOOKUP(Y368,Tabela36[#All],3,FALSE)</f>
        <v>1.3424226808222062</v>
      </c>
    </row>
    <row r="369" spans="1:28" x14ac:dyDescent="0.3">
      <c r="A369" t="s">
        <v>616</v>
      </c>
      <c r="B369">
        <v>2.4785664955938436</v>
      </c>
      <c r="C369">
        <v>2.1522883443830563</v>
      </c>
      <c r="E369" s="1" t="s">
        <v>633</v>
      </c>
      <c r="F369">
        <v>555.54606899999999</v>
      </c>
      <c r="G369">
        <f>VLOOKUP(E369,Tabela36[#All],2,FALSE)</f>
        <v>1.3222192947339193</v>
      </c>
      <c r="H369">
        <f>VLOOKUP(E369,Tabela36[#All],3,FALSE)</f>
        <v>1.2787536009528289</v>
      </c>
      <c r="J369" s="1" t="s">
        <v>618</v>
      </c>
      <c r="K369">
        <v>2.9692961386699954</v>
      </c>
      <c r="L369">
        <f>VLOOKUP(J369,Tabela36[#All],2,FALSE)</f>
        <v>2.6053050461411096</v>
      </c>
      <c r="M369">
        <f>VLOOKUP(J369,Tabela36[#All],3,FALSE)</f>
        <v>2.1702617153949575</v>
      </c>
      <c r="O369" s="1" t="s">
        <v>615</v>
      </c>
      <c r="P369">
        <v>4.3324384599156049</v>
      </c>
      <c r="Q369">
        <f>VLOOKUP(O369,Tabela36[#All],2,FALSE)</f>
        <v>2.2695129442179165</v>
      </c>
      <c r="R369">
        <f>VLOOKUP(O369,Tabela36[#All],3,FALSE)</f>
        <v>1.8450980400142569</v>
      </c>
      <c r="T369" s="1" t="s">
        <v>615</v>
      </c>
      <c r="U369">
        <v>-20.533153999379554</v>
      </c>
      <c r="V369">
        <f>VLOOKUP(T369,Tabela36[#All],2,FALSE)</f>
        <v>2.2695129442179165</v>
      </c>
      <c r="W369">
        <f>VLOOKUP(T369,Tabela36[#All],3,FALSE)</f>
        <v>1.8450980400142569</v>
      </c>
      <c r="Y369" t="s">
        <v>615</v>
      </c>
      <c r="Z369">
        <v>-49.32009287611158</v>
      </c>
      <c r="AA369">
        <f>VLOOKUP(Y369,Tabela36[#All],2,FALSE)</f>
        <v>2.2695129442179165</v>
      </c>
      <c r="AB369">
        <f>VLOOKUP(Y369,Tabela36[#All],3,FALSE)</f>
        <v>1.8450980400142569</v>
      </c>
    </row>
    <row r="370" spans="1:28" x14ac:dyDescent="0.3">
      <c r="A370" t="s">
        <v>89</v>
      </c>
      <c r="B370">
        <v>2.4996870826184039</v>
      </c>
      <c r="C370">
        <v>2.0644579892269186</v>
      </c>
      <c r="E370" s="1" t="s">
        <v>634</v>
      </c>
      <c r="F370">
        <v>507.21819599999998</v>
      </c>
      <c r="G370">
        <f>VLOOKUP(E370,Tabela36[#All],2,FALSE)</f>
        <v>1.3979400086720377</v>
      </c>
      <c r="H370">
        <f>VLOOKUP(E370,Tabela36[#All],3,FALSE)</f>
        <v>1.1760912590556813</v>
      </c>
      <c r="J370" s="1" t="s">
        <v>619</v>
      </c>
      <c r="K370">
        <v>2.5419098308445625</v>
      </c>
      <c r="L370">
        <f>VLOOKUP(J370,Tabela36[#All],2,FALSE)</f>
        <v>2.0827853703164503</v>
      </c>
      <c r="M370">
        <f>VLOOKUP(J370,Tabela36[#All],3,FALSE)</f>
        <v>1.9956351945975499</v>
      </c>
      <c r="O370" s="1" t="s">
        <v>616</v>
      </c>
      <c r="P370">
        <v>3.5986810989071634</v>
      </c>
      <c r="Q370">
        <f>VLOOKUP(O370,Tabela36[#All],2,FALSE)</f>
        <v>2.4785664955938436</v>
      </c>
      <c r="R370">
        <f>VLOOKUP(O370,Tabela36[#All],3,FALSE)</f>
        <v>2.1522883443830563</v>
      </c>
      <c r="T370" s="1" t="s">
        <v>616</v>
      </c>
      <c r="U370">
        <v>-21.104542001455556</v>
      </c>
      <c r="V370">
        <f>VLOOKUP(T370,Tabela36[#All],2,FALSE)</f>
        <v>2.4785664955938436</v>
      </c>
      <c r="W370">
        <f>VLOOKUP(T370,Tabela36[#All],3,FALSE)</f>
        <v>2.1522883443830563</v>
      </c>
      <c r="Y370" t="s">
        <v>616</v>
      </c>
      <c r="Z370">
        <v>-51.490446528051578</v>
      </c>
      <c r="AA370">
        <f>VLOOKUP(Y370,Tabela36[#All],2,FALSE)</f>
        <v>2.4785664955938436</v>
      </c>
      <c r="AB370">
        <f>VLOOKUP(Y370,Tabela36[#All],3,FALSE)</f>
        <v>2.1522883443830563</v>
      </c>
    </row>
    <row r="371" spans="1:28" x14ac:dyDescent="0.3">
      <c r="A371" t="s">
        <v>617</v>
      </c>
      <c r="B371">
        <v>1.568201724066995</v>
      </c>
      <c r="C371">
        <v>1.4771212547196624</v>
      </c>
      <c r="E371" s="1" t="s">
        <v>635</v>
      </c>
      <c r="F371">
        <v>427.004255</v>
      </c>
      <c r="G371">
        <f>VLOOKUP(E371,Tabela36[#All],2,FALSE)</f>
        <v>1.5440680443502757</v>
      </c>
      <c r="H371">
        <f>VLOOKUP(E371,Tabela36[#All],3,FALSE)</f>
        <v>1.4313637641589874</v>
      </c>
      <c r="J371" s="1" t="s">
        <v>620</v>
      </c>
      <c r="K371">
        <v>2.4786184346850844</v>
      </c>
      <c r="L371">
        <f>VLOOKUP(J371,Tabela36[#All],2,FALSE)</f>
        <v>0.95424250943932487</v>
      </c>
      <c r="M371">
        <f>VLOOKUP(J371,Tabela36[#All],3,FALSE)</f>
        <v>0.90308998699194354</v>
      </c>
      <c r="O371" s="1" t="s">
        <v>89</v>
      </c>
      <c r="P371">
        <v>4.7794088816958746</v>
      </c>
      <c r="Q371">
        <f>VLOOKUP(O371,Tabela36[#All],2,FALSE)</f>
        <v>2.4996870826184039</v>
      </c>
      <c r="R371">
        <f>VLOOKUP(O371,Tabela36[#All],3,FALSE)</f>
        <v>2.0644579892269186</v>
      </c>
      <c r="T371" s="1" t="s">
        <v>89</v>
      </c>
      <c r="U371">
        <v>-22.782794660913055</v>
      </c>
      <c r="V371">
        <f>VLOOKUP(T371,Tabela36[#All],2,FALSE)</f>
        <v>2.4996870826184039</v>
      </c>
      <c r="W371">
        <f>VLOOKUP(T371,Tabela36[#All],3,FALSE)</f>
        <v>2.0644579892269186</v>
      </c>
      <c r="Y371" t="s">
        <v>89</v>
      </c>
      <c r="Z371">
        <v>-47.293634614404752</v>
      </c>
      <c r="AA371">
        <f>VLOOKUP(Y371,Tabela36[#All],2,FALSE)</f>
        <v>2.4996870826184039</v>
      </c>
      <c r="AB371">
        <f>VLOOKUP(Y371,Tabela36[#All],3,FALSE)</f>
        <v>2.0644579892269186</v>
      </c>
    </row>
    <row r="372" spans="1:28" x14ac:dyDescent="0.3">
      <c r="A372" t="s">
        <v>618</v>
      </c>
      <c r="B372">
        <v>2.6053050461411096</v>
      </c>
      <c r="C372">
        <v>2.1702617153949575</v>
      </c>
      <c r="E372" s="1" t="s">
        <v>636</v>
      </c>
      <c r="F372">
        <v>509.997837</v>
      </c>
      <c r="G372">
        <f>VLOOKUP(E372,Tabela36[#All],2,FALSE)</f>
        <v>1.255272505103306</v>
      </c>
      <c r="H372">
        <f>VLOOKUP(E372,Tabela36[#All],3,FALSE)</f>
        <v>1.2041199826559248</v>
      </c>
      <c r="J372" s="1" t="s">
        <v>90</v>
      </c>
      <c r="K372">
        <v>2.2987177474986908</v>
      </c>
      <c r="L372">
        <f>VLOOKUP(J372,Tabela36[#All],2,FALSE)</f>
        <v>1</v>
      </c>
      <c r="M372">
        <f>VLOOKUP(J372,Tabela36[#All],3,FALSE)</f>
        <v>0.95424250943932487</v>
      </c>
      <c r="O372" s="1" t="s">
        <v>617</v>
      </c>
      <c r="P372">
        <v>3.7656685547590141</v>
      </c>
      <c r="Q372">
        <f>VLOOKUP(O372,Tabela36[#All],2,FALSE)</f>
        <v>1.568201724066995</v>
      </c>
      <c r="R372">
        <f>VLOOKUP(O372,Tabela36[#All],3,FALSE)</f>
        <v>1.4771212547196624</v>
      </c>
      <c r="T372" s="1" t="s">
        <v>617</v>
      </c>
      <c r="U372">
        <v>-20.990358196418253</v>
      </c>
      <c r="V372">
        <f>VLOOKUP(T372,Tabela36[#All],2,FALSE)</f>
        <v>1.568201724066995</v>
      </c>
      <c r="W372">
        <f>VLOOKUP(T372,Tabela36[#All],3,FALSE)</f>
        <v>1.4771212547196624</v>
      </c>
      <c r="Y372" t="s">
        <v>617</v>
      </c>
      <c r="Z372">
        <v>-48.917063709695732</v>
      </c>
      <c r="AA372">
        <f>VLOOKUP(Y372,Tabela36[#All],2,FALSE)</f>
        <v>1.568201724066995</v>
      </c>
      <c r="AB372">
        <f>VLOOKUP(Y372,Tabela36[#All],3,FALSE)</f>
        <v>1.4771212547196624</v>
      </c>
    </row>
    <row r="373" spans="1:28" x14ac:dyDescent="0.3">
      <c r="A373" t="s">
        <v>619</v>
      </c>
      <c r="B373">
        <v>2.0827853703164503</v>
      </c>
      <c r="C373">
        <v>1.9956351945975499</v>
      </c>
      <c r="E373" s="1" t="s">
        <v>637</v>
      </c>
      <c r="F373">
        <v>300.140829</v>
      </c>
      <c r="G373">
        <f>VLOOKUP(E373,Tabela36[#All],2,FALSE)</f>
        <v>2.661812685537261</v>
      </c>
      <c r="H373">
        <f>VLOOKUP(E373,Tabela36[#All],3,FALSE)</f>
        <v>2.2121876044039577</v>
      </c>
      <c r="J373" s="1" t="s">
        <v>621</v>
      </c>
      <c r="K373">
        <v>2.9044748047878279</v>
      </c>
      <c r="L373">
        <f>VLOOKUP(J373,Tabela36[#All],2,FALSE)</f>
        <v>3.5048784594102158</v>
      </c>
      <c r="M373">
        <f>VLOOKUP(J373,Tabela36[#All],3,FALSE)</f>
        <v>2.3560258571931225</v>
      </c>
      <c r="O373" s="1" t="s">
        <v>618</v>
      </c>
      <c r="P373">
        <v>4.6133343202326875</v>
      </c>
      <c r="Q373">
        <f>VLOOKUP(O373,Tabela36[#All],2,FALSE)</f>
        <v>2.6053050461411096</v>
      </c>
      <c r="R373">
        <f>VLOOKUP(O373,Tabela36[#All],3,FALSE)</f>
        <v>2.1702617153949575</v>
      </c>
      <c r="T373" s="1" t="s">
        <v>618</v>
      </c>
      <c r="U373">
        <v>-21.468474989356704</v>
      </c>
      <c r="V373">
        <f>VLOOKUP(T373,Tabela36[#All],2,FALSE)</f>
        <v>2.6053050461411096</v>
      </c>
      <c r="W373">
        <f>VLOOKUP(T373,Tabela36[#All],3,FALSE)</f>
        <v>2.1702617153949575</v>
      </c>
      <c r="Y373" t="s">
        <v>618</v>
      </c>
      <c r="Z373">
        <v>-49.22174953367697</v>
      </c>
      <c r="AA373">
        <f>VLOOKUP(Y373,Tabela36[#All],2,FALSE)</f>
        <v>2.6053050461411096</v>
      </c>
      <c r="AB373">
        <f>VLOOKUP(Y373,Tabela36[#All],3,FALSE)</f>
        <v>2.1702617153949575</v>
      </c>
    </row>
    <row r="374" spans="1:28" x14ac:dyDescent="0.3">
      <c r="A374" t="s">
        <v>620</v>
      </c>
      <c r="B374">
        <v>0.95424250943932487</v>
      </c>
      <c r="C374">
        <v>0.90308998699194354</v>
      </c>
      <c r="E374" s="1" t="s">
        <v>638</v>
      </c>
      <c r="F374">
        <v>503.90114799999998</v>
      </c>
      <c r="G374">
        <f>VLOOKUP(E374,Tabela36[#All],2,FALSE)</f>
        <v>2.5132176000679389</v>
      </c>
      <c r="H374">
        <f>VLOOKUP(E374,Tabela36[#All],3,FALSE)</f>
        <v>2.1818435879447726</v>
      </c>
      <c r="J374" s="1" t="s">
        <v>622</v>
      </c>
      <c r="K374">
        <v>2.3855097529885354</v>
      </c>
      <c r="L374">
        <f>VLOOKUP(J374,Tabela36[#All],2,FALSE)</f>
        <v>1.6334684555795864</v>
      </c>
      <c r="M374">
        <f>VLOOKUP(J374,Tabela36[#All],3,FALSE)</f>
        <v>1.505149978319906</v>
      </c>
      <c r="O374" s="1" t="s">
        <v>619</v>
      </c>
      <c r="P374">
        <v>3.8711057009855852</v>
      </c>
      <c r="Q374">
        <f>VLOOKUP(O374,Tabela36[#All],2,FALSE)</f>
        <v>2.0827853703164503</v>
      </c>
      <c r="R374">
        <f>VLOOKUP(O374,Tabela36[#All],3,FALSE)</f>
        <v>1.9956351945975499</v>
      </c>
      <c r="T374" s="1" t="s">
        <v>619</v>
      </c>
      <c r="U374">
        <v>-20.73399973477115</v>
      </c>
      <c r="V374">
        <f>VLOOKUP(T374,Tabela36[#All],2,FALSE)</f>
        <v>2.0827853703164503</v>
      </c>
      <c r="W374">
        <f>VLOOKUP(T374,Tabela36[#All],3,FALSE)</f>
        <v>1.9956351945975499</v>
      </c>
      <c r="Y374" t="s">
        <v>619</v>
      </c>
      <c r="Z374">
        <v>-47.749105463903184</v>
      </c>
      <c r="AA374">
        <f>VLOOKUP(Y374,Tabela36[#All],2,FALSE)</f>
        <v>2.0827853703164503</v>
      </c>
      <c r="AB374">
        <f>VLOOKUP(Y374,Tabela36[#All],3,FALSE)</f>
        <v>1.9956351945975499</v>
      </c>
    </row>
    <row r="375" spans="1:28" x14ac:dyDescent="0.3">
      <c r="A375" t="s">
        <v>90</v>
      </c>
      <c r="B375">
        <v>1</v>
      </c>
      <c r="C375">
        <v>0.95424250943932487</v>
      </c>
      <c r="E375" s="1" t="s">
        <v>639</v>
      </c>
      <c r="F375">
        <v>636.606582</v>
      </c>
      <c r="G375">
        <f>VLOOKUP(E375,Tabela36[#All],2,FALSE)</f>
        <v>3.3508292735829679</v>
      </c>
      <c r="H375">
        <f>VLOOKUP(E375,Tabela36[#All],3,FALSE)</f>
        <v>2.4913616938342726</v>
      </c>
      <c r="J375" s="1" t="s">
        <v>623</v>
      </c>
      <c r="K375">
        <v>2.3397852327850091</v>
      </c>
      <c r="L375">
        <f>VLOOKUP(J375,Tabela36[#All],2,FALSE)</f>
        <v>0.6020599913279624</v>
      </c>
      <c r="M375">
        <f>VLOOKUP(J375,Tabela36[#All],3,FALSE)</f>
        <v>0.6020599913279624</v>
      </c>
      <c r="O375" s="1" t="s">
        <v>620</v>
      </c>
      <c r="P375">
        <v>3.6323560462390732</v>
      </c>
      <c r="Q375">
        <f>VLOOKUP(O375,Tabela36[#All],2,FALSE)</f>
        <v>0.95424250943932487</v>
      </c>
      <c r="R375">
        <f>VLOOKUP(O375,Tabela36[#All],3,FALSE)</f>
        <v>0.90308998699194354</v>
      </c>
      <c r="T375" s="1" t="s">
        <v>620</v>
      </c>
      <c r="U375">
        <v>-22.438860447948951</v>
      </c>
      <c r="V375">
        <f>VLOOKUP(T375,Tabela36[#All],2,FALSE)</f>
        <v>0.95424250943932487</v>
      </c>
      <c r="W375">
        <f>VLOOKUP(T375,Tabela36[#All],3,FALSE)</f>
        <v>0.90308998699194354</v>
      </c>
      <c r="Y375" t="s">
        <v>620</v>
      </c>
      <c r="Z375">
        <v>-49.927372830360518</v>
      </c>
      <c r="AA375">
        <f>VLOOKUP(Y375,Tabela36[#All],2,FALSE)</f>
        <v>0.95424250943932487</v>
      </c>
      <c r="AB375">
        <f>VLOOKUP(Y375,Tabela36[#All],3,FALSE)</f>
        <v>0.90308998699194354</v>
      </c>
    </row>
    <row r="376" spans="1:28" x14ac:dyDescent="0.3">
      <c r="A376" t="s">
        <v>621</v>
      </c>
      <c r="B376">
        <v>3.5048784594102158</v>
      </c>
      <c r="C376">
        <v>2.3560258571931225</v>
      </c>
      <c r="E376" s="1" t="s">
        <v>640</v>
      </c>
      <c r="F376">
        <v>574.81024000000002</v>
      </c>
      <c r="G376">
        <f>VLOOKUP(E376,Tabela36[#All],2,FALSE)</f>
        <v>1.6812412373755872</v>
      </c>
      <c r="H376">
        <f>VLOOKUP(E376,Tabela36[#All],3,FALSE)</f>
        <v>1.4623979978989561</v>
      </c>
      <c r="J376" s="1" t="s">
        <v>624</v>
      </c>
      <c r="K376">
        <v>2.3933610740180726</v>
      </c>
      <c r="L376">
        <f>VLOOKUP(J376,Tabela36[#All],2,FALSE)</f>
        <v>1.6232492903979006</v>
      </c>
      <c r="M376">
        <f>VLOOKUP(J376,Tabela36[#All],3,FALSE)</f>
        <v>1.5314789170422551</v>
      </c>
      <c r="O376" s="1" t="s">
        <v>90</v>
      </c>
      <c r="P376">
        <v>3.3972445810103862</v>
      </c>
      <c r="Q376">
        <f>VLOOKUP(O376,Tabela36[#All],2,FALSE)</f>
        <v>1</v>
      </c>
      <c r="R376">
        <f>VLOOKUP(O376,Tabela36[#All],3,FALSE)</f>
        <v>0.95424250943932487</v>
      </c>
      <c r="T376" s="1" t="s">
        <v>90</v>
      </c>
      <c r="U376">
        <v>-22.944584777489698</v>
      </c>
      <c r="V376">
        <f>VLOOKUP(T376,Tabela36[#All],2,FALSE)</f>
        <v>1</v>
      </c>
      <c r="W376">
        <f>VLOOKUP(T376,Tabela36[#All],3,FALSE)</f>
        <v>0.95424250943932487</v>
      </c>
      <c r="Y376" t="s">
        <v>90</v>
      </c>
      <c r="Z376">
        <v>-49.340950752602339</v>
      </c>
      <c r="AA376">
        <f>VLOOKUP(Y376,Tabela36[#All],2,FALSE)</f>
        <v>1</v>
      </c>
      <c r="AB376">
        <f>VLOOKUP(Y376,Tabela36[#All],3,FALSE)</f>
        <v>0.95424250943932487</v>
      </c>
    </row>
    <row r="377" spans="1:28" x14ac:dyDescent="0.3">
      <c r="A377" t="s">
        <v>622</v>
      </c>
      <c r="B377">
        <v>1.6334684555795864</v>
      </c>
      <c r="C377">
        <v>1.505149978319906</v>
      </c>
      <c r="E377" s="1" t="s">
        <v>91</v>
      </c>
      <c r="F377">
        <v>607.74558100000002</v>
      </c>
      <c r="G377">
        <f>VLOOKUP(E377,Tabela36[#All],2,FALSE)</f>
        <v>2.4487063199050798</v>
      </c>
      <c r="H377">
        <f>VLOOKUP(E377,Tabela36[#All],3,FALSE)</f>
        <v>2.1271047983648077</v>
      </c>
      <c r="J377" s="1" t="s">
        <v>625</v>
      </c>
      <c r="K377">
        <v>2.4650331929085598</v>
      </c>
      <c r="L377">
        <f>VLOOKUP(J377,Tabela36[#All],2,FALSE)</f>
        <v>2.0899051114393981</v>
      </c>
      <c r="M377">
        <f>VLOOKUP(J377,Tabela36[#All],3,FALSE)</f>
        <v>1.9395192526186185</v>
      </c>
      <c r="O377" s="1" t="s">
        <v>621</v>
      </c>
      <c r="P377">
        <v>4.7385585994846613</v>
      </c>
      <c r="Q377">
        <f>VLOOKUP(O377,Tabela36[#All],2,FALSE)</f>
        <v>3.5048784594102158</v>
      </c>
      <c r="R377">
        <f>VLOOKUP(O377,Tabela36[#All],3,FALSE)</f>
        <v>2.3560258571931225</v>
      </c>
      <c r="T377" s="1" t="s">
        <v>621</v>
      </c>
      <c r="U377">
        <v>-20.737283985000001</v>
      </c>
      <c r="V377">
        <f>VLOOKUP(T377,Tabela36[#All],2,FALSE)</f>
        <v>3.5048784594102158</v>
      </c>
      <c r="W377">
        <f>VLOOKUP(T377,Tabela36[#All],3,FALSE)</f>
        <v>2.3560258571931225</v>
      </c>
      <c r="Y377" t="s">
        <v>621</v>
      </c>
      <c r="Z377">
        <v>-48.913491725769418</v>
      </c>
      <c r="AA377">
        <f>VLOOKUP(Y377,Tabela36[#All],2,FALSE)</f>
        <v>3.5048784594102158</v>
      </c>
      <c r="AB377">
        <f>VLOOKUP(Y377,Tabela36[#All],3,FALSE)</f>
        <v>2.3560258571931225</v>
      </c>
    </row>
    <row r="378" spans="1:28" x14ac:dyDescent="0.3">
      <c r="A378" t="s">
        <v>623</v>
      </c>
      <c r="B378">
        <v>0.6020599913279624</v>
      </c>
      <c r="C378">
        <v>0.6020599913279624</v>
      </c>
      <c r="E378" s="1" t="s">
        <v>641</v>
      </c>
      <c r="F378">
        <v>471.60355499999997</v>
      </c>
      <c r="G378">
        <f>VLOOKUP(E378,Tabela36[#All],2,FALSE)</f>
        <v>1.8808135922807914</v>
      </c>
      <c r="H378">
        <f>VLOOKUP(E378,Tabela36[#All],3,FALSE)</f>
        <v>1.7481880270062005</v>
      </c>
      <c r="J378" s="1" t="s">
        <v>626</v>
      </c>
      <c r="K378">
        <v>1.8126059009738971</v>
      </c>
      <c r="L378">
        <f>VLOOKUP(J378,Tabela36[#All],2,FALSE)</f>
        <v>2.7134905430939424</v>
      </c>
      <c r="M378">
        <f>VLOOKUP(J378,Tabela36[#All],3,FALSE)</f>
        <v>2.0334237554869499</v>
      </c>
      <c r="O378" s="1" t="s">
        <v>622</v>
      </c>
      <c r="P378">
        <v>3.6415732531781755</v>
      </c>
      <c r="Q378">
        <f>VLOOKUP(O378,Tabela36[#All],2,FALSE)</f>
        <v>1.6334684555795864</v>
      </c>
      <c r="R378">
        <f>VLOOKUP(O378,Tabela36[#All],3,FALSE)</f>
        <v>1.505149978319906</v>
      </c>
      <c r="T378" s="1" t="s">
        <v>622</v>
      </c>
      <c r="U378">
        <v>-20.612722120149304</v>
      </c>
      <c r="V378">
        <f>VLOOKUP(T378,Tabela36[#All],2,FALSE)</f>
        <v>1.6334684555795864</v>
      </c>
      <c r="W378">
        <f>VLOOKUP(T378,Tabela36[#All],3,FALSE)</f>
        <v>1.505149978319906</v>
      </c>
      <c r="Y378" t="s">
        <v>622</v>
      </c>
      <c r="Z378">
        <v>-49.299214794262355</v>
      </c>
      <c r="AA378">
        <f>VLOOKUP(Y378,Tabela36[#All],2,FALSE)</f>
        <v>1.6334684555795864</v>
      </c>
      <c r="AB378">
        <f>VLOOKUP(Y378,Tabela36[#All],3,FALSE)</f>
        <v>1.505149978319906</v>
      </c>
    </row>
    <row r="379" spans="1:28" x14ac:dyDescent="0.3">
      <c r="A379" t="s">
        <v>624</v>
      </c>
      <c r="B379">
        <v>1.6232492903979006</v>
      </c>
      <c r="C379">
        <v>1.5314789170422551</v>
      </c>
      <c r="E379" s="1" t="s">
        <v>642</v>
      </c>
      <c r="F379">
        <v>479.399565</v>
      </c>
      <c r="G379">
        <f>VLOOKUP(E379,Tabela36[#All],2,FALSE)</f>
        <v>0</v>
      </c>
      <c r="H379">
        <f>VLOOKUP(E379,Tabela36[#All],3,FALSE)</f>
        <v>0</v>
      </c>
      <c r="J379" s="1" t="s">
        <v>627</v>
      </c>
      <c r="K379">
        <v>2.3466072166061327</v>
      </c>
      <c r="L379">
        <f>VLOOKUP(J379,Tabela36[#All],2,FALSE)</f>
        <v>1.5314789170422551</v>
      </c>
      <c r="M379">
        <f>VLOOKUP(J379,Tabela36[#All],3,FALSE)</f>
        <v>1.3802112417116059</v>
      </c>
      <c r="O379" s="1" t="s">
        <v>623</v>
      </c>
      <c r="P379">
        <v>3.8139144200486035</v>
      </c>
      <c r="Q379">
        <f>VLOOKUP(O379,Tabela36[#All],2,FALSE)</f>
        <v>0.6020599913279624</v>
      </c>
      <c r="R379">
        <f>VLOOKUP(O379,Tabela36[#All],3,FALSE)</f>
        <v>0.6020599913279624</v>
      </c>
      <c r="T379" s="1" t="s">
        <v>623</v>
      </c>
      <c r="U379">
        <v>-22.148599411827053</v>
      </c>
      <c r="V379">
        <f>VLOOKUP(T379,Tabela36[#All],2,FALSE)</f>
        <v>0.6020599913279624</v>
      </c>
      <c r="W379">
        <f>VLOOKUP(T379,Tabela36[#All],3,FALSE)</f>
        <v>0.6020599913279624</v>
      </c>
      <c r="Y379" t="s">
        <v>623</v>
      </c>
      <c r="Z379">
        <v>-50.093585463660212</v>
      </c>
      <c r="AA379">
        <f>VLOOKUP(Y379,Tabela36[#All],2,FALSE)</f>
        <v>0.6020599913279624</v>
      </c>
      <c r="AB379">
        <f>VLOOKUP(Y379,Tabela36[#All],3,FALSE)</f>
        <v>0.6020599913279624</v>
      </c>
    </row>
    <row r="380" spans="1:28" x14ac:dyDescent="0.3">
      <c r="A380" t="s">
        <v>625</v>
      </c>
      <c r="B380">
        <v>2.0899051114393981</v>
      </c>
      <c r="C380">
        <v>1.9395192526186185</v>
      </c>
      <c r="E380" s="1" t="s">
        <v>643</v>
      </c>
      <c r="F380">
        <v>892.85883699999999</v>
      </c>
      <c r="G380">
        <f>VLOOKUP(E380,Tabela36[#All],2,FALSE)</f>
        <v>2.6031443726201822</v>
      </c>
      <c r="H380">
        <f>VLOOKUP(E380,Tabela36[#All],3,FALSE)</f>
        <v>2.1958996524092336</v>
      </c>
      <c r="J380" s="1" t="s">
        <v>628</v>
      </c>
      <c r="K380">
        <v>2.3945182208507489</v>
      </c>
      <c r="L380">
        <f>VLOOKUP(J380,Tabela36[#All],2,FALSE)</f>
        <v>2.1303337684950061</v>
      </c>
      <c r="M380">
        <f>VLOOKUP(J380,Tabela36[#All],3,FALSE)</f>
        <v>2.0413926851582249</v>
      </c>
      <c r="O380" s="1" t="s">
        <v>624</v>
      </c>
      <c r="P380">
        <v>3.8491736330988267</v>
      </c>
      <c r="Q380">
        <f>VLOOKUP(O380,Tabela36[#All],2,FALSE)</f>
        <v>1.6232492903979006</v>
      </c>
      <c r="R380">
        <f>VLOOKUP(O380,Tabela36[#All],3,FALSE)</f>
        <v>1.5314789170422551</v>
      </c>
      <c r="T380" s="1" t="s">
        <v>624</v>
      </c>
      <c r="U380">
        <v>-20.180196743036753</v>
      </c>
      <c r="V380">
        <f>VLOOKUP(T380,Tabela36[#All],2,FALSE)</f>
        <v>1.6232492903979006</v>
      </c>
      <c r="W380">
        <f>VLOOKUP(T380,Tabela36[#All],3,FALSE)</f>
        <v>1.5314789170422551</v>
      </c>
      <c r="Y380" t="s">
        <v>624</v>
      </c>
      <c r="Z380">
        <v>-49.351818480998617</v>
      </c>
      <c r="AA380">
        <f>VLOOKUP(Y380,Tabela36[#All],2,FALSE)</f>
        <v>1.6232492903979006</v>
      </c>
      <c r="AB380">
        <f>VLOOKUP(Y380,Tabela36[#All],3,FALSE)</f>
        <v>1.5314789170422551</v>
      </c>
    </row>
    <row r="381" spans="1:28" x14ac:dyDescent="0.3">
      <c r="A381" t="s">
        <v>626</v>
      </c>
      <c r="B381">
        <v>2.7134905430939424</v>
      </c>
      <c r="C381">
        <v>2.0334237554869499</v>
      </c>
      <c r="E381" s="1" t="s">
        <v>644</v>
      </c>
      <c r="F381">
        <v>511.12064600000002</v>
      </c>
      <c r="G381">
        <f>VLOOKUP(E381,Tabela36[#All],2,FALSE)</f>
        <v>0.84509804001425681</v>
      </c>
      <c r="H381">
        <f>VLOOKUP(E381,Tabela36[#All],3,FALSE)</f>
        <v>0.77815125038364363</v>
      </c>
      <c r="J381" s="1" t="s">
        <v>629</v>
      </c>
      <c r="K381">
        <v>2.4710245965129189</v>
      </c>
      <c r="L381">
        <f>VLOOKUP(J381,Tabela36[#All],2,FALSE)</f>
        <v>3.0017337128090005</v>
      </c>
      <c r="M381">
        <f>VLOOKUP(J381,Tabela36[#All],3,FALSE)</f>
        <v>2.3263358609287512</v>
      </c>
      <c r="O381" s="1" t="s">
        <v>625</v>
      </c>
      <c r="P381">
        <v>4.6437289578035728</v>
      </c>
      <c r="Q381">
        <f>VLOOKUP(O381,Tabela36[#All],2,FALSE)</f>
        <v>2.0899051114393981</v>
      </c>
      <c r="R381">
        <f>VLOOKUP(O381,Tabela36[#All],3,FALSE)</f>
        <v>1.9395192526186185</v>
      </c>
      <c r="T381" s="1" t="s">
        <v>625</v>
      </c>
      <c r="U381">
        <v>-20.720421495000004</v>
      </c>
      <c r="V381">
        <f>VLOOKUP(T381,Tabela36[#All],2,FALSE)</f>
        <v>2.0899051114393981</v>
      </c>
      <c r="W381">
        <f>VLOOKUP(T381,Tabela36[#All],3,FALSE)</f>
        <v>1.9395192526186185</v>
      </c>
      <c r="Y381" t="s">
        <v>625</v>
      </c>
      <c r="Z381">
        <v>-47.886383822127812</v>
      </c>
      <c r="AA381">
        <f>VLOOKUP(Y381,Tabela36[#All],2,FALSE)</f>
        <v>2.0899051114393981</v>
      </c>
      <c r="AB381">
        <f>VLOOKUP(Y381,Tabela36[#All],3,FALSE)</f>
        <v>1.9395192526186185</v>
      </c>
    </row>
    <row r="382" spans="1:28" x14ac:dyDescent="0.3">
      <c r="A382" t="s">
        <v>627</v>
      </c>
      <c r="B382">
        <v>1.5314789170422551</v>
      </c>
      <c r="C382">
        <v>1.3802112417116059</v>
      </c>
      <c r="E382" s="1" t="s">
        <v>92</v>
      </c>
      <c r="F382">
        <v>748.62826600000005</v>
      </c>
      <c r="G382">
        <f>VLOOKUP(E382,Tabela36[#All],2,FALSE)</f>
        <v>2.0718820073061255</v>
      </c>
      <c r="H382">
        <f>VLOOKUP(E382,Tabela36[#All],3,FALSE)</f>
        <v>1.954242509439325</v>
      </c>
      <c r="J382" s="1" t="s">
        <v>630</v>
      </c>
      <c r="K382">
        <v>2.4261500123788862</v>
      </c>
      <c r="L382">
        <f>VLOOKUP(J382,Tabela36[#All],2,FALSE)</f>
        <v>1.6720978579357175</v>
      </c>
      <c r="M382">
        <f>VLOOKUP(J382,Tabela36[#All],3,FALSE)</f>
        <v>1.5563025007672873</v>
      </c>
      <c r="O382" s="1" t="s">
        <v>626</v>
      </c>
      <c r="P382">
        <v>5.8441154237100239</v>
      </c>
      <c r="Q382">
        <f>VLOOKUP(O382,Tabela36[#All],2,FALSE)</f>
        <v>2.7134905430939424</v>
      </c>
      <c r="R382">
        <f>VLOOKUP(O382,Tabela36[#All],3,FALSE)</f>
        <v>2.0334237554869499</v>
      </c>
      <c r="T382" s="1" t="s">
        <v>626</v>
      </c>
      <c r="U382">
        <v>-23.533612000000005</v>
      </c>
      <c r="V382">
        <f>VLOOKUP(T382,Tabela36[#All],2,FALSE)</f>
        <v>2.7134905430939424</v>
      </c>
      <c r="W382">
        <f>VLOOKUP(T382,Tabela36[#All],3,FALSE)</f>
        <v>2.0334237554869499</v>
      </c>
      <c r="Y382" t="s">
        <v>626</v>
      </c>
      <c r="Z382">
        <v>-46.788810144271423</v>
      </c>
      <c r="AA382">
        <f>VLOOKUP(Y382,Tabela36[#All],2,FALSE)</f>
        <v>2.7134905430939424</v>
      </c>
      <c r="AB382">
        <f>VLOOKUP(Y382,Tabela36[#All],3,FALSE)</f>
        <v>2.0334237554869499</v>
      </c>
    </row>
    <row r="383" spans="1:28" x14ac:dyDescent="0.3">
      <c r="A383" t="s">
        <v>628</v>
      </c>
      <c r="B383">
        <v>2.1303337684950061</v>
      </c>
      <c r="C383">
        <v>2.0413926851582249</v>
      </c>
      <c r="E383" s="1" t="s">
        <v>645</v>
      </c>
      <c r="F383">
        <v>294.97141699999997</v>
      </c>
      <c r="G383">
        <f>VLOOKUP(E383,Tabela36[#All],2,FALSE)</f>
        <v>2.1903316981702914</v>
      </c>
      <c r="H383">
        <f>VLOOKUP(E383,Tabela36[#All],3,FALSE)</f>
        <v>1.9777236052888478</v>
      </c>
      <c r="J383" s="1" t="s">
        <v>631</v>
      </c>
      <c r="K383">
        <v>2.46036855268179</v>
      </c>
      <c r="L383">
        <f>VLOOKUP(J383,Tabela36[#All],2,FALSE)</f>
        <v>2.0293837776852097</v>
      </c>
      <c r="M383">
        <f>VLOOKUP(J383,Tabela36[#All],3,FALSE)</f>
        <v>1.8450980400142569</v>
      </c>
      <c r="O383" s="1" t="s">
        <v>627</v>
      </c>
      <c r="P383">
        <v>3.4154741681092355</v>
      </c>
      <c r="Q383">
        <f>VLOOKUP(O383,Tabela36[#All],2,FALSE)</f>
        <v>1.5314789170422551</v>
      </c>
      <c r="R383">
        <f>VLOOKUP(O383,Tabela36[#All],3,FALSE)</f>
        <v>1.3802112417116059</v>
      </c>
      <c r="T383" s="1" t="s">
        <v>627</v>
      </c>
      <c r="U383">
        <v>-22.317882054899901</v>
      </c>
      <c r="V383">
        <f>VLOOKUP(T383,Tabela36[#All],2,FALSE)</f>
        <v>1.5314789170422551</v>
      </c>
      <c r="W383">
        <f>VLOOKUP(T383,Tabela36[#All],3,FALSE)</f>
        <v>1.3802112417116059</v>
      </c>
      <c r="Y383" t="s">
        <v>627</v>
      </c>
      <c r="Z383">
        <v>-50.28412616584793</v>
      </c>
      <c r="AA383">
        <f>VLOOKUP(Y383,Tabela36[#All],2,FALSE)</f>
        <v>1.5314789170422551</v>
      </c>
      <c r="AB383">
        <f>VLOOKUP(Y383,Tabela36[#All],3,FALSE)</f>
        <v>1.3802112417116059</v>
      </c>
    </row>
    <row r="384" spans="1:28" x14ac:dyDescent="0.3">
      <c r="A384" t="s">
        <v>629</v>
      </c>
      <c r="B384">
        <v>3.0017337128090005</v>
      </c>
      <c r="C384">
        <v>2.3263358609287512</v>
      </c>
      <c r="E384" s="1" t="s">
        <v>93</v>
      </c>
      <c r="F384">
        <v>590.39793199999997</v>
      </c>
      <c r="G384">
        <f>VLOOKUP(E384,Tabela36[#All],2,FALSE)</f>
        <v>3.422589839851482</v>
      </c>
      <c r="H384">
        <f>VLOOKUP(E384,Tabela36[#All],3,FALSE)</f>
        <v>2.3463529744506388</v>
      </c>
      <c r="J384" s="1" t="s">
        <v>632</v>
      </c>
      <c r="K384">
        <v>2.5306798469329221</v>
      </c>
      <c r="L384">
        <f>VLOOKUP(J384,Tabela36[#All],2,FALSE)</f>
        <v>1.0791812460476249</v>
      </c>
      <c r="M384">
        <f>VLOOKUP(J384,Tabela36[#All],3,FALSE)</f>
        <v>1.0791812460476249</v>
      </c>
      <c r="O384" s="1" t="s">
        <v>628</v>
      </c>
      <c r="P384">
        <v>4.5169186001975055</v>
      </c>
      <c r="Q384">
        <f>VLOOKUP(O384,Tabela36[#All],2,FALSE)</f>
        <v>2.1303337684950061</v>
      </c>
      <c r="R384">
        <f>VLOOKUP(O384,Tabela36[#All],3,FALSE)</f>
        <v>2.0413926851582249</v>
      </c>
      <c r="T384" s="1" t="s">
        <v>628</v>
      </c>
      <c r="U384">
        <v>-21.797083500000003</v>
      </c>
      <c r="V384">
        <f>VLOOKUP(T384,Tabela36[#All],2,FALSE)</f>
        <v>2.1303337684950061</v>
      </c>
      <c r="W384">
        <f>VLOOKUP(T384,Tabela36[#All],3,FALSE)</f>
        <v>2.0413926851582249</v>
      </c>
      <c r="Y384" t="s">
        <v>628</v>
      </c>
      <c r="Z384">
        <v>-50.873139110263445</v>
      </c>
      <c r="AA384">
        <f>VLOOKUP(Y384,Tabela36[#All],2,FALSE)</f>
        <v>2.1303337684950061</v>
      </c>
      <c r="AB384">
        <f>VLOOKUP(Y384,Tabela36[#All],3,FALSE)</f>
        <v>2.0413926851582249</v>
      </c>
    </row>
    <row r="385" spans="1:28" x14ac:dyDescent="0.3">
      <c r="A385" t="s">
        <v>630</v>
      </c>
      <c r="B385">
        <v>1.6720978579357175</v>
      </c>
      <c r="C385">
        <v>1.5563025007672873</v>
      </c>
      <c r="E385" s="1" t="s">
        <v>646</v>
      </c>
      <c r="F385">
        <v>556.12801000000002</v>
      </c>
      <c r="G385">
        <f>VLOOKUP(E385,Tabela36[#All],2,FALSE)</f>
        <v>1.1139433523068367</v>
      </c>
      <c r="H385">
        <f>VLOOKUP(E385,Tabela36[#All],3,FALSE)</f>
        <v>1.0413926851582251</v>
      </c>
      <c r="J385" s="1" t="s">
        <v>633</v>
      </c>
      <c r="K385">
        <v>2.8436693454446313</v>
      </c>
      <c r="L385">
        <f>VLOOKUP(J385,Tabela36[#All],2,FALSE)</f>
        <v>1.3222192947339193</v>
      </c>
      <c r="M385">
        <f>VLOOKUP(J385,Tabela36[#All],3,FALSE)</f>
        <v>1.2787536009528289</v>
      </c>
      <c r="O385" s="1" t="s">
        <v>629</v>
      </c>
      <c r="P385">
        <v>5.0551565398921579</v>
      </c>
      <c r="Q385">
        <f>VLOOKUP(O385,Tabela36[#All],2,FALSE)</f>
        <v>3.0017337128090005</v>
      </c>
      <c r="R385">
        <f>VLOOKUP(O385,Tabela36[#All],3,FALSE)</f>
        <v>2.3263358609287512</v>
      </c>
      <c r="T385" s="1" t="s">
        <v>629</v>
      </c>
      <c r="U385">
        <v>-22.977267500000004</v>
      </c>
      <c r="V385">
        <f>VLOOKUP(T385,Tabela36[#All],2,FALSE)</f>
        <v>3.0017337128090005</v>
      </c>
      <c r="W385">
        <f>VLOOKUP(T385,Tabela36[#All],3,FALSE)</f>
        <v>2.3263358609287512</v>
      </c>
      <c r="Y385" t="s">
        <v>629</v>
      </c>
      <c r="Z385">
        <v>-49.86857983593697</v>
      </c>
      <c r="AA385">
        <f>VLOOKUP(Y385,Tabela36[#All],2,FALSE)</f>
        <v>3.0017337128090005</v>
      </c>
      <c r="AB385">
        <f>VLOOKUP(Y385,Tabela36[#All],3,FALSE)</f>
        <v>2.3263358609287512</v>
      </c>
    </row>
    <row r="386" spans="1:28" x14ac:dyDescent="0.3">
      <c r="A386" t="s">
        <v>631</v>
      </c>
      <c r="B386">
        <v>2.0293837776852097</v>
      </c>
      <c r="C386">
        <v>1.8450980400142569</v>
      </c>
      <c r="E386" s="1" t="s">
        <v>647</v>
      </c>
      <c r="F386">
        <v>447.690067</v>
      </c>
      <c r="G386">
        <f>VLOOKUP(E386,Tabela36[#All],2,FALSE)</f>
        <v>1.5185139398778875</v>
      </c>
      <c r="H386">
        <f>VLOOKUP(E386,Tabela36[#All],3,FALSE)</f>
        <v>1.4913616938342726</v>
      </c>
      <c r="J386" s="1" t="s">
        <v>634</v>
      </c>
      <c r="K386">
        <v>1.9144753825678371</v>
      </c>
      <c r="L386">
        <f>VLOOKUP(J386,Tabela36[#All],2,FALSE)</f>
        <v>1.3979400086720377</v>
      </c>
      <c r="M386">
        <f>VLOOKUP(J386,Tabela36[#All],3,FALSE)</f>
        <v>1.1760912590556813</v>
      </c>
      <c r="O386" s="1" t="s">
        <v>630</v>
      </c>
      <c r="P386">
        <v>3.9325752234982905</v>
      </c>
      <c r="Q386">
        <f>VLOOKUP(O386,Tabela36[#All],2,FALSE)</f>
        <v>1.6720978579357175</v>
      </c>
      <c r="R386">
        <f>VLOOKUP(O386,Tabela36[#All],3,FALSE)</f>
        <v>1.5563025007672873</v>
      </c>
      <c r="T386" s="1" t="s">
        <v>630</v>
      </c>
      <c r="U386">
        <v>-21.491165917105501</v>
      </c>
      <c r="V386">
        <f>VLOOKUP(T386,Tabela36[#All],2,FALSE)</f>
        <v>1.6720978579357175</v>
      </c>
      <c r="W386">
        <f>VLOOKUP(T386,Tabela36[#All],3,FALSE)</f>
        <v>1.5563025007672873</v>
      </c>
      <c r="Y386" t="s">
        <v>630</v>
      </c>
      <c r="Z386">
        <v>-51.699320721678831</v>
      </c>
      <c r="AA386">
        <f>VLOOKUP(Y386,Tabela36[#All],2,FALSE)</f>
        <v>1.6720978579357175</v>
      </c>
      <c r="AB386">
        <f>VLOOKUP(Y386,Tabela36[#All],3,FALSE)</f>
        <v>1.5563025007672873</v>
      </c>
    </row>
    <row r="387" spans="1:28" x14ac:dyDescent="0.3">
      <c r="A387" t="s">
        <v>632</v>
      </c>
      <c r="B387">
        <v>1.0791812460476249</v>
      </c>
      <c r="C387">
        <v>1.0791812460476249</v>
      </c>
      <c r="E387" s="1" t="s">
        <v>648</v>
      </c>
      <c r="F387">
        <v>499.65328299999999</v>
      </c>
      <c r="G387">
        <f>VLOOKUP(E387,Tabela36[#All],2,FALSE)</f>
        <v>2.7299742856995555</v>
      </c>
      <c r="H387">
        <f>VLOOKUP(E387,Tabela36[#All],3,FALSE)</f>
        <v>2.214843848047698</v>
      </c>
      <c r="J387" s="1" t="s">
        <v>635</v>
      </c>
      <c r="K387">
        <v>2.5034365683033601</v>
      </c>
      <c r="L387">
        <f>VLOOKUP(J387,Tabela36[#All],2,FALSE)</f>
        <v>1.5440680443502757</v>
      </c>
      <c r="M387">
        <f>VLOOKUP(J387,Tabela36[#All],3,FALSE)</f>
        <v>1.4313637641589874</v>
      </c>
      <c r="O387" s="1" t="s">
        <v>631</v>
      </c>
      <c r="P387">
        <v>4.0154016737029492</v>
      </c>
      <c r="Q387">
        <f>VLOOKUP(O387,Tabela36[#All],2,FALSE)</f>
        <v>2.0293837776852097</v>
      </c>
      <c r="R387">
        <f>VLOOKUP(O387,Tabela36[#All],3,FALSE)</f>
        <v>1.8450980400142569</v>
      </c>
      <c r="T387" s="1" t="s">
        <v>631</v>
      </c>
      <c r="U387">
        <v>-19.9955921069967</v>
      </c>
      <c r="V387">
        <f>VLOOKUP(T387,Tabela36[#All],2,FALSE)</f>
        <v>2.0293837776852097</v>
      </c>
      <c r="W387">
        <f>VLOOKUP(T387,Tabela36[#All],3,FALSE)</f>
        <v>1.8450980400142569</v>
      </c>
      <c r="Y387" t="s">
        <v>631</v>
      </c>
      <c r="Z387">
        <v>-50.377584652198053</v>
      </c>
      <c r="AA387">
        <f>VLOOKUP(Y387,Tabela36[#All],2,FALSE)</f>
        <v>2.0293837776852097</v>
      </c>
      <c r="AB387">
        <f>VLOOKUP(Y387,Tabela36[#All],3,FALSE)</f>
        <v>1.8450980400142569</v>
      </c>
    </row>
    <row r="388" spans="1:28" x14ac:dyDescent="0.3">
      <c r="A388" t="s">
        <v>633</v>
      </c>
      <c r="B388">
        <v>1.3222192947339193</v>
      </c>
      <c r="C388">
        <v>1.2787536009528289</v>
      </c>
      <c r="E388" s="1" t="s">
        <v>649</v>
      </c>
      <c r="F388">
        <v>1102.2691150000001</v>
      </c>
      <c r="G388">
        <f>VLOOKUP(E388,Tabela36[#All],2,FALSE)</f>
        <v>2.5658478186735176</v>
      </c>
      <c r="H388">
        <f>VLOOKUP(E388,Tabela36[#All],3,FALSE)</f>
        <v>2.0934216851622351</v>
      </c>
      <c r="J388" s="1" t="s">
        <v>636</v>
      </c>
      <c r="K388">
        <v>2.7391029895929879</v>
      </c>
      <c r="L388">
        <f>VLOOKUP(J388,Tabela36[#All],2,FALSE)</f>
        <v>1.255272505103306</v>
      </c>
      <c r="M388">
        <f>VLOOKUP(J388,Tabela36[#All],3,FALSE)</f>
        <v>1.2041199826559248</v>
      </c>
      <c r="O388" s="1" t="s">
        <v>632</v>
      </c>
      <c r="P388">
        <v>4.1521965823342093</v>
      </c>
      <c r="Q388">
        <f>VLOOKUP(O388,Tabela36[#All],2,FALSE)</f>
        <v>1.0791812460476249</v>
      </c>
      <c r="R388">
        <f>VLOOKUP(O388,Tabela36[#All],3,FALSE)</f>
        <v>1.0791812460476249</v>
      </c>
      <c r="T388" s="1" t="s">
        <v>632</v>
      </c>
      <c r="U388">
        <v>-21.560078499354503</v>
      </c>
      <c r="V388">
        <f>VLOOKUP(T388,Tabela36[#All],2,FALSE)</f>
        <v>1.0791812460476249</v>
      </c>
      <c r="W388">
        <f>VLOOKUP(T388,Tabela36[#All],3,FALSE)</f>
        <v>1.0791812460476249</v>
      </c>
      <c r="Y388" t="s">
        <v>632</v>
      </c>
      <c r="Z388">
        <v>-51.265201519932354</v>
      </c>
      <c r="AA388">
        <f>VLOOKUP(Y388,Tabela36[#All],2,FALSE)</f>
        <v>1.0791812460476249</v>
      </c>
      <c r="AB388">
        <f>VLOOKUP(Y388,Tabela36[#All],3,FALSE)</f>
        <v>1.0791812460476249</v>
      </c>
    </row>
    <row r="389" spans="1:28" x14ac:dyDescent="0.3">
      <c r="A389" t="s">
        <v>634</v>
      </c>
      <c r="B389">
        <v>1.3979400086720377</v>
      </c>
      <c r="C389">
        <v>1.1760912590556813</v>
      </c>
      <c r="E389" s="1" t="s">
        <v>650</v>
      </c>
      <c r="F389">
        <v>475.54750100000001</v>
      </c>
      <c r="G389">
        <f>VLOOKUP(E389,Tabela36[#All],2,FALSE)</f>
        <v>0.84509804001425681</v>
      </c>
      <c r="H389">
        <f>VLOOKUP(E389,Tabela36[#All],3,FALSE)</f>
        <v>0.6020599913279624</v>
      </c>
      <c r="J389" s="1" t="s">
        <v>637</v>
      </c>
      <c r="K389">
        <v>2.5515109901058177</v>
      </c>
      <c r="L389">
        <f>VLOOKUP(J389,Tabela36[#All],2,FALSE)</f>
        <v>2.661812685537261</v>
      </c>
      <c r="M389">
        <f>VLOOKUP(J389,Tabela36[#All],3,FALSE)</f>
        <v>2.2121876044039577</v>
      </c>
      <c r="O389" s="1" t="s">
        <v>633</v>
      </c>
      <c r="P389">
        <v>4.1125044587671606</v>
      </c>
      <c r="Q389">
        <f>VLOOKUP(O389,Tabela36[#All],2,FALSE)</f>
        <v>1.3222192947339193</v>
      </c>
      <c r="R389">
        <f>VLOOKUP(O389,Tabela36[#All],3,FALSE)</f>
        <v>1.2787536009528289</v>
      </c>
      <c r="T389" s="1" t="s">
        <v>633</v>
      </c>
      <c r="U389">
        <v>-20.390587470269804</v>
      </c>
      <c r="V389">
        <f>VLOOKUP(T389,Tabela36[#All],2,FALSE)</f>
        <v>1.3222192947339193</v>
      </c>
      <c r="W389">
        <f>VLOOKUP(T389,Tabela36[#All],3,FALSE)</f>
        <v>1.2787536009528289</v>
      </c>
      <c r="Y389" t="s">
        <v>633</v>
      </c>
      <c r="Z389">
        <v>-49.433782399918428</v>
      </c>
      <c r="AA389">
        <f>VLOOKUP(Y389,Tabela36[#All],2,FALSE)</f>
        <v>1.3222192947339193</v>
      </c>
      <c r="AB389">
        <f>VLOOKUP(Y389,Tabela36[#All],3,FALSE)</f>
        <v>1.2787536009528289</v>
      </c>
    </row>
    <row r="390" spans="1:28" x14ac:dyDescent="0.3">
      <c r="A390" t="s">
        <v>635</v>
      </c>
      <c r="B390">
        <v>1.5440680443502757</v>
      </c>
      <c r="C390">
        <v>1.4313637641589874</v>
      </c>
      <c r="E390" s="1" t="s">
        <v>651</v>
      </c>
      <c r="F390">
        <v>1010.482816</v>
      </c>
      <c r="G390">
        <f>VLOOKUP(E390,Tabela36[#All],2,FALSE)</f>
        <v>2.5717088318086878</v>
      </c>
      <c r="H390">
        <f>VLOOKUP(E390,Tabela36[#All],3,FALSE)</f>
        <v>2.1789769472931693</v>
      </c>
      <c r="J390" s="1" t="s">
        <v>638</v>
      </c>
      <c r="K390">
        <v>3.0006474844636122</v>
      </c>
      <c r="L390">
        <f>VLOOKUP(J390,Tabela36[#All],2,FALSE)</f>
        <v>2.5132176000679389</v>
      </c>
      <c r="M390">
        <f>VLOOKUP(J390,Tabela36[#All],3,FALSE)</f>
        <v>2.1818435879447726</v>
      </c>
      <c r="O390" s="1" t="s">
        <v>634</v>
      </c>
      <c r="P390">
        <v>4.1230345297535065</v>
      </c>
      <c r="Q390">
        <f>VLOOKUP(O390,Tabela36[#All],2,FALSE)</f>
        <v>1.3979400086720377</v>
      </c>
      <c r="R390">
        <f>VLOOKUP(O390,Tabela36[#All],3,FALSE)</f>
        <v>1.1760912590556813</v>
      </c>
      <c r="T390" s="1" t="s">
        <v>634</v>
      </c>
      <c r="U390">
        <v>-21.082470691401152</v>
      </c>
      <c r="V390">
        <f>VLOOKUP(T390,Tabela36[#All],2,FALSE)</f>
        <v>1.3979400086720377</v>
      </c>
      <c r="W390">
        <f>VLOOKUP(T390,Tabela36[#All],3,FALSE)</f>
        <v>1.1760912590556813</v>
      </c>
      <c r="Y390" t="s">
        <v>634</v>
      </c>
      <c r="Z390">
        <v>-48.801284626537182</v>
      </c>
      <c r="AA390">
        <f>VLOOKUP(Y390,Tabela36[#All],2,FALSE)</f>
        <v>1.3979400086720377</v>
      </c>
      <c r="AB390">
        <f>VLOOKUP(Y390,Tabela36[#All],3,FALSE)</f>
        <v>1.1760912590556813</v>
      </c>
    </row>
    <row r="391" spans="1:28" x14ac:dyDescent="0.3">
      <c r="A391" t="s">
        <v>636</v>
      </c>
      <c r="B391">
        <v>1.255272505103306</v>
      </c>
      <c r="C391">
        <v>1.2041199826559248</v>
      </c>
      <c r="E391" s="1" t="s">
        <v>94</v>
      </c>
      <c r="F391">
        <v>600.41107999999997</v>
      </c>
      <c r="G391">
        <f>VLOOKUP(E391,Tabela36[#All],2,FALSE)</f>
        <v>3.2853322276438846</v>
      </c>
      <c r="H391">
        <f>VLOOKUP(E391,Tabela36[#All],3,FALSE)</f>
        <v>2.357934847000454</v>
      </c>
      <c r="J391" s="1" t="s">
        <v>639</v>
      </c>
      <c r="K391">
        <v>2.908257624962546</v>
      </c>
      <c r="L391">
        <f>VLOOKUP(J391,Tabela36[#All],2,FALSE)</f>
        <v>3.3508292735829679</v>
      </c>
      <c r="M391">
        <f>VLOOKUP(J391,Tabela36[#All],3,FALSE)</f>
        <v>2.4913616938342726</v>
      </c>
      <c r="O391" s="1" t="s">
        <v>635</v>
      </c>
      <c r="P391">
        <v>3.9676883504533125</v>
      </c>
      <c r="Q391">
        <f>VLOOKUP(O391,Tabela36[#All],2,FALSE)</f>
        <v>1.5440680443502757</v>
      </c>
      <c r="R391">
        <f>VLOOKUP(O391,Tabela36[#All],3,FALSE)</f>
        <v>1.4313637641589874</v>
      </c>
      <c r="T391" s="1" t="s">
        <v>635</v>
      </c>
      <c r="U391">
        <v>-20.416217324696401</v>
      </c>
      <c r="V391">
        <f>VLOOKUP(T391,Tabela36[#All],2,FALSE)</f>
        <v>1.5440680443502757</v>
      </c>
      <c r="W391">
        <f>VLOOKUP(T391,Tabela36[#All],3,FALSE)</f>
        <v>1.4313637641589874</v>
      </c>
      <c r="Y391" t="s">
        <v>635</v>
      </c>
      <c r="Z391">
        <v>-50.765987804946747</v>
      </c>
      <c r="AA391">
        <f>VLOOKUP(Y391,Tabela36[#All],2,FALSE)</f>
        <v>1.5440680443502757</v>
      </c>
      <c r="AB391">
        <f>VLOOKUP(Y391,Tabela36[#All],3,FALSE)</f>
        <v>1.4313637641589874</v>
      </c>
    </row>
    <row r="392" spans="1:28" x14ac:dyDescent="0.3">
      <c r="A392" t="s">
        <v>637</v>
      </c>
      <c r="B392">
        <v>2.661812685537261</v>
      </c>
      <c r="C392">
        <v>2.2121876044039577</v>
      </c>
      <c r="E392" s="1" t="s">
        <v>652</v>
      </c>
      <c r="F392">
        <v>351.82605000000001</v>
      </c>
      <c r="G392">
        <f>VLOOKUP(E392,Tabela36[#All],2,FALSE)</f>
        <v>2.1818435879447726</v>
      </c>
      <c r="H392">
        <f>VLOOKUP(E392,Tabela36[#All],3,FALSE)</f>
        <v>2.0863598306747484</v>
      </c>
      <c r="J392" s="1" t="s">
        <v>640</v>
      </c>
      <c r="K392">
        <v>2.1908525391064773</v>
      </c>
      <c r="L392">
        <f>VLOOKUP(J392,Tabela36[#All],2,FALSE)</f>
        <v>1.6812412373755872</v>
      </c>
      <c r="M392">
        <f>VLOOKUP(J392,Tabela36[#All],3,FALSE)</f>
        <v>1.4623979978989561</v>
      </c>
      <c r="O392" s="1" t="s">
        <v>636</v>
      </c>
      <c r="P392">
        <v>4.3467635993712568</v>
      </c>
      <c r="Q392">
        <f>VLOOKUP(O392,Tabela36[#All],2,FALSE)</f>
        <v>1.255272505103306</v>
      </c>
      <c r="R392">
        <f>VLOOKUP(O392,Tabela36[#All],3,FALSE)</f>
        <v>1.2041199826559248</v>
      </c>
      <c r="T392" s="1" t="s">
        <v>636</v>
      </c>
      <c r="U392">
        <v>-22.785592000000008</v>
      </c>
      <c r="V392">
        <f>VLOOKUP(T392,Tabela36[#All],2,FALSE)</f>
        <v>1.255272505103306</v>
      </c>
      <c r="W392">
        <f>VLOOKUP(T392,Tabela36[#All],3,FALSE)</f>
        <v>1.2041199826559248</v>
      </c>
      <c r="Y392" t="s">
        <v>636</v>
      </c>
      <c r="Z392">
        <v>-50.218790987722301</v>
      </c>
      <c r="AA392">
        <f>VLOOKUP(Y392,Tabela36[#All],2,FALSE)</f>
        <v>1.255272505103306</v>
      </c>
      <c r="AB392">
        <f>VLOOKUP(Y392,Tabela36[#All],3,FALSE)</f>
        <v>1.2041199826559248</v>
      </c>
    </row>
    <row r="393" spans="1:28" x14ac:dyDescent="0.3">
      <c r="A393" t="s">
        <v>638</v>
      </c>
      <c r="B393">
        <v>2.5132176000679389</v>
      </c>
      <c r="C393">
        <v>2.1818435879447726</v>
      </c>
      <c r="E393" s="1" t="s">
        <v>95</v>
      </c>
      <c r="F393">
        <v>415.20048700000001</v>
      </c>
      <c r="G393">
        <f>VLOOKUP(E393,Tabela36[#All],2,FALSE)</f>
        <v>2.0086001717619175</v>
      </c>
      <c r="H393">
        <f>VLOOKUP(E393,Tabela36[#All],3,FALSE)</f>
        <v>1.8061799739838871</v>
      </c>
      <c r="J393" s="1" t="s">
        <v>91</v>
      </c>
      <c r="K393">
        <v>3.0080565377719628</v>
      </c>
      <c r="L393">
        <f>VLOOKUP(J393,Tabela36[#All],2,FALSE)</f>
        <v>2.4487063199050798</v>
      </c>
      <c r="M393">
        <f>VLOOKUP(J393,Tabela36[#All],3,FALSE)</f>
        <v>2.1271047983648077</v>
      </c>
      <c r="O393" s="1" t="s">
        <v>637</v>
      </c>
      <c r="P393">
        <v>4.1980244255331201</v>
      </c>
      <c r="Q393">
        <f>VLOOKUP(O393,Tabela36[#All],2,FALSE)</f>
        <v>2.661812685537261</v>
      </c>
      <c r="R393">
        <f>VLOOKUP(O393,Tabela36[#All],3,FALSE)</f>
        <v>2.2121876044039577</v>
      </c>
      <c r="T393" s="1" t="s">
        <v>637</v>
      </c>
      <c r="U393">
        <v>-21.360183557941006</v>
      </c>
      <c r="V393">
        <f>VLOOKUP(T393,Tabela36[#All],2,FALSE)</f>
        <v>2.661812685537261</v>
      </c>
      <c r="W393">
        <f>VLOOKUP(T393,Tabela36[#All],3,FALSE)</f>
        <v>2.2121876044039577</v>
      </c>
      <c r="Y393" t="s">
        <v>637</v>
      </c>
      <c r="Z393">
        <v>-51.856574161537743</v>
      </c>
      <c r="AA393">
        <f>VLOOKUP(Y393,Tabela36[#All],2,FALSE)</f>
        <v>2.661812685537261</v>
      </c>
      <c r="AB393">
        <f>VLOOKUP(Y393,Tabela36[#All],3,FALSE)</f>
        <v>2.2121876044039577</v>
      </c>
    </row>
    <row r="394" spans="1:28" x14ac:dyDescent="0.3">
      <c r="A394" t="s">
        <v>639</v>
      </c>
      <c r="B394">
        <v>3.3508292735829679</v>
      </c>
      <c r="C394">
        <v>2.4913616938342726</v>
      </c>
      <c r="E394" s="1" t="s">
        <v>96</v>
      </c>
      <c r="F394">
        <v>363.98671899999999</v>
      </c>
      <c r="G394">
        <f>VLOOKUP(E394,Tabela36[#All],2,FALSE)</f>
        <v>2.12057393120585</v>
      </c>
      <c r="H394">
        <f>VLOOKUP(E394,Tabela36[#All],3,FALSE)</f>
        <v>1.8195439355418688</v>
      </c>
      <c r="J394" s="1" t="s">
        <v>641</v>
      </c>
      <c r="K394">
        <v>2.1472247942641749</v>
      </c>
      <c r="L394">
        <f>VLOOKUP(J394,Tabela36[#All],2,FALSE)</f>
        <v>1.8808135922807914</v>
      </c>
      <c r="M394">
        <f>VLOOKUP(J394,Tabela36[#All],3,FALSE)</f>
        <v>1.7481880270062005</v>
      </c>
      <c r="O394" s="1" t="s">
        <v>638</v>
      </c>
      <c r="P394">
        <v>4.6599447086187205</v>
      </c>
      <c r="Q394">
        <f>VLOOKUP(O394,Tabela36[#All],2,FALSE)</f>
        <v>2.5132176000679389</v>
      </c>
      <c r="R394">
        <f>VLOOKUP(O394,Tabela36[#All],3,FALSE)</f>
        <v>2.1818435879447726</v>
      </c>
      <c r="T394" s="1" t="s">
        <v>638</v>
      </c>
      <c r="U394">
        <v>-22.417711020000006</v>
      </c>
      <c r="V394">
        <f>VLOOKUP(T394,Tabela36[#All],2,FALSE)</f>
        <v>2.5132176000679389</v>
      </c>
      <c r="W394">
        <f>VLOOKUP(T394,Tabela36[#All],3,FALSE)</f>
        <v>2.1818435879447726</v>
      </c>
      <c r="Y394" t="s">
        <v>638</v>
      </c>
      <c r="Z394">
        <v>-50.575028530478257</v>
      </c>
      <c r="AA394">
        <f>VLOOKUP(Y394,Tabela36[#All],2,FALSE)</f>
        <v>2.5132176000679389</v>
      </c>
      <c r="AB394">
        <f>VLOOKUP(Y394,Tabela36[#All],3,FALSE)</f>
        <v>2.1818435879447726</v>
      </c>
    </row>
    <row r="395" spans="1:28" x14ac:dyDescent="0.3">
      <c r="A395" t="s">
        <v>640</v>
      </c>
      <c r="B395">
        <v>1.6812412373755872</v>
      </c>
      <c r="C395">
        <v>1.4623979978989561</v>
      </c>
      <c r="E395" s="1" t="s">
        <v>654</v>
      </c>
      <c r="F395">
        <v>522.01582900000005</v>
      </c>
      <c r="G395">
        <f>VLOOKUP(E395,Tabela36[#All],2,FALSE)</f>
        <v>1.3979400086720377</v>
      </c>
      <c r="H395">
        <f>VLOOKUP(E395,Tabela36[#All],3,FALSE)</f>
        <v>1.255272505103306</v>
      </c>
      <c r="J395" s="1" t="s">
        <v>642</v>
      </c>
      <c r="K395">
        <v>2.5642670874720288</v>
      </c>
      <c r="L395">
        <f>VLOOKUP(J395,Tabela36[#All],2,FALSE)</f>
        <v>0</v>
      </c>
      <c r="M395">
        <f>VLOOKUP(J395,Tabela36[#All],3,FALSE)</f>
        <v>0</v>
      </c>
      <c r="O395" s="1" t="s">
        <v>639</v>
      </c>
      <c r="P395">
        <v>4.2605960423019091</v>
      </c>
      <c r="Q395">
        <f>VLOOKUP(O395,Tabela36[#All],2,FALSE)</f>
        <v>3.3508292735829679</v>
      </c>
      <c r="R395">
        <f>VLOOKUP(O395,Tabela36[#All],3,FALSE)</f>
        <v>2.4913616938342726</v>
      </c>
      <c r="T395" s="1" t="s">
        <v>639</v>
      </c>
      <c r="U395">
        <v>-23.386261565928553</v>
      </c>
      <c r="V395">
        <f>VLOOKUP(T395,Tabela36[#All],2,FALSE)</f>
        <v>3.3508292735829679</v>
      </c>
      <c r="W395">
        <f>VLOOKUP(T395,Tabela36[#All],3,FALSE)</f>
        <v>2.4913616938342726</v>
      </c>
      <c r="Y395" t="s">
        <v>639</v>
      </c>
      <c r="Z395">
        <v>-45.662864060550085</v>
      </c>
      <c r="AA395">
        <f>VLOOKUP(Y395,Tabela36[#All],2,FALSE)</f>
        <v>3.3508292735829679</v>
      </c>
      <c r="AB395">
        <f>VLOOKUP(Y395,Tabela36[#All],3,FALSE)</f>
        <v>2.4913616938342726</v>
      </c>
    </row>
    <row r="396" spans="1:28" x14ac:dyDescent="0.3">
      <c r="A396" t="s">
        <v>91</v>
      </c>
      <c r="B396">
        <v>2.4487063199050798</v>
      </c>
      <c r="C396">
        <v>2.1271047983648077</v>
      </c>
      <c r="E396" s="1" t="s">
        <v>97</v>
      </c>
      <c r="F396">
        <v>435.26418000000001</v>
      </c>
      <c r="G396">
        <f>VLOOKUP(E396,Tabela36[#All],2,FALSE)</f>
        <v>0.3010299956639812</v>
      </c>
      <c r="H396">
        <f>VLOOKUP(E396,Tabela36[#All],3,FALSE)</f>
        <v>0.3010299956639812</v>
      </c>
      <c r="J396" s="1" t="s">
        <v>643</v>
      </c>
      <c r="K396">
        <v>2.322000024079613</v>
      </c>
      <c r="L396">
        <f>VLOOKUP(J396,Tabela36[#All],2,FALSE)</f>
        <v>2.6031443726201822</v>
      </c>
      <c r="M396">
        <f>VLOOKUP(J396,Tabela36[#All],3,FALSE)</f>
        <v>2.1958996524092336</v>
      </c>
      <c r="O396" s="1" t="s">
        <v>640</v>
      </c>
      <c r="P396">
        <v>3.8098289610678862</v>
      </c>
      <c r="Q396">
        <f>VLOOKUP(O396,Tabela36[#All],2,FALSE)</f>
        <v>1.6812412373755872</v>
      </c>
      <c r="R396">
        <f>VLOOKUP(O396,Tabela36[#All],3,FALSE)</f>
        <v>1.4623979978989561</v>
      </c>
      <c r="T396" s="1" t="s">
        <v>640</v>
      </c>
      <c r="U396">
        <v>-21.0157929993515</v>
      </c>
      <c r="V396">
        <f>VLOOKUP(T396,Tabela36[#All],2,FALSE)</f>
        <v>1.6812412373755872</v>
      </c>
      <c r="W396">
        <f>VLOOKUP(T396,Tabela36[#All],3,FALSE)</f>
        <v>1.4623979978989561</v>
      </c>
      <c r="Y396" t="s">
        <v>640</v>
      </c>
      <c r="Z396">
        <v>-48.772528912749827</v>
      </c>
      <c r="AA396">
        <f>VLOOKUP(Y396,Tabela36[#All],2,FALSE)</f>
        <v>1.6812412373755872</v>
      </c>
      <c r="AB396">
        <f>VLOOKUP(Y396,Tabela36[#All],3,FALSE)</f>
        <v>1.4623979978989561</v>
      </c>
    </row>
    <row r="397" spans="1:28" x14ac:dyDescent="0.3">
      <c r="A397" t="s">
        <v>641</v>
      </c>
      <c r="B397">
        <v>1.8808135922807914</v>
      </c>
      <c r="C397">
        <v>1.7481880270062005</v>
      </c>
      <c r="E397" s="1" t="s">
        <v>98</v>
      </c>
      <c r="F397">
        <v>805.44356400000004</v>
      </c>
      <c r="G397">
        <f>VLOOKUP(E397,Tabela36[#All],2,FALSE)</f>
        <v>3.0916669575956846</v>
      </c>
      <c r="H397">
        <f>VLOOKUP(E397,Tabela36[#All],3,FALSE)</f>
        <v>2.4608978427565478</v>
      </c>
      <c r="J397" s="1" t="s">
        <v>167</v>
      </c>
      <c r="K397">
        <v>2.5555949898690256</v>
      </c>
      <c r="L397">
        <f>VLOOKUP(J397,Tabela36[#All],2,FALSE)</f>
        <v>2.6919651027673601</v>
      </c>
      <c r="M397">
        <f>VLOOKUP(J397,Tabela36[#All],3,FALSE)</f>
        <v>2.2624510897304293</v>
      </c>
      <c r="O397" s="1" t="s">
        <v>91</v>
      </c>
      <c r="P397">
        <v>4.305286865476126</v>
      </c>
      <c r="Q397">
        <f>VLOOKUP(O397,Tabela36[#All],2,FALSE)</f>
        <v>2.4487063199050798</v>
      </c>
      <c r="R397">
        <f>VLOOKUP(O397,Tabela36[#All],3,FALSE)</f>
        <v>2.1271047983648077</v>
      </c>
      <c r="T397" s="1" t="s">
        <v>91</v>
      </c>
      <c r="U397">
        <v>-23.386927999311954</v>
      </c>
      <c r="V397">
        <f>VLOOKUP(T397,Tabela36[#All],2,FALSE)</f>
        <v>2.4487063199050798</v>
      </c>
      <c r="W397">
        <f>VLOOKUP(T397,Tabela36[#All],3,FALSE)</f>
        <v>2.1271047983648077</v>
      </c>
      <c r="Y397" t="s">
        <v>91</v>
      </c>
      <c r="Z397">
        <v>-48.723676984127096</v>
      </c>
      <c r="AA397">
        <f>VLOOKUP(Y397,Tabela36[#All],2,FALSE)</f>
        <v>2.4487063199050798</v>
      </c>
      <c r="AB397">
        <f>VLOOKUP(Y397,Tabela36[#All],3,FALSE)</f>
        <v>2.1271047983648077</v>
      </c>
    </row>
    <row r="398" spans="1:28" x14ac:dyDescent="0.3">
      <c r="A398" t="s">
        <v>642</v>
      </c>
      <c r="B398">
        <v>0</v>
      </c>
      <c r="C398">
        <v>0</v>
      </c>
      <c r="E398" s="1" t="s">
        <v>655</v>
      </c>
      <c r="F398">
        <v>693.03119100000004</v>
      </c>
      <c r="G398">
        <f>VLOOKUP(E398,Tabela36[#All],2,FALSE)</f>
        <v>2.3502480183341627</v>
      </c>
      <c r="H398">
        <f>VLOOKUP(E398,Tabela36[#All],3,FALSE)</f>
        <v>2.1271047983648077</v>
      </c>
      <c r="J398" s="1" t="s">
        <v>644</v>
      </c>
      <c r="K398">
        <v>1.928073084322643</v>
      </c>
      <c r="L398">
        <f>VLOOKUP(J398,Tabela36[#All],2,FALSE)</f>
        <v>0.84509804001425681</v>
      </c>
      <c r="M398">
        <f>VLOOKUP(J398,Tabela36[#All],3,FALSE)</f>
        <v>0.77815125038364363</v>
      </c>
      <c r="O398" s="1" t="s">
        <v>641</v>
      </c>
      <c r="P398">
        <v>3.6104472214421213</v>
      </c>
      <c r="Q398">
        <f>VLOOKUP(O398,Tabela36[#All],2,FALSE)</f>
        <v>1.8808135922807914</v>
      </c>
      <c r="R398">
        <f>VLOOKUP(O398,Tabela36[#All],3,FALSE)</f>
        <v>1.7481880270062005</v>
      </c>
      <c r="T398" s="1" t="s">
        <v>641</v>
      </c>
      <c r="U398">
        <v>-20.099805952458805</v>
      </c>
      <c r="V398">
        <f>VLOOKUP(T398,Tabela36[#All],2,FALSE)</f>
        <v>1.8808135922807914</v>
      </c>
      <c r="W398">
        <f>VLOOKUP(T398,Tabela36[#All],3,FALSE)</f>
        <v>1.7481880270062005</v>
      </c>
      <c r="Y398" t="s">
        <v>641</v>
      </c>
      <c r="Z398">
        <v>-50.586718917995455</v>
      </c>
      <c r="AA398">
        <f>VLOOKUP(Y398,Tabela36[#All],2,FALSE)</f>
        <v>1.8808135922807914</v>
      </c>
      <c r="AB398">
        <f>VLOOKUP(Y398,Tabela36[#All],3,FALSE)</f>
        <v>1.7481880270062005</v>
      </c>
    </row>
    <row r="399" spans="1:28" x14ac:dyDescent="0.3">
      <c r="A399" t="s">
        <v>643</v>
      </c>
      <c r="B399">
        <v>2.6031443726201822</v>
      </c>
      <c r="C399">
        <v>2.1958996524092336</v>
      </c>
      <c r="E399" s="1" t="s">
        <v>99</v>
      </c>
      <c r="F399">
        <v>559.00517500000001</v>
      </c>
      <c r="G399">
        <f>VLOOKUP(E399,Tabela36[#All],2,FALSE)</f>
        <v>3.6338722626583326</v>
      </c>
      <c r="H399">
        <f>VLOOKUP(E399,Tabela36[#All],3,FALSE)</f>
        <v>2.5854607295085006</v>
      </c>
      <c r="J399" s="1" t="s">
        <v>92</v>
      </c>
      <c r="K399">
        <v>2.7802078244408741</v>
      </c>
      <c r="L399">
        <f>VLOOKUP(J399,Tabela36[#All],2,FALSE)</f>
        <v>2.0718820073061255</v>
      </c>
      <c r="M399">
        <f>VLOOKUP(J399,Tabela36[#All],3,FALSE)</f>
        <v>1.954242509439325</v>
      </c>
      <c r="O399" s="1" t="s">
        <v>642</v>
      </c>
      <c r="P399">
        <v>4.0399690268674604</v>
      </c>
      <c r="Q399">
        <f>VLOOKUP(O399,Tabela36[#All],2,FALSE)</f>
        <v>0</v>
      </c>
      <c r="R399">
        <f>VLOOKUP(O399,Tabela36[#All],3,FALSE)</f>
        <v>0</v>
      </c>
      <c r="T399" s="1" t="s">
        <v>642</v>
      </c>
      <c r="U399">
        <v>-21.779839143789101</v>
      </c>
      <c r="V399">
        <f>VLOOKUP(T399,Tabela36[#All],2,FALSE)</f>
        <v>0</v>
      </c>
      <c r="W399">
        <f>VLOOKUP(T399,Tabela36[#All],3,FALSE)</f>
        <v>0</v>
      </c>
      <c r="Y399" t="s">
        <v>642</v>
      </c>
      <c r="Z399">
        <v>-50.793843843062461</v>
      </c>
      <c r="AA399">
        <f>VLOOKUP(Y399,Tabela36[#All],2,FALSE)</f>
        <v>0</v>
      </c>
      <c r="AB399">
        <f>VLOOKUP(Y399,Tabela36[#All],3,FALSE)</f>
        <v>0</v>
      </c>
    </row>
    <row r="400" spans="1:28" x14ac:dyDescent="0.3">
      <c r="A400" t="s">
        <v>167</v>
      </c>
      <c r="B400">
        <v>2.6919651027673601</v>
      </c>
      <c r="C400">
        <v>2.2624510897304293</v>
      </c>
      <c r="E400" s="1" t="s">
        <v>656</v>
      </c>
      <c r="F400">
        <v>514.94505800000002</v>
      </c>
      <c r="G400">
        <f>VLOOKUP(E400,Tabela36[#All],2,FALSE)</f>
        <v>2.3673559210260189</v>
      </c>
      <c r="H400">
        <f>VLOOKUP(E400,Tabela36[#All],3,FALSE)</f>
        <v>2.0827853703164503</v>
      </c>
      <c r="J400" s="1" t="s">
        <v>645</v>
      </c>
      <c r="K400">
        <v>2.5729772599294147</v>
      </c>
      <c r="L400">
        <f>VLOOKUP(J400,Tabela36[#All],2,FALSE)</f>
        <v>2.1903316981702914</v>
      </c>
      <c r="M400">
        <f>VLOOKUP(J400,Tabela36[#All],3,FALSE)</f>
        <v>1.9777236052888478</v>
      </c>
      <c r="O400" s="1" t="s">
        <v>643</v>
      </c>
      <c r="P400">
        <v>3.8085485512404054</v>
      </c>
      <c r="Q400">
        <f>VLOOKUP(O400,Tabela36[#All],2,FALSE)</f>
        <v>2.6031443726201822</v>
      </c>
      <c r="R400">
        <f>VLOOKUP(O400,Tabela36[#All],3,FALSE)</f>
        <v>2.1958996524092336</v>
      </c>
      <c r="T400" s="1" t="s">
        <v>643</v>
      </c>
      <c r="U400">
        <v>-23.080318323936503</v>
      </c>
      <c r="V400">
        <f>VLOOKUP(T400,Tabela36[#All],2,FALSE)</f>
        <v>2.6031443726201822</v>
      </c>
      <c r="W400">
        <f>VLOOKUP(T400,Tabela36[#All],3,FALSE)</f>
        <v>2.1958996524092336</v>
      </c>
      <c r="Y400" t="s">
        <v>643</v>
      </c>
      <c r="Z400">
        <v>-48.372876683655541</v>
      </c>
      <c r="AA400">
        <f>VLOOKUP(Y400,Tabela36[#All],2,FALSE)</f>
        <v>2.6031443726201822</v>
      </c>
      <c r="AB400">
        <f>VLOOKUP(Y400,Tabela36[#All],3,FALSE)</f>
        <v>2.1958996524092336</v>
      </c>
    </row>
    <row r="401" spans="1:28" x14ac:dyDescent="0.3">
      <c r="A401" t="s">
        <v>644</v>
      </c>
      <c r="B401">
        <v>0.84509804001425681</v>
      </c>
      <c r="C401">
        <v>0.77815125038364363</v>
      </c>
      <c r="E401" s="1" t="s">
        <v>657</v>
      </c>
      <c r="F401">
        <v>938.50386400000002</v>
      </c>
      <c r="G401">
        <f>VLOOKUP(E401,Tabela36[#All],2,FALSE)</f>
        <v>2.7752462597402365</v>
      </c>
      <c r="H401">
        <f>VLOOKUP(E401,Tabela36[#All],3,FALSE)</f>
        <v>2.3222192947339191</v>
      </c>
      <c r="J401" s="1" t="s">
        <v>93</v>
      </c>
      <c r="K401">
        <v>2.1423174949316941</v>
      </c>
      <c r="L401">
        <f>VLOOKUP(J401,Tabela36[#All],2,FALSE)</f>
        <v>3.422589839851482</v>
      </c>
      <c r="M401">
        <f>VLOOKUP(J401,Tabela36[#All],3,FALSE)</f>
        <v>2.3463529744506388</v>
      </c>
      <c r="O401" s="1" t="s">
        <v>167</v>
      </c>
      <c r="P401">
        <v>4.2933183494610736</v>
      </c>
      <c r="Q401">
        <f>VLOOKUP(O401,Tabela36[#All],2,FALSE)</f>
        <v>2.6919651027673601</v>
      </c>
      <c r="R401">
        <f>VLOOKUP(O401,Tabela36[#All],3,FALSE)</f>
        <v>2.2624510897304293</v>
      </c>
      <c r="T401" s="1" t="s">
        <v>167</v>
      </c>
      <c r="U401">
        <v>-24.712546630958105</v>
      </c>
      <c r="V401">
        <f>VLOOKUP(T401,Tabela36[#All],2,FALSE)</f>
        <v>2.6919651027673601</v>
      </c>
      <c r="W401">
        <f>VLOOKUP(T401,Tabela36[#All],3,FALSE)</f>
        <v>2.2624510897304293</v>
      </c>
      <c r="Y401" t="s">
        <v>167</v>
      </c>
      <c r="Z401">
        <v>-47.879997602894392</v>
      </c>
      <c r="AA401">
        <f>VLOOKUP(Y401,Tabela36[#All],2,FALSE)</f>
        <v>2.6919651027673601</v>
      </c>
      <c r="AB401">
        <f>VLOOKUP(Y401,Tabela36[#All],3,FALSE)</f>
        <v>2.2624510897304293</v>
      </c>
    </row>
    <row r="402" spans="1:28" x14ac:dyDescent="0.3">
      <c r="A402" t="s">
        <v>92</v>
      </c>
      <c r="B402">
        <v>2.0718820073061255</v>
      </c>
      <c r="C402">
        <v>1.954242509439325</v>
      </c>
      <c r="E402" s="1" t="s">
        <v>658</v>
      </c>
      <c r="F402">
        <v>436.11788300000001</v>
      </c>
      <c r="G402">
        <f>VLOOKUP(E402,Tabela36[#All],2,FALSE)</f>
        <v>1.2304489213782739</v>
      </c>
      <c r="H402">
        <f>VLOOKUP(E402,Tabela36[#All],3,FALSE)</f>
        <v>1.0413926851582251</v>
      </c>
      <c r="J402" s="1" t="s">
        <v>646</v>
      </c>
      <c r="K402">
        <v>2.4085418307605453</v>
      </c>
      <c r="L402">
        <f>VLOOKUP(J402,Tabela36[#All],2,FALSE)</f>
        <v>1.1139433523068367</v>
      </c>
      <c r="M402">
        <f>VLOOKUP(J402,Tabela36[#All],3,FALSE)</f>
        <v>1.0413926851582251</v>
      </c>
      <c r="O402" s="1" t="s">
        <v>644</v>
      </c>
      <c r="P402">
        <v>3.3346547668832414</v>
      </c>
      <c r="Q402">
        <f>VLOOKUP(O402,Tabela36[#All],2,FALSE)</f>
        <v>0.84509804001425681</v>
      </c>
      <c r="R402">
        <f>VLOOKUP(O402,Tabela36[#All],3,FALSE)</f>
        <v>0.77815125038364363</v>
      </c>
      <c r="T402" s="1" t="s">
        <v>644</v>
      </c>
      <c r="U402">
        <v>-20.302191175418304</v>
      </c>
      <c r="V402">
        <f>VLOOKUP(T402,Tabela36[#All],2,FALSE)</f>
        <v>0.84509804001425681</v>
      </c>
      <c r="W402">
        <f>VLOOKUP(T402,Tabela36[#All],3,FALSE)</f>
        <v>0.77815125038364363</v>
      </c>
      <c r="Y402" t="s">
        <v>644</v>
      </c>
      <c r="Z402">
        <v>-50.012617830836952</v>
      </c>
      <c r="AA402">
        <f>VLOOKUP(Y402,Tabela36[#All],2,FALSE)</f>
        <v>0.84509804001425681</v>
      </c>
      <c r="AB402">
        <f>VLOOKUP(Y402,Tabela36[#All],3,FALSE)</f>
        <v>0.77815125038364363</v>
      </c>
    </row>
    <row r="403" spans="1:28" x14ac:dyDescent="0.3">
      <c r="A403" t="s">
        <v>645</v>
      </c>
      <c r="B403">
        <v>2.1903316981702914</v>
      </c>
      <c r="C403">
        <v>1.9777236052888478</v>
      </c>
      <c r="E403" s="1" t="s">
        <v>100</v>
      </c>
      <c r="F403">
        <v>638.54311600000005</v>
      </c>
      <c r="G403">
        <f>VLOOKUP(E403,Tabela36[#All],2,FALSE)</f>
        <v>2.6253124509616739</v>
      </c>
      <c r="H403">
        <f>VLOOKUP(E403,Tabela36[#All],3,FALSE)</f>
        <v>2.2278867046136734</v>
      </c>
      <c r="J403" s="1" t="s">
        <v>647</v>
      </c>
      <c r="K403">
        <v>2.8680481230961878</v>
      </c>
      <c r="L403">
        <f>VLOOKUP(J403,Tabela36[#All],2,FALSE)</f>
        <v>1.5185139398778875</v>
      </c>
      <c r="M403">
        <f>VLOOKUP(J403,Tabela36[#All],3,FALSE)</f>
        <v>1.4913616938342726</v>
      </c>
      <c r="O403" s="1" t="s">
        <v>92</v>
      </c>
      <c r="P403">
        <v>4.1664301138432824</v>
      </c>
      <c r="Q403">
        <f>VLOOKUP(O403,Tabela36[#All],2,FALSE)</f>
        <v>2.0718820073061255</v>
      </c>
      <c r="R403">
        <f>VLOOKUP(O403,Tabela36[#All],3,FALSE)</f>
        <v>1.954242509439325</v>
      </c>
      <c r="T403" s="1" t="s">
        <v>92</v>
      </c>
      <c r="U403">
        <v>-20.641153402307655</v>
      </c>
      <c r="V403">
        <f>VLOOKUP(T403,Tabela36[#All],2,FALSE)</f>
        <v>2.0718820073061255</v>
      </c>
      <c r="W403">
        <f>VLOOKUP(T403,Tabela36[#All],3,FALSE)</f>
        <v>1.954242509439325</v>
      </c>
      <c r="Y403" t="s">
        <v>92</v>
      </c>
      <c r="Z403">
        <v>-47.283060090300175</v>
      </c>
      <c r="AA403">
        <f>VLOOKUP(Y403,Tabela36[#All],2,FALSE)</f>
        <v>2.0718820073061255</v>
      </c>
      <c r="AB403">
        <f>VLOOKUP(Y403,Tabela36[#All],3,FALSE)</f>
        <v>1.954242509439325</v>
      </c>
    </row>
    <row r="404" spans="1:28" x14ac:dyDescent="0.3">
      <c r="A404" t="s">
        <v>93</v>
      </c>
      <c r="B404">
        <v>3.422589839851482</v>
      </c>
      <c r="C404">
        <v>2.3463529744506388</v>
      </c>
      <c r="E404" s="1" t="s">
        <v>659</v>
      </c>
      <c r="F404">
        <v>793.71493199999998</v>
      </c>
      <c r="G404">
        <f>VLOOKUP(E404,Tabela36[#All],2,FALSE)</f>
        <v>2.7084209001347128</v>
      </c>
      <c r="H404">
        <f>VLOOKUP(E404,Tabela36[#All],3,FALSE)</f>
        <v>2.2455126678141499</v>
      </c>
      <c r="J404" s="1" t="s">
        <v>648</v>
      </c>
      <c r="K404">
        <v>2.8625696285090627</v>
      </c>
      <c r="L404">
        <f>VLOOKUP(J404,Tabela36[#All],2,FALSE)</f>
        <v>2.7299742856995555</v>
      </c>
      <c r="M404">
        <f>VLOOKUP(J404,Tabela36[#All],3,FALSE)</f>
        <v>2.214843848047698</v>
      </c>
      <c r="O404" s="1" t="s">
        <v>645</v>
      </c>
      <c r="P404">
        <v>3.8672317145188941</v>
      </c>
      <c r="Q404">
        <f>VLOOKUP(O404,Tabela36[#All],2,FALSE)</f>
        <v>2.1903316981702914</v>
      </c>
      <c r="R404">
        <f>VLOOKUP(O404,Tabela36[#All],3,FALSE)</f>
        <v>1.9777236052888478</v>
      </c>
      <c r="T404" s="1" t="s">
        <v>645</v>
      </c>
      <c r="U404">
        <v>-21.309275557982609</v>
      </c>
      <c r="V404">
        <f>VLOOKUP(T404,Tabela36[#All],2,FALSE)</f>
        <v>2.1903316981702914</v>
      </c>
      <c r="W404">
        <f>VLOOKUP(T404,Tabela36[#All],3,FALSE)</f>
        <v>1.9777236052888478</v>
      </c>
      <c r="Y404" t="s">
        <v>645</v>
      </c>
      <c r="Z404">
        <v>-51.847139950941155</v>
      </c>
      <c r="AA404">
        <f>VLOOKUP(Y404,Tabela36[#All],2,FALSE)</f>
        <v>2.1903316981702914</v>
      </c>
      <c r="AB404">
        <f>VLOOKUP(Y404,Tabela36[#All],3,FALSE)</f>
        <v>1.9777236052888478</v>
      </c>
    </row>
    <row r="405" spans="1:28" x14ac:dyDescent="0.3">
      <c r="A405" t="s">
        <v>646</v>
      </c>
      <c r="B405">
        <v>1.1139433523068367</v>
      </c>
      <c r="C405">
        <v>1.0413926851582251</v>
      </c>
      <c r="E405" s="1" t="s">
        <v>101</v>
      </c>
      <c r="F405">
        <v>527.09938799999998</v>
      </c>
      <c r="G405">
        <f>VLOOKUP(E405,Tabela36[#All],2,FALSE)</f>
        <v>4.1535099893008374</v>
      </c>
      <c r="H405">
        <f>VLOOKUP(E405,Tabela36[#All],3,FALSE)</f>
        <v>2.5403294747908736</v>
      </c>
      <c r="J405" s="1" t="s">
        <v>649</v>
      </c>
      <c r="K405">
        <v>2.200267583614222</v>
      </c>
      <c r="L405">
        <f>VLOOKUP(J405,Tabela36[#All],2,FALSE)</f>
        <v>2.5658478186735176</v>
      </c>
      <c r="M405">
        <f>VLOOKUP(J405,Tabela36[#All],3,FALSE)</f>
        <v>2.0934216851622351</v>
      </c>
      <c r="O405" s="1" t="s">
        <v>93</v>
      </c>
      <c r="P405">
        <v>5.0391125863889545</v>
      </c>
      <c r="Q405">
        <f>VLOOKUP(O405,Tabela36[#All],2,FALSE)</f>
        <v>3.422589839851482</v>
      </c>
      <c r="R405">
        <f>VLOOKUP(O405,Tabela36[#All],3,FALSE)</f>
        <v>2.3463529744506388</v>
      </c>
      <c r="T405" s="1" t="s">
        <v>93</v>
      </c>
      <c r="U405">
        <v>-22.759921699999953</v>
      </c>
      <c r="V405">
        <f>VLOOKUP(T405,Tabela36[#All],2,FALSE)</f>
        <v>3.422589839851482</v>
      </c>
      <c r="W405">
        <f>VLOOKUP(T405,Tabela36[#All],3,FALSE)</f>
        <v>2.3463529744506388</v>
      </c>
      <c r="Y405" t="s">
        <v>93</v>
      </c>
      <c r="Z405">
        <v>-47.154385800969493</v>
      </c>
      <c r="AA405">
        <f>VLOOKUP(Y405,Tabela36[#All],2,FALSE)</f>
        <v>3.422589839851482</v>
      </c>
      <c r="AB405">
        <f>VLOOKUP(Y405,Tabela36[#All],3,FALSE)</f>
        <v>2.3463529744506388</v>
      </c>
    </row>
    <row r="406" spans="1:28" x14ac:dyDescent="0.3">
      <c r="A406" t="s">
        <v>647</v>
      </c>
      <c r="B406">
        <v>1.5185139398778875</v>
      </c>
      <c r="C406">
        <v>1.4913616938342726</v>
      </c>
      <c r="E406" s="1" t="s">
        <v>102</v>
      </c>
      <c r="F406">
        <v>555.89249900000004</v>
      </c>
      <c r="G406">
        <f>VLOOKUP(E406,Tabela36[#All],2,FALSE)</f>
        <v>4.0848621390484219</v>
      </c>
      <c r="H406">
        <f>VLOOKUP(E406,Tabela36[#All],3,FALSE)</f>
        <v>2.5465426634781312</v>
      </c>
      <c r="J406" s="1" t="s">
        <v>650</v>
      </c>
      <c r="K406">
        <v>2.4151420219138546</v>
      </c>
      <c r="L406">
        <f>VLOOKUP(J406,Tabela36[#All],2,FALSE)</f>
        <v>0.84509804001425681</v>
      </c>
      <c r="M406">
        <f>VLOOKUP(J406,Tabela36[#All],3,FALSE)</f>
        <v>0.6020599913279624</v>
      </c>
      <c r="O406" s="1" t="s">
        <v>646</v>
      </c>
      <c r="P406">
        <v>3.2631624649622166</v>
      </c>
      <c r="Q406">
        <f>VLOOKUP(O406,Tabela36[#All],2,FALSE)</f>
        <v>1.1139433523068367</v>
      </c>
      <c r="R406">
        <f>VLOOKUP(O406,Tabela36[#All],3,FALSE)</f>
        <v>1.0413926851582251</v>
      </c>
      <c r="T406" s="1" t="s">
        <v>646</v>
      </c>
      <c r="U406">
        <v>-22.57430074801</v>
      </c>
      <c r="V406">
        <f>VLOOKUP(T406,Tabela36[#All],2,FALSE)</f>
        <v>1.1139433523068367</v>
      </c>
      <c r="W406">
        <f>VLOOKUP(T406,Tabela36[#All],3,FALSE)</f>
        <v>1.0413926851582251</v>
      </c>
      <c r="Y406" t="s">
        <v>646</v>
      </c>
      <c r="Z406">
        <v>-49.399038346137544</v>
      </c>
      <c r="AA406">
        <f>VLOOKUP(Y406,Tabela36[#All],2,FALSE)</f>
        <v>1.1139433523068367</v>
      </c>
      <c r="AB406">
        <f>VLOOKUP(Y406,Tabela36[#All],3,FALSE)</f>
        <v>1.0413926851582251</v>
      </c>
    </row>
    <row r="407" spans="1:28" x14ac:dyDescent="0.3">
      <c r="A407" t="s">
        <v>648</v>
      </c>
      <c r="B407">
        <v>2.7299742856995555</v>
      </c>
      <c r="C407">
        <v>2.214843848047698</v>
      </c>
      <c r="E407" s="1" t="s">
        <v>660</v>
      </c>
      <c r="F407">
        <v>481.45619599999998</v>
      </c>
      <c r="G407">
        <f>VLOOKUP(E407,Tabela36[#All],2,FALSE)</f>
        <v>2.9840770339028309</v>
      </c>
      <c r="H407">
        <f>VLOOKUP(E407,Tabela36[#All],3,FALSE)</f>
        <v>2.3710678622717363</v>
      </c>
      <c r="J407" s="1" t="s">
        <v>651</v>
      </c>
      <c r="K407">
        <v>2.8528482558104669</v>
      </c>
      <c r="L407">
        <f>VLOOKUP(J407,Tabela36[#All],2,FALSE)</f>
        <v>2.5717088318086878</v>
      </c>
      <c r="M407">
        <f>VLOOKUP(J407,Tabela36[#All],3,FALSE)</f>
        <v>2.1789769472931693</v>
      </c>
      <c r="O407" s="1" t="s">
        <v>647</v>
      </c>
      <c r="P407">
        <v>3.9515803449033919</v>
      </c>
      <c r="Q407">
        <f>VLOOKUP(O407,Tabela36[#All],2,FALSE)</f>
        <v>1.5185139398778875</v>
      </c>
      <c r="R407">
        <f>VLOOKUP(O407,Tabela36[#All],3,FALSE)</f>
        <v>1.4913616938342726</v>
      </c>
      <c r="T407" s="1" t="s">
        <v>647</v>
      </c>
      <c r="U407">
        <v>-20.029300027799255</v>
      </c>
      <c r="V407">
        <f>VLOOKUP(T407,Tabela36[#All],2,FALSE)</f>
        <v>1.5185139398778875</v>
      </c>
      <c r="W407">
        <f>VLOOKUP(T407,Tabela36[#All],3,FALSE)</f>
        <v>1.4913616938342726</v>
      </c>
      <c r="Y407" t="s">
        <v>647</v>
      </c>
      <c r="Z407">
        <v>-49.399551886382483</v>
      </c>
      <c r="AA407">
        <f>VLOOKUP(Y407,Tabela36[#All],2,FALSE)</f>
        <v>1.5185139398778875</v>
      </c>
      <c r="AB407">
        <f>VLOOKUP(Y407,Tabela36[#All],3,FALSE)</f>
        <v>1.4913616938342726</v>
      </c>
    </row>
    <row r="408" spans="1:28" x14ac:dyDescent="0.3">
      <c r="A408" t="s">
        <v>649</v>
      </c>
      <c r="B408">
        <v>2.5658478186735176</v>
      </c>
      <c r="C408">
        <v>2.0934216851622351</v>
      </c>
      <c r="E408" s="1" t="s">
        <v>661</v>
      </c>
      <c r="F408">
        <v>579.64226299999996</v>
      </c>
      <c r="G408">
        <f>VLOOKUP(E408,Tabela36[#All],2,FALSE)</f>
        <v>2.0569048513364727</v>
      </c>
      <c r="H408">
        <f>VLOOKUP(E408,Tabela36[#All],3,FALSE)</f>
        <v>1.8129133566428555</v>
      </c>
      <c r="J408" s="1" t="s">
        <v>94</v>
      </c>
      <c r="K408">
        <v>2.0366967485740641</v>
      </c>
      <c r="L408">
        <f>VLOOKUP(J408,Tabela36[#All],2,FALSE)</f>
        <v>3.2853322276438846</v>
      </c>
      <c r="M408">
        <f>VLOOKUP(J408,Tabela36[#All],3,FALSE)</f>
        <v>2.357934847000454</v>
      </c>
      <c r="O408" s="1" t="s">
        <v>648</v>
      </c>
      <c r="P408">
        <v>4.6691959680557797</v>
      </c>
      <c r="Q408">
        <f>VLOOKUP(O408,Tabela36[#All],2,FALSE)</f>
        <v>2.7299742856995555</v>
      </c>
      <c r="R408">
        <f>VLOOKUP(O408,Tabela36[#All],3,FALSE)</f>
        <v>2.214843848047698</v>
      </c>
      <c r="T408" s="1" t="s">
        <v>648</v>
      </c>
      <c r="U408">
        <v>-22.355491500000007</v>
      </c>
      <c r="V408">
        <f>VLOOKUP(T408,Tabela36[#All],2,FALSE)</f>
        <v>2.7299742856995555</v>
      </c>
      <c r="W408">
        <f>VLOOKUP(T408,Tabela36[#All],3,FALSE)</f>
        <v>2.214843848047698</v>
      </c>
      <c r="Y408" t="s">
        <v>648</v>
      </c>
      <c r="Z408">
        <v>-48.77968096362126</v>
      </c>
      <c r="AA408">
        <f>VLOOKUP(Y408,Tabela36[#All],2,FALSE)</f>
        <v>2.7299742856995555</v>
      </c>
      <c r="AB408">
        <f>VLOOKUP(Y408,Tabela36[#All],3,FALSE)</f>
        <v>2.214843848047698</v>
      </c>
    </row>
    <row r="409" spans="1:28" x14ac:dyDescent="0.3">
      <c r="A409" t="s">
        <v>650</v>
      </c>
      <c r="B409">
        <v>0.84509804001425681</v>
      </c>
      <c r="C409">
        <v>0.6020599913279624</v>
      </c>
      <c r="E409" s="1" t="s">
        <v>662</v>
      </c>
      <c r="F409">
        <v>705.50592800000004</v>
      </c>
      <c r="G409">
        <f>VLOOKUP(E409,Tabela36[#All],2,FALSE)</f>
        <v>2.2405492482825999</v>
      </c>
      <c r="H409">
        <f>VLOOKUP(E409,Tabela36[#All],3,FALSE)</f>
        <v>2.0374264979406238</v>
      </c>
      <c r="J409" s="1" t="s">
        <v>652</v>
      </c>
      <c r="K409">
        <v>2.1827255667296934</v>
      </c>
      <c r="L409">
        <f>VLOOKUP(J409,Tabela36[#All],2,FALSE)</f>
        <v>2.1818435879447726</v>
      </c>
      <c r="M409">
        <f>VLOOKUP(J409,Tabela36[#All],3,FALSE)</f>
        <v>2.0863598306747484</v>
      </c>
      <c r="O409" s="1" t="s">
        <v>649</v>
      </c>
      <c r="P409">
        <v>3.784831178124469</v>
      </c>
      <c r="Q409">
        <f>VLOOKUP(O409,Tabela36[#All],2,FALSE)</f>
        <v>2.5658478186735176</v>
      </c>
      <c r="R409">
        <f>VLOOKUP(O409,Tabela36[#All],3,FALSE)</f>
        <v>2.0934216851622351</v>
      </c>
      <c r="T409" s="1" t="s">
        <v>649</v>
      </c>
      <c r="U409">
        <v>-22.791384351859904</v>
      </c>
      <c r="V409">
        <f>VLOOKUP(T409,Tabela36[#All],2,FALSE)</f>
        <v>2.5658478186735176</v>
      </c>
      <c r="W409">
        <f>VLOOKUP(T409,Tabela36[#All],3,FALSE)</f>
        <v>2.0934216851622351</v>
      </c>
      <c r="Y409" t="s">
        <v>649</v>
      </c>
      <c r="Z409">
        <v>-46.442030947329137</v>
      </c>
      <c r="AA409">
        <f>VLOOKUP(Y409,Tabela36[#All],2,FALSE)</f>
        <v>2.5658478186735176</v>
      </c>
      <c r="AB409">
        <f>VLOOKUP(Y409,Tabela36[#All],3,FALSE)</f>
        <v>2.0934216851622351</v>
      </c>
    </row>
    <row r="410" spans="1:28" x14ac:dyDescent="0.3">
      <c r="A410" t="s">
        <v>651</v>
      </c>
      <c r="B410">
        <v>2.5717088318086878</v>
      </c>
      <c r="C410">
        <v>2.1789769472931693</v>
      </c>
      <c r="E410" s="1" t="s">
        <v>663</v>
      </c>
      <c r="F410">
        <v>486.94915099999997</v>
      </c>
      <c r="G410">
        <f>VLOOKUP(E410,Tabela36[#All],2,FALSE)</f>
        <v>1.3010299956639813</v>
      </c>
      <c r="H410">
        <f>VLOOKUP(E410,Tabela36[#All],3,FALSE)</f>
        <v>1.1760912590556813</v>
      </c>
      <c r="J410" s="1" t="s">
        <v>653</v>
      </c>
      <c r="K410">
        <v>2.8263599174077894</v>
      </c>
      <c r="L410">
        <f>VLOOKUP(J410,Tabela36[#All],2,FALSE)</f>
        <v>3.1734776434529945</v>
      </c>
      <c r="M410">
        <f>VLOOKUP(J410,Tabela36[#All],3,FALSE)</f>
        <v>2.4014005407815442</v>
      </c>
      <c r="O410" s="1" t="s">
        <v>650</v>
      </c>
      <c r="P410">
        <v>3.396896449142524</v>
      </c>
      <c r="Q410">
        <f>VLOOKUP(O410,Tabela36[#All],2,FALSE)</f>
        <v>0.84509804001425681</v>
      </c>
      <c r="R410">
        <f>VLOOKUP(O410,Tabela36[#All],3,FALSE)</f>
        <v>0.6020599913279624</v>
      </c>
      <c r="T410" s="1" t="s">
        <v>650</v>
      </c>
      <c r="U410">
        <v>-20.247646667245352</v>
      </c>
      <c r="V410">
        <f>VLOOKUP(T410,Tabela36[#All],2,FALSE)</f>
        <v>0.84509804001425681</v>
      </c>
      <c r="W410">
        <f>VLOOKUP(T410,Tabela36[#All],3,FALSE)</f>
        <v>0.6020599913279624</v>
      </c>
      <c r="Y410" t="s">
        <v>650</v>
      </c>
      <c r="Z410">
        <v>-50.112390282897117</v>
      </c>
      <c r="AA410">
        <f>VLOOKUP(Y410,Tabela36[#All],2,FALSE)</f>
        <v>0.84509804001425681</v>
      </c>
      <c r="AB410">
        <f>VLOOKUP(Y410,Tabela36[#All],3,FALSE)</f>
        <v>0.6020599913279624</v>
      </c>
    </row>
    <row r="411" spans="1:28" x14ac:dyDescent="0.3">
      <c r="A411" t="s">
        <v>94</v>
      </c>
      <c r="B411">
        <v>3.2853322276438846</v>
      </c>
      <c r="C411">
        <v>2.357934847000454</v>
      </c>
      <c r="E411" s="1" t="s">
        <v>103</v>
      </c>
      <c r="F411">
        <v>626.16231400000004</v>
      </c>
      <c r="G411">
        <f>VLOOKUP(E411,Tabela36[#All],2,FALSE)</f>
        <v>3.1162755875805441</v>
      </c>
      <c r="H411">
        <f>VLOOKUP(E411,Tabela36[#All],3,FALSE)</f>
        <v>2.3673559210260189</v>
      </c>
      <c r="J411" s="1" t="s">
        <v>95</v>
      </c>
      <c r="K411">
        <v>2.8520619670677942</v>
      </c>
      <c r="L411">
        <f>VLOOKUP(J411,Tabela36[#All],2,FALSE)</f>
        <v>2.0086001717619175</v>
      </c>
      <c r="M411">
        <f>VLOOKUP(J411,Tabela36[#All],3,FALSE)</f>
        <v>1.8061799739838871</v>
      </c>
      <c r="O411" s="1" t="s">
        <v>651</v>
      </c>
      <c r="P411">
        <v>4.2238592153306298</v>
      </c>
      <c r="Q411">
        <f>VLOOKUP(O411,Tabela36[#All],2,FALSE)</f>
        <v>2.5717088318086878</v>
      </c>
      <c r="R411">
        <f>VLOOKUP(O411,Tabela36[#All],3,FALSE)</f>
        <v>2.1789769472931693</v>
      </c>
      <c r="T411" s="1" t="s">
        <v>651</v>
      </c>
      <c r="U411">
        <v>-20.256870999386454</v>
      </c>
      <c r="V411">
        <f>VLOOKUP(T411,Tabela36[#All],2,FALSE)</f>
        <v>2.5717088318086878</v>
      </c>
      <c r="W411">
        <f>VLOOKUP(T411,Tabela36[#All],3,FALSE)</f>
        <v>2.1789769472931693</v>
      </c>
      <c r="Y411" t="s">
        <v>651</v>
      </c>
      <c r="Z411">
        <v>-47.481794969120699</v>
      </c>
      <c r="AA411">
        <f>VLOOKUP(Y411,Tabela36[#All],2,FALSE)</f>
        <v>2.5717088318086878</v>
      </c>
      <c r="AB411">
        <f>VLOOKUP(Y411,Tabela36[#All],3,FALSE)</f>
        <v>2.1789769472931693</v>
      </c>
    </row>
    <row r="412" spans="1:28" x14ac:dyDescent="0.3">
      <c r="A412" t="s">
        <v>652</v>
      </c>
      <c r="B412">
        <v>2.1818435879447726</v>
      </c>
      <c r="C412">
        <v>2.0863598306747484</v>
      </c>
      <c r="E412" s="1" t="s">
        <v>664</v>
      </c>
      <c r="F412">
        <v>516.61361999999997</v>
      </c>
      <c r="G412">
        <f>VLOOKUP(E412,Tabela36[#All],2,FALSE)</f>
        <v>2.0969100130080562</v>
      </c>
      <c r="H412">
        <f>VLOOKUP(E412,Tabela36[#All],3,FALSE)</f>
        <v>1.8864907251724818</v>
      </c>
      <c r="J412" s="1" t="s">
        <v>96</v>
      </c>
      <c r="K412">
        <v>2.988669077143248</v>
      </c>
      <c r="L412">
        <f>VLOOKUP(J412,Tabela36[#All],2,FALSE)</f>
        <v>2.12057393120585</v>
      </c>
      <c r="M412">
        <f>VLOOKUP(J412,Tabela36[#All],3,FALSE)</f>
        <v>1.8195439355418688</v>
      </c>
      <c r="O412" s="1" t="s">
        <v>94</v>
      </c>
      <c r="P412">
        <v>4.6805077463801403</v>
      </c>
      <c r="Q412">
        <f>VLOOKUP(O412,Tabela36[#All],2,FALSE)</f>
        <v>3.2853322276438846</v>
      </c>
      <c r="R412">
        <f>VLOOKUP(O412,Tabela36[#All],3,FALSE)</f>
        <v>2.357934847000454</v>
      </c>
      <c r="T412" s="1" t="s">
        <v>94</v>
      </c>
      <c r="U412">
        <v>-22.743771000000002</v>
      </c>
      <c r="V412">
        <f>VLOOKUP(T412,Tabela36[#All],2,FALSE)</f>
        <v>3.2853322276438846</v>
      </c>
      <c r="W412">
        <f>VLOOKUP(T412,Tabela36[#All],3,FALSE)</f>
        <v>2.357934847000454</v>
      </c>
      <c r="Y412" t="s">
        <v>94</v>
      </c>
      <c r="Z412">
        <v>-46.897802090290753</v>
      </c>
      <c r="AA412">
        <f>VLOOKUP(Y412,Tabela36[#All],2,FALSE)</f>
        <v>3.2853322276438846</v>
      </c>
      <c r="AB412">
        <f>VLOOKUP(Y412,Tabela36[#All],3,FALSE)</f>
        <v>2.357934847000454</v>
      </c>
    </row>
    <row r="413" spans="1:28" x14ac:dyDescent="0.3">
      <c r="A413" t="s">
        <v>653</v>
      </c>
      <c r="B413">
        <v>3.1734776434529945</v>
      </c>
      <c r="C413">
        <v>2.4014005407815442</v>
      </c>
      <c r="E413" s="1" t="s">
        <v>104</v>
      </c>
      <c r="F413">
        <v>515.81715599999995</v>
      </c>
      <c r="G413">
        <f>VLOOKUP(E413,Tabela36[#All],2,FALSE)</f>
        <v>2.1492191126553797</v>
      </c>
      <c r="H413">
        <f>VLOOKUP(E413,Tabela36[#All],3,FALSE)</f>
        <v>2.0413926851582249</v>
      </c>
      <c r="J413" s="1" t="s">
        <v>654</v>
      </c>
      <c r="K413">
        <v>2.3485696435248244</v>
      </c>
      <c r="L413">
        <f>VLOOKUP(J413,Tabela36[#All],2,FALSE)</f>
        <v>1.3979400086720377</v>
      </c>
      <c r="M413">
        <f>VLOOKUP(J413,Tabela36[#All],3,FALSE)</f>
        <v>1.255272505103306</v>
      </c>
      <c r="O413" s="1" t="s">
        <v>652</v>
      </c>
      <c r="P413">
        <v>3.4903799200031789</v>
      </c>
      <c r="Q413">
        <f>VLOOKUP(O413,Tabela36[#All],2,FALSE)</f>
        <v>2.1818435879447726</v>
      </c>
      <c r="R413">
        <f>VLOOKUP(O413,Tabela36[#All],3,FALSE)</f>
        <v>2.0863598306747484</v>
      </c>
      <c r="T413" s="1" t="s">
        <v>652</v>
      </c>
      <c r="U413">
        <v>-22.811215213632</v>
      </c>
      <c r="V413">
        <f>VLOOKUP(T413,Tabela36[#All],2,FALSE)</f>
        <v>2.1818435879447726</v>
      </c>
      <c r="W413">
        <f>VLOOKUP(T413,Tabela36[#All],3,FALSE)</f>
        <v>2.0863598306747484</v>
      </c>
      <c r="Y413" t="s">
        <v>652</v>
      </c>
      <c r="Z413">
        <v>-50.792165655456955</v>
      </c>
      <c r="AA413">
        <f>VLOOKUP(Y413,Tabela36[#All],2,FALSE)</f>
        <v>2.1818435879447726</v>
      </c>
      <c r="AB413">
        <f>VLOOKUP(Y413,Tabela36[#All],3,FALSE)</f>
        <v>2.0863598306747484</v>
      </c>
    </row>
    <row r="414" spans="1:28" x14ac:dyDescent="0.3">
      <c r="A414" t="s">
        <v>95</v>
      </c>
      <c r="B414">
        <v>2.0086001717619175</v>
      </c>
      <c r="C414">
        <v>1.8061799739838871</v>
      </c>
      <c r="E414" s="1" t="s">
        <v>665</v>
      </c>
      <c r="F414">
        <v>436.45196800000002</v>
      </c>
      <c r="G414">
        <f>VLOOKUP(E414,Tabela36[#All],2,FALSE)</f>
        <v>2.2329961103921536</v>
      </c>
      <c r="H414">
        <f>VLOOKUP(E414,Tabela36[#All],3,FALSE)</f>
        <v>1.9956351945975499</v>
      </c>
      <c r="J414" s="1" t="s">
        <v>168</v>
      </c>
      <c r="K414">
        <v>2.5135052581797321</v>
      </c>
      <c r="L414">
        <f>VLOOKUP(J414,Tabela36[#All],2,FALSE)</f>
        <v>4.2319535691989811</v>
      </c>
      <c r="M414">
        <f>VLOOKUP(J414,Tabela36[#All],3,FALSE)</f>
        <v>2.6414741105040997</v>
      </c>
      <c r="O414" s="1" t="s">
        <v>653</v>
      </c>
      <c r="P414">
        <v>4.0542682395471878</v>
      </c>
      <c r="Q414">
        <f>VLOOKUP(O414,Tabela36[#All],2,FALSE)</f>
        <v>3.1734776434529945</v>
      </c>
      <c r="R414">
        <f>VLOOKUP(O414,Tabela36[#All],3,FALSE)</f>
        <v>2.4014005407815442</v>
      </c>
      <c r="T414" s="1" t="s">
        <v>653</v>
      </c>
      <c r="U414">
        <v>-24.272800673545394</v>
      </c>
      <c r="V414">
        <f>VLOOKUP(T414,Tabela36[#All],2,FALSE)</f>
        <v>3.1734776434529945</v>
      </c>
      <c r="W414">
        <f>VLOOKUP(T414,Tabela36[#All],3,FALSE)</f>
        <v>2.4014005407815442</v>
      </c>
      <c r="Y414" t="s">
        <v>653</v>
      </c>
      <c r="Z414">
        <v>-47.229076349741732</v>
      </c>
      <c r="AA414">
        <f>VLOOKUP(Y414,Tabela36[#All],2,FALSE)</f>
        <v>3.1734776434529945</v>
      </c>
      <c r="AB414">
        <f>VLOOKUP(Y414,Tabela36[#All],3,FALSE)</f>
        <v>2.4014005407815442</v>
      </c>
    </row>
    <row r="415" spans="1:28" x14ac:dyDescent="0.3">
      <c r="A415" t="s">
        <v>96</v>
      </c>
      <c r="B415">
        <v>2.12057393120585</v>
      </c>
      <c r="C415">
        <v>1.8195439355418688</v>
      </c>
      <c r="E415" s="1" t="s">
        <v>666</v>
      </c>
      <c r="F415">
        <v>485.544939</v>
      </c>
      <c r="G415">
        <f>VLOOKUP(E415,Tabela36[#All],2,FALSE)</f>
        <v>1.3979400086720377</v>
      </c>
      <c r="H415">
        <f>VLOOKUP(E415,Tabela36[#All],3,FALSE)</f>
        <v>1.3979400086720377</v>
      </c>
      <c r="J415" s="1" t="s">
        <v>97</v>
      </c>
      <c r="K415">
        <v>2.3664005414484302</v>
      </c>
      <c r="L415">
        <f>VLOOKUP(J415,Tabela36[#All],2,FALSE)</f>
        <v>0.3010299956639812</v>
      </c>
      <c r="M415">
        <f>VLOOKUP(J415,Tabela36[#All],3,FALSE)</f>
        <v>0.3010299956639812</v>
      </c>
      <c r="O415" s="1" t="s">
        <v>95</v>
      </c>
      <c r="P415">
        <v>4.8021372057296654</v>
      </c>
      <c r="Q415">
        <f>VLOOKUP(O415,Tabela36[#All],2,FALSE)</f>
        <v>2.0086001717619175</v>
      </c>
      <c r="R415">
        <f>VLOOKUP(O415,Tabela36[#All],3,FALSE)</f>
        <v>1.8061799739838871</v>
      </c>
      <c r="T415" s="1" t="s">
        <v>95</v>
      </c>
      <c r="U415">
        <v>-21.418383015</v>
      </c>
      <c r="V415">
        <f>VLOOKUP(T415,Tabela36[#All],2,FALSE)</f>
        <v>2.0086001717619175</v>
      </c>
      <c r="W415">
        <f>VLOOKUP(T415,Tabela36[#All],3,FALSE)</f>
        <v>1.8061799739838871</v>
      </c>
      <c r="Y415" t="s">
        <v>95</v>
      </c>
      <c r="Z415">
        <v>-50.07303627502921</v>
      </c>
      <c r="AA415">
        <f>VLOOKUP(Y415,Tabela36[#All],2,FALSE)</f>
        <v>2.0086001717619175</v>
      </c>
      <c r="AB415">
        <f>VLOOKUP(Y415,Tabela36[#All],3,FALSE)</f>
        <v>1.8061799739838871</v>
      </c>
    </row>
    <row r="416" spans="1:28" x14ac:dyDescent="0.3">
      <c r="A416" t="s">
        <v>654</v>
      </c>
      <c r="B416">
        <v>1.3979400086720377</v>
      </c>
      <c r="C416">
        <v>1.255272505103306</v>
      </c>
      <c r="E416" s="1" t="s">
        <v>667</v>
      </c>
      <c r="F416">
        <v>755.62460599999997</v>
      </c>
      <c r="G416">
        <f>VLOOKUP(E416,Tabela36[#All],2,FALSE)</f>
        <v>1.6989700043360187</v>
      </c>
      <c r="H416">
        <f>VLOOKUP(E416,Tabela36[#All],3,FALSE)</f>
        <v>1.5797835966168101</v>
      </c>
      <c r="J416" s="1" t="s">
        <v>98</v>
      </c>
      <c r="K416">
        <v>2.8732438522340966</v>
      </c>
      <c r="L416">
        <f>VLOOKUP(J416,Tabela36[#All],2,FALSE)</f>
        <v>3.0916669575956846</v>
      </c>
      <c r="M416">
        <f>VLOOKUP(J416,Tabela36[#All],3,FALSE)</f>
        <v>2.4608978427565478</v>
      </c>
      <c r="O416" s="1" t="s">
        <v>96</v>
      </c>
      <c r="P416">
        <v>4.4094089499748597</v>
      </c>
      <c r="Q416">
        <f>VLOOKUP(O416,Tabela36[#All],2,FALSE)</f>
        <v>2.12057393120585</v>
      </c>
      <c r="R416">
        <f>VLOOKUP(O416,Tabela36[#All],3,FALSE)</f>
        <v>1.8195439355418688</v>
      </c>
      <c r="T416" s="1" t="s">
        <v>96</v>
      </c>
      <c r="U416">
        <v>-20.636668999377008</v>
      </c>
      <c r="V416">
        <f>VLOOKUP(T416,Tabela36[#All],2,FALSE)</f>
        <v>2.12057393120585</v>
      </c>
      <c r="W416">
        <f>VLOOKUP(T416,Tabela36[#All],3,FALSE)</f>
        <v>1.8195439355418688</v>
      </c>
      <c r="Y416" t="s">
        <v>96</v>
      </c>
      <c r="Z416">
        <v>-51.106661019946934</v>
      </c>
      <c r="AA416">
        <f>VLOOKUP(Y416,Tabela36[#All],2,FALSE)</f>
        <v>2.12057393120585</v>
      </c>
      <c r="AB416">
        <f>VLOOKUP(Y416,Tabela36[#All],3,FALSE)</f>
        <v>1.8195439355418688</v>
      </c>
    </row>
    <row r="417" spans="1:28" x14ac:dyDescent="0.3">
      <c r="A417" t="s">
        <v>168</v>
      </c>
      <c r="B417">
        <v>4.2319535691989811</v>
      </c>
      <c r="C417">
        <v>2.6414741105040997</v>
      </c>
      <c r="E417" s="1" t="s">
        <v>668</v>
      </c>
      <c r="F417">
        <v>529.59821599999998</v>
      </c>
      <c r="G417">
        <f>VLOOKUP(E417,Tabela36[#All],2,FALSE)</f>
        <v>1.146128035678238</v>
      </c>
      <c r="H417">
        <f>VLOOKUP(E417,Tabela36[#All],3,FALSE)</f>
        <v>1.146128035678238</v>
      </c>
      <c r="J417" s="1" t="s">
        <v>655</v>
      </c>
      <c r="K417">
        <v>2.8333052402898531</v>
      </c>
      <c r="L417">
        <f>VLOOKUP(J417,Tabela36[#All],2,FALSE)</f>
        <v>2.3502480183341627</v>
      </c>
      <c r="M417">
        <f>VLOOKUP(J417,Tabela36[#All],3,FALSE)</f>
        <v>2.1271047983648077</v>
      </c>
      <c r="O417" s="1" t="s">
        <v>654</v>
      </c>
      <c r="P417">
        <v>3.9379189026477803</v>
      </c>
      <c r="Q417">
        <f>VLOOKUP(O417,Tabela36[#All],2,FALSE)</f>
        <v>1.3979400086720377</v>
      </c>
      <c r="R417">
        <f>VLOOKUP(O417,Tabela36[#All],3,FALSE)</f>
        <v>1.255272505103306</v>
      </c>
      <c r="T417" s="1" t="s">
        <v>654</v>
      </c>
      <c r="U417">
        <v>-23.072852335940709</v>
      </c>
      <c r="V417">
        <f>VLOOKUP(T417,Tabela36[#All],2,FALSE)</f>
        <v>1.3979400086720377</v>
      </c>
      <c r="W417">
        <f>VLOOKUP(T417,Tabela36[#All],3,FALSE)</f>
        <v>1.255272505103306</v>
      </c>
      <c r="Y417" t="s">
        <v>654</v>
      </c>
      <c r="Z417">
        <v>-47.967866772984912</v>
      </c>
      <c r="AA417">
        <f>VLOOKUP(Y417,Tabela36[#All],2,FALSE)</f>
        <v>1.3979400086720377</v>
      </c>
      <c r="AB417">
        <f>VLOOKUP(Y417,Tabela36[#All],3,FALSE)</f>
        <v>1.255272505103306</v>
      </c>
    </row>
    <row r="418" spans="1:28" x14ac:dyDescent="0.3">
      <c r="A418" t="s">
        <v>97</v>
      </c>
      <c r="B418">
        <v>0.3010299956639812</v>
      </c>
      <c r="C418">
        <v>0.3010299956639812</v>
      </c>
      <c r="E418" s="1" t="s">
        <v>669</v>
      </c>
      <c r="F418">
        <v>599.188267</v>
      </c>
      <c r="G418">
        <f>VLOOKUP(E418,Tabela36[#All],2,FALSE)</f>
        <v>1.255272505103306</v>
      </c>
      <c r="H418">
        <f>VLOOKUP(E418,Tabela36[#All],3,FALSE)</f>
        <v>1.2041199826559248</v>
      </c>
      <c r="J418" s="1" t="s">
        <v>99</v>
      </c>
      <c r="K418">
        <v>2.8633216702709303</v>
      </c>
      <c r="L418">
        <f>VLOOKUP(J418,Tabela36[#All],2,FALSE)</f>
        <v>3.6338722626583326</v>
      </c>
      <c r="M418">
        <f>VLOOKUP(J418,Tabela36[#All],3,FALSE)</f>
        <v>2.5854607295085006</v>
      </c>
      <c r="O418" s="1" t="s">
        <v>168</v>
      </c>
      <c r="P418">
        <v>4.8343189536706639</v>
      </c>
      <c r="Q418">
        <f>VLOOKUP(O418,Tabela36[#All],2,FALSE)</f>
        <v>4.2319535691989811</v>
      </c>
      <c r="R418">
        <f>VLOOKUP(O418,Tabela36[#All],3,FALSE)</f>
        <v>2.6414741105040997</v>
      </c>
      <c r="T418" s="1" t="s">
        <v>168</v>
      </c>
      <c r="U418">
        <v>-24.319508883999905</v>
      </c>
      <c r="V418">
        <f>VLOOKUP(T418,Tabela36[#All],2,FALSE)</f>
        <v>4.2319535691989811</v>
      </c>
      <c r="W418">
        <f>VLOOKUP(T418,Tabela36[#All],3,FALSE)</f>
        <v>2.6414741105040997</v>
      </c>
      <c r="Y418" t="s">
        <v>168</v>
      </c>
      <c r="Z418">
        <v>-46.997301864512337</v>
      </c>
      <c r="AA418">
        <f>VLOOKUP(Y418,Tabela36[#All],2,FALSE)</f>
        <v>4.2319535691989811</v>
      </c>
      <c r="AB418">
        <f>VLOOKUP(Y418,Tabela36[#All],3,FALSE)</f>
        <v>2.6414741105040997</v>
      </c>
    </row>
    <row r="419" spans="1:28" x14ac:dyDescent="0.3">
      <c r="A419" t="s">
        <v>98</v>
      </c>
      <c r="B419">
        <v>3.0916669575956846</v>
      </c>
      <c r="C419">
        <v>2.4608978427565478</v>
      </c>
      <c r="E419" s="1" t="s">
        <v>670</v>
      </c>
      <c r="F419">
        <v>414.678968</v>
      </c>
      <c r="G419">
        <f>VLOOKUP(E419,Tabela36[#All],2,FALSE)</f>
        <v>2.0334237554869499</v>
      </c>
      <c r="H419">
        <f>VLOOKUP(E419,Tabela36[#All],3,FALSE)</f>
        <v>1.7403626894942439</v>
      </c>
      <c r="J419" s="1" t="s">
        <v>656</v>
      </c>
      <c r="K419">
        <v>2.2667607148695548</v>
      </c>
      <c r="L419">
        <f>VLOOKUP(J419,Tabela36[#All],2,FALSE)</f>
        <v>2.3673559210260189</v>
      </c>
      <c r="M419">
        <f>VLOOKUP(J419,Tabela36[#All],3,FALSE)</f>
        <v>2.0827853703164503</v>
      </c>
      <c r="O419" s="1" t="s">
        <v>97</v>
      </c>
      <c r="P419">
        <v>3.7767011839884108</v>
      </c>
      <c r="Q419">
        <f>VLOOKUP(O419,Tabela36[#All],2,FALSE)</f>
        <v>0.3010299956639812</v>
      </c>
      <c r="R419">
        <f>VLOOKUP(O419,Tabela36[#All],3,FALSE)</f>
        <v>0.3010299956639812</v>
      </c>
      <c r="T419" s="1" t="s">
        <v>97</v>
      </c>
      <c r="U419">
        <v>-21.5953916792139</v>
      </c>
      <c r="V419">
        <f>VLOOKUP(T419,Tabela36[#All],2,FALSE)</f>
        <v>0.3010299956639812</v>
      </c>
      <c r="W419">
        <f>VLOOKUP(T419,Tabela36[#All],3,FALSE)</f>
        <v>0.3010299956639812</v>
      </c>
      <c r="Y419" t="s">
        <v>97</v>
      </c>
      <c r="Z419">
        <v>-50.599425717222353</v>
      </c>
      <c r="AA419">
        <f>VLOOKUP(Y419,Tabela36[#All],2,FALSE)</f>
        <v>0.3010299956639812</v>
      </c>
      <c r="AB419">
        <f>VLOOKUP(Y419,Tabela36[#All],3,FALSE)</f>
        <v>0.3010299956639812</v>
      </c>
    </row>
    <row r="420" spans="1:28" x14ac:dyDescent="0.3">
      <c r="A420" t="s">
        <v>655</v>
      </c>
      <c r="B420">
        <v>2.3502480183341627</v>
      </c>
      <c r="C420">
        <v>2.1271047983648077</v>
      </c>
      <c r="E420" s="1" t="s">
        <v>671</v>
      </c>
      <c r="F420">
        <v>533.05990099999997</v>
      </c>
      <c r="G420">
        <f>VLOOKUP(E420,Tabela36[#All],2,FALSE)</f>
        <v>1.9956351945975499</v>
      </c>
      <c r="H420">
        <f>VLOOKUP(E420,Tabela36[#All],3,FALSE)</f>
        <v>1.9294189257142926</v>
      </c>
      <c r="J420" s="1" t="s">
        <v>657</v>
      </c>
      <c r="K420">
        <v>2.1890128046002415</v>
      </c>
      <c r="L420">
        <f>VLOOKUP(J420,Tabela36[#All],2,FALSE)</f>
        <v>2.7752462597402365</v>
      </c>
      <c r="M420">
        <f>VLOOKUP(J420,Tabela36[#All],3,FALSE)</f>
        <v>2.3222192947339191</v>
      </c>
      <c r="O420" s="1" t="s">
        <v>98</v>
      </c>
      <c r="P420">
        <v>4.7431019322670114</v>
      </c>
      <c r="Q420">
        <f>VLOOKUP(O420,Tabela36[#All],2,FALSE)</f>
        <v>3.0916669575956846</v>
      </c>
      <c r="R420">
        <f>VLOOKUP(O420,Tabela36[#All],3,FALSE)</f>
        <v>2.4608978427565478</v>
      </c>
      <c r="T420" s="1" t="s">
        <v>98</v>
      </c>
      <c r="U420">
        <v>-23.714202222999905</v>
      </c>
      <c r="V420">
        <f>VLOOKUP(T420,Tabela36[#All],2,FALSE)</f>
        <v>3.0916669575956846</v>
      </c>
      <c r="W420">
        <f>VLOOKUP(T420,Tabela36[#All],3,FALSE)</f>
        <v>2.4608978427565478</v>
      </c>
      <c r="Y420" t="s">
        <v>98</v>
      </c>
      <c r="Z420">
        <v>-47.418015150930991</v>
      </c>
      <c r="AA420">
        <f>VLOOKUP(Y420,Tabela36[#All],2,FALSE)</f>
        <v>3.0916669575956846</v>
      </c>
      <c r="AB420">
        <f>VLOOKUP(Y420,Tabela36[#All],3,FALSE)</f>
        <v>2.4608978427565478</v>
      </c>
    </row>
    <row r="421" spans="1:28" x14ac:dyDescent="0.3">
      <c r="A421" t="s">
        <v>99</v>
      </c>
      <c r="B421">
        <v>3.6338722626583326</v>
      </c>
      <c r="C421">
        <v>2.5854607295085006</v>
      </c>
      <c r="E421" s="1" t="s">
        <v>672</v>
      </c>
      <c r="F421">
        <v>396.90904899999998</v>
      </c>
      <c r="G421">
        <f>VLOOKUP(E421,Tabela36[#All],2,FALSE)</f>
        <v>0.47712125471966244</v>
      </c>
      <c r="H421">
        <f>VLOOKUP(E421,Tabela36[#All],3,FALSE)</f>
        <v>0.47712125471966244</v>
      </c>
      <c r="J421" s="1" t="s">
        <v>658</v>
      </c>
      <c r="K421">
        <v>2.6837393750102678</v>
      </c>
      <c r="L421">
        <f>VLOOKUP(J421,Tabela36[#All],2,FALSE)</f>
        <v>1.2304489213782739</v>
      </c>
      <c r="M421">
        <f>VLOOKUP(J421,Tabela36[#All],3,FALSE)</f>
        <v>1.0413926851582251</v>
      </c>
      <c r="O421" s="1" t="s">
        <v>655</v>
      </c>
      <c r="P421">
        <v>4.4651596976461789</v>
      </c>
      <c r="Q421">
        <f>VLOOKUP(O421,Tabela36[#All],2,FALSE)</f>
        <v>2.3502480183341627</v>
      </c>
      <c r="R421">
        <f>VLOOKUP(O421,Tabela36[#All],3,FALSE)</f>
        <v>2.1271047983648077</v>
      </c>
      <c r="T421" s="1" t="s">
        <v>655</v>
      </c>
      <c r="U421">
        <v>-23.814612000000004</v>
      </c>
      <c r="V421">
        <f>VLOOKUP(T421,Tabela36[#All],2,FALSE)</f>
        <v>2.3502480183341627</v>
      </c>
      <c r="W421">
        <f>VLOOKUP(T421,Tabela36[#All],3,FALSE)</f>
        <v>2.1271047983648077</v>
      </c>
      <c r="Y421" t="s">
        <v>655</v>
      </c>
      <c r="Z421">
        <v>-47.71550771583852</v>
      </c>
      <c r="AA421">
        <f>VLOOKUP(Y421,Tabela36[#All],2,FALSE)</f>
        <v>2.3502480183341627</v>
      </c>
      <c r="AB421">
        <f>VLOOKUP(Y421,Tabela36[#All],3,FALSE)</f>
        <v>2.1271047983648077</v>
      </c>
    </row>
    <row r="422" spans="1:28" x14ac:dyDescent="0.3">
      <c r="A422" t="s">
        <v>656</v>
      </c>
      <c r="B422">
        <v>2.3673559210260189</v>
      </c>
      <c r="C422">
        <v>2.0827853703164503</v>
      </c>
      <c r="E422" s="1" t="s">
        <v>673</v>
      </c>
      <c r="F422">
        <v>451.92222800000002</v>
      </c>
      <c r="G422">
        <f>VLOOKUP(E422,Tabela36[#All],2,FALSE)</f>
        <v>1.8195439355418688</v>
      </c>
      <c r="H422">
        <f>VLOOKUP(E422,Tabela36[#All],3,FALSE)</f>
        <v>1.6434526764861874</v>
      </c>
      <c r="J422" s="1" t="s">
        <v>100</v>
      </c>
      <c r="K422">
        <v>2.245502797372851</v>
      </c>
      <c r="L422">
        <f>VLOOKUP(J422,Tabela36[#All],2,FALSE)</f>
        <v>2.6253124509616739</v>
      </c>
      <c r="M422">
        <f>VLOOKUP(J422,Tabela36[#All],3,FALSE)</f>
        <v>2.2278867046136734</v>
      </c>
      <c r="O422" s="1" t="s">
        <v>99</v>
      </c>
      <c r="P422">
        <v>5.2261563633558481</v>
      </c>
      <c r="Q422">
        <f>VLOOKUP(O422,Tabela36[#All],2,FALSE)</f>
        <v>3.6338722626583326</v>
      </c>
      <c r="R422">
        <f>VLOOKUP(O422,Tabela36[#All],3,FALSE)</f>
        <v>2.5854607295085006</v>
      </c>
      <c r="T422" s="1" t="s">
        <v>99</v>
      </c>
      <c r="U422">
        <v>-22.926668725898853</v>
      </c>
      <c r="V422">
        <f>VLOOKUP(T422,Tabela36[#All],2,FALSE)</f>
        <v>3.6338722626583326</v>
      </c>
      <c r="W422">
        <f>VLOOKUP(T422,Tabela36[#All],3,FALSE)</f>
        <v>2.5854607295085006</v>
      </c>
      <c r="Y422" t="s">
        <v>99</v>
      </c>
      <c r="Z422">
        <v>-45.46204884623041</v>
      </c>
      <c r="AA422">
        <f>VLOOKUP(Y422,Tabela36[#All],2,FALSE)</f>
        <v>3.6338722626583326</v>
      </c>
      <c r="AB422">
        <f>VLOOKUP(Y422,Tabela36[#All],3,FALSE)</f>
        <v>2.5854607295085006</v>
      </c>
    </row>
    <row r="423" spans="1:28" x14ac:dyDescent="0.3">
      <c r="A423" t="s">
        <v>657</v>
      </c>
      <c r="B423">
        <v>2.7752462597402365</v>
      </c>
      <c r="C423">
        <v>2.3222192947339191</v>
      </c>
      <c r="E423" s="1" t="s">
        <v>674</v>
      </c>
      <c r="F423">
        <v>435.026816</v>
      </c>
      <c r="G423">
        <f>VLOOKUP(E423,Tabela36[#All],2,FALSE)</f>
        <v>0.77815125038364363</v>
      </c>
      <c r="H423">
        <f>VLOOKUP(E423,Tabela36[#All],3,FALSE)</f>
        <v>0.77815125038364363</v>
      </c>
      <c r="J423" s="1" t="s">
        <v>659</v>
      </c>
      <c r="K423">
        <v>2.586100982699389</v>
      </c>
      <c r="L423">
        <f>VLOOKUP(J423,Tabela36[#All],2,FALSE)</f>
        <v>2.7084209001347128</v>
      </c>
      <c r="M423">
        <f>VLOOKUP(J423,Tabela36[#All],3,FALSE)</f>
        <v>2.2455126678141499</v>
      </c>
      <c r="O423" s="1" t="s">
        <v>656</v>
      </c>
      <c r="P423">
        <v>4.2316989107643925</v>
      </c>
      <c r="Q423">
        <f>VLOOKUP(O423,Tabela36[#All],2,FALSE)</f>
        <v>2.3673559210260189</v>
      </c>
      <c r="R423">
        <f>VLOOKUP(O423,Tabela36[#All],3,FALSE)</f>
        <v>2.0827853703164503</v>
      </c>
      <c r="T423" s="1" t="s">
        <v>656</v>
      </c>
      <c r="U423">
        <v>-21.18598848855255</v>
      </c>
      <c r="V423">
        <f>VLOOKUP(T423,Tabela36[#All],2,FALSE)</f>
        <v>2.3673559210260189</v>
      </c>
      <c r="W423">
        <f>VLOOKUP(T423,Tabela36[#All],3,FALSE)</f>
        <v>2.0827853703164503</v>
      </c>
      <c r="Y423" t="s">
        <v>656</v>
      </c>
      <c r="Z423">
        <v>-48.90563753529365</v>
      </c>
      <c r="AA423">
        <f>VLOOKUP(Y423,Tabela36[#All],2,FALSE)</f>
        <v>2.3673559210260189</v>
      </c>
      <c r="AB423">
        <f>VLOOKUP(Y423,Tabela36[#All],3,FALSE)</f>
        <v>2.0827853703164503</v>
      </c>
    </row>
    <row r="424" spans="1:28" x14ac:dyDescent="0.3">
      <c r="A424" t="s">
        <v>658</v>
      </c>
      <c r="B424">
        <v>1.2304489213782739</v>
      </c>
      <c r="C424">
        <v>1.0413926851582251</v>
      </c>
      <c r="E424" s="1" t="s">
        <v>675</v>
      </c>
      <c r="F424">
        <v>532.19377699999995</v>
      </c>
      <c r="G424">
        <f>VLOOKUP(E424,Tabela36[#All],2,FALSE)</f>
        <v>2.4183012913197452</v>
      </c>
      <c r="H424">
        <f>VLOOKUP(E424,Tabela36[#All],3,FALSE)</f>
        <v>2.1303337684950061</v>
      </c>
      <c r="J424" s="1" t="s">
        <v>101</v>
      </c>
      <c r="K424">
        <v>3.1392709632675655</v>
      </c>
      <c r="L424">
        <f>VLOOKUP(J424,Tabela36[#All],2,FALSE)</f>
        <v>4.1535099893008374</v>
      </c>
      <c r="M424">
        <f>VLOOKUP(J424,Tabela36[#All],3,FALSE)</f>
        <v>2.5403294747908736</v>
      </c>
      <c r="O424" s="1" t="s">
        <v>657</v>
      </c>
      <c r="P424">
        <v>4.1820435459430643</v>
      </c>
      <c r="Q424">
        <f>VLOOKUP(O424,Tabela36[#All],2,FALSE)</f>
        <v>2.7752462597402365</v>
      </c>
      <c r="R424">
        <f>VLOOKUP(O424,Tabela36[#All],3,FALSE)</f>
        <v>2.3222192947339191</v>
      </c>
      <c r="T424" s="1" t="s">
        <v>657</v>
      </c>
      <c r="U424">
        <v>-22.780796068516207</v>
      </c>
      <c r="V424">
        <f>VLOOKUP(T424,Tabela36[#All],2,FALSE)</f>
        <v>2.7752462597402365</v>
      </c>
      <c r="W424">
        <f>VLOOKUP(T424,Tabela36[#All],3,FALSE)</f>
        <v>2.3222192947339191</v>
      </c>
      <c r="Y424" t="s">
        <v>657</v>
      </c>
      <c r="Z424">
        <v>-46.590577318931651</v>
      </c>
      <c r="AA424">
        <f>VLOOKUP(Y424,Tabela36[#All],2,FALSE)</f>
        <v>2.7752462597402365</v>
      </c>
      <c r="AB424">
        <f>VLOOKUP(Y424,Tabela36[#All],3,FALSE)</f>
        <v>2.3222192947339191</v>
      </c>
    </row>
    <row r="425" spans="1:28" x14ac:dyDescent="0.3">
      <c r="A425" t="s">
        <v>100</v>
      </c>
      <c r="B425">
        <v>2.6253124509616739</v>
      </c>
      <c r="C425">
        <v>2.2278867046136734</v>
      </c>
      <c r="E425" s="1" t="s">
        <v>676</v>
      </c>
      <c r="F425">
        <v>541.442588</v>
      </c>
      <c r="G425">
        <f>VLOOKUP(E425,Tabela36[#All],2,FALSE)</f>
        <v>2.5751878449276608</v>
      </c>
      <c r="H425">
        <f>VLOOKUP(E425,Tabela36[#All],3,FALSE)</f>
        <v>2.1643528557844371</v>
      </c>
      <c r="J425" s="1" t="s">
        <v>102</v>
      </c>
      <c r="K425">
        <v>2.7029395000753436</v>
      </c>
      <c r="L425">
        <f>VLOOKUP(J425,Tabela36[#All],2,FALSE)</f>
        <v>4.0848621390484219</v>
      </c>
      <c r="M425">
        <f>VLOOKUP(J425,Tabela36[#All],3,FALSE)</f>
        <v>2.5465426634781312</v>
      </c>
      <c r="O425" s="1" t="s">
        <v>658</v>
      </c>
      <c r="P425">
        <v>3.5672616923538745</v>
      </c>
      <c r="Q425">
        <f>VLOOKUP(O425,Tabela36[#All],2,FALSE)</f>
        <v>1.2304489213782739</v>
      </c>
      <c r="R425">
        <f>VLOOKUP(O425,Tabela36[#All],3,FALSE)</f>
        <v>1.0413926851582251</v>
      </c>
      <c r="T425" s="1" t="s">
        <v>658</v>
      </c>
      <c r="U425">
        <v>-21.884989698814802</v>
      </c>
      <c r="V425">
        <f>VLOOKUP(T425,Tabela36[#All],2,FALSE)</f>
        <v>1.2304489213782739</v>
      </c>
      <c r="W425">
        <f>VLOOKUP(T425,Tabela36[#All],3,FALSE)</f>
        <v>1.0413926851582251</v>
      </c>
      <c r="Y425" t="s">
        <v>658</v>
      </c>
      <c r="Z425">
        <v>-51.731626903764202</v>
      </c>
      <c r="AA425">
        <f>VLOOKUP(Y425,Tabela36[#All],2,FALSE)</f>
        <v>1.2304489213782739</v>
      </c>
      <c r="AB425">
        <f>VLOOKUP(Y425,Tabela36[#All],3,FALSE)</f>
        <v>1.0413926851582251</v>
      </c>
    </row>
    <row r="426" spans="1:28" x14ac:dyDescent="0.3">
      <c r="A426" t="s">
        <v>659</v>
      </c>
      <c r="B426">
        <v>2.7084209001347128</v>
      </c>
      <c r="C426">
        <v>2.2455126678141499</v>
      </c>
      <c r="E426" s="1" t="s">
        <v>105</v>
      </c>
      <c r="F426">
        <v>586.68104000000005</v>
      </c>
      <c r="G426">
        <f>VLOOKUP(E426,Tabela36[#All],2,FALSE)</f>
        <v>2.7839035792727351</v>
      </c>
      <c r="H426">
        <f>VLOOKUP(E426,Tabela36[#All],3,FALSE)</f>
        <v>2.2764618041732443</v>
      </c>
      <c r="J426" s="1" t="s">
        <v>660</v>
      </c>
      <c r="K426">
        <v>2.9157996453125179</v>
      </c>
      <c r="L426">
        <f>VLOOKUP(J426,Tabela36[#All],2,FALSE)</f>
        <v>2.9840770339028309</v>
      </c>
      <c r="M426">
        <f>VLOOKUP(J426,Tabela36[#All],3,FALSE)</f>
        <v>2.3710678622717363</v>
      </c>
      <c r="O426" s="1" t="s">
        <v>100</v>
      </c>
      <c r="P426">
        <v>4.1353553094087747</v>
      </c>
      <c r="Q426">
        <f>VLOOKUP(O426,Tabela36[#All],2,FALSE)</f>
        <v>2.6253124509616739</v>
      </c>
      <c r="R426">
        <f>VLOOKUP(O426,Tabela36[#All],3,FALSE)</f>
        <v>2.2278867046136734</v>
      </c>
      <c r="T426" s="1" t="s">
        <v>100</v>
      </c>
      <c r="U426">
        <v>-22.611166885180054</v>
      </c>
      <c r="V426">
        <f>VLOOKUP(T426,Tabela36[#All],2,FALSE)</f>
        <v>2.6253124509616739</v>
      </c>
      <c r="W426">
        <f>VLOOKUP(T426,Tabela36[#All],3,FALSE)</f>
        <v>2.2278867046136734</v>
      </c>
      <c r="Y426" t="s">
        <v>100</v>
      </c>
      <c r="Z426">
        <v>-45.183569424497712</v>
      </c>
      <c r="AA426">
        <f>VLOOKUP(Y426,Tabela36[#All],2,FALSE)</f>
        <v>2.6253124509616739</v>
      </c>
      <c r="AB426">
        <f>VLOOKUP(Y426,Tabela36[#All],3,FALSE)</f>
        <v>2.2278867046136734</v>
      </c>
    </row>
    <row r="427" spans="1:28" x14ac:dyDescent="0.3">
      <c r="A427" t="s">
        <v>101</v>
      </c>
      <c r="B427">
        <v>4.1535099893008374</v>
      </c>
      <c r="C427">
        <v>2.5403294747908736</v>
      </c>
      <c r="E427" s="1" t="s">
        <v>677</v>
      </c>
      <c r="F427">
        <v>536</v>
      </c>
      <c r="G427">
        <f>VLOOKUP(E427,Tabela36[#All],2,FALSE)</f>
        <v>2.4014005407815442</v>
      </c>
      <c r="H427">
        <f>VLOOKUP(E427,Tabela36[#All],3,FALSE)</f>
        <v>2.1335389083702174</v>
      </c>
      <c r="J427" s="1" t="s">
        <v>661</v>
      </c>
      <c r="K427">
        <v>2.3340695523433408</v>
      </c>
      <c r="L427">
        <f>VLOOKUP(J427,Tabela36[#All],2,FALSE)</f>
        <v>2.0569048513364727</v>
      </c>
      <c r="M427">
        <f>VLOOKUP(J427,Tabela36[#All],3,FALSE)</f>
        <v>1.8129133566428555</v>
      </c>
      <c r="O427" s="1" t="s">
        <v>659</v>
      </c>
      <c r="P427">
        <v>4.4362103690870542</v>
      </c>
      <c r="Q427">
        <f>VLOOKUP(O427,Tabela36[#All],2,FALSE)</f>
        <v>2.7084209001347128</v>
      </c>
      <c r="R427">
        <f>VLOOKUP(O427,Tabela36[#All],3,FALSE)</f>
        <v>2.2455126678141499</v>
      </c>
      <c r="T427" s="1" t="s">
        <v>659</v>
      </c>
      <c r="U427">
        <v>-23.050499000000006</v>
      </c>
      <c r="V427">
        <f>VLOOKUP(T427,Tabela36[#All],2,FALSE)</f>
        <v>2.7084209001347128</v>
      </c>
      <c r="W427">
        <f>VLOOKUP(T427,Tabela36[#All],3,FALSE)</f>
        <v>2.2455126678141499</v>
      </c>
      <c r="Y427" t="s">
        <v>659</v>
      </c>
      <c r="Z427">
        <v>-46.358755200469574</v>
      </c>
      <c r="AA427">
        <f>VLOOKUP(Y427,Tabela36[#All],2,FALSE)</f>
        <v>2.7084209001347128</v>
      </c>
      <c r="AB427">
        <f>VLOOKUP(Y427,Tabela36[#All],3,FALSE)</f>
        <v>2.2455126678141499</v>
      </c>
    </row>
    <row r="428" spans="1:28" x14ac:dyDescent="0.3">
      <c r="A428" t="s">
        <v>102</v>
      </c>
      <c r="B428">
        <v>4.0848621390484219</v>
      </c>
      <c r="C428">
        <v>2.5465426634781312</v>
      </c>
      <c r="E428" s="1" t="s">
        <v>678</v>
      </c>
      <c r="F428">
        <v>484.66015199999998</v>
      </c>
      <c r="G428">
        <f>VLOOKUP(E428,Tabela36[#All],2,FALSE)</f>
        <v>1.4913616938342726</v>
      </c>
      <c r="H428">
        <f>VLOOKUP(E428,Tabela36[#All],3,FALSE)</f>
        <v>1.4471580313422192</v>
      </c>
      <c r="J428" s="1" t="s">
        <v>662</v>
      </c>
      <c r="K428">
        <v>2.035385706097161</v>
      </c>
      <c r="L428">
        <f>VLOOKUP(J428,Tabela36[#All],2,FALSE)</f>
        <v>2.2405492482825999</v>
      </c>
      <c r="M428">
        <f>VLOOKUP(J428,Tabela36[#All],3,FALSE)</f>
        <v>2.0374264979406238</v>
      </c>
      <c r="O428" s="1" t="s">
        <v>101</v>
      </c>
      <c r="P428">
        <v>5.6065339863505974</v>
      </c>
      <c r="Q428">
        <f>VLOOKUP(O428,Tabela36[#All],2,FALSE)</f>
        <v>4.1535099893008374</v>
      </c>
      <c r="R428">
        <f>VLOOKUP(O428,Tabela36[#All],3,FALSE)</f>
        <v>2.5403294747908736</v>
      </c>
      <c r="T428" s="1" t="s">
        <v>101</v>
      </c>
      <c r="U428">
        <v>-22.723722000000002</v>
      </c>
      <c r="V428">
        <f>VLOOKUP(T428,Tabela36[#All],2,FALSE)</f>
        <v>4.1535099893008374</v>
      </c>
      <c r="W428">
        <f>VLOOKUP(T428,Tabela36[#All],3,FALSE)</f>
        <v>2.5403294747908736</v>
      </c>
      <c r="Y428" t="s">
        <v>101</v>
      </c>
      <c r="Z428">
        <v>-47.646846236158197</v>
      </c>
      <c r="AA428">
        <f>VLOOKUP(Y428,Tabela36[#All],2,FALSE)</f>
        <v>4.1535099893008374</v>
      </c>
      <c r="AB428">
        <f>VLOOKUP(Y428,Tabela36[#All],3,FALSE)</f>
        <v>2.5403294747908736</v>
      </c>
    </row>
    <row r="429" spans="1:28" x14ac:dyDescent="0.3">
      <c r="A429" t="s">
        <v>660</v>
      </c>
      <c r="B429">
        <v>2.9840770339028309</v>
      </c>
      <c r="C429">
        <v>2.3710678622717363</v>
      </c>
      <c r="E429" s="1" t="s">
        <v>679</v>
      </c>
      <c r="F429">
        <v>387.368966</v>
      </c>
      <c r="G429">
        <f>VLOOKUP(E429,Tabela36[#All],2,FALSE)</f>
        <v>0.47712125471966244</v>
      </c>
      <c r="H429">
        <f>VLOOKUP(E429,Tabela36[#All],3,FALSE)</f>
        <v>0.47712125471966244</v>
      </c>
      <c r="J429" s="1" t="s">
        <v>663</v>
      </c>
      <c r="K429">
        <v>2.6791306939054929</v>
      </c>
      <c r="L429">
        <f>VLOOKUP(J429,Tabela36[#All],2,FALSE)</f>
        <v>1.3010299956639813</v>
      </c>
      <c r="M429">
        <f>VLOOKUP(J429,Tabela36[#All],3,FALSE)</f>
        <v>1.1760912590556813</v>
      </c>
      <c r="O429" s="1" t="s">
        <v>102</v>
      </c>
      <c r="P429">
        <v>4.4743036971165608</v>
      </c>
      <c r="Q429">
        <f>VLOOKUP(O429,Tabela36[#All],2,FALSE)</f>
        <v>4.0848621390484219</v>
      </c>
      <c r="R429">
        <f>VLOOKUP(O429,Tabela36[#All],3,FALSE)</f>
        <v>2.5465426634781312</v>
      </c>
      <c r="T429" s="1" t="s">
        <v>102</v>
      </c>
      <c r="U429">
        <v>-23.192991495000008</v>
      </c>
      <c r="V429">
        <f>VLOOKUP(T429,Tabela36[#All],2,FALSE)</f>
        <v>4.0848621390484219</v>
      </c>
      <c r="W429">
        <f>VLOOKUP(T429,Tabela36[#All],3,FALSE)</f>
        <v>2.5465426634781312</v>
      </c>
      <c r="Y429" t="s">
        <v>102</v>
      </c>
      <c r="Z429">
        <v>-49.383974489660609</v>
      </c>
      <c r="AA429">
        <f>VLOOKUP(Y429,Tabela36[#All],2,FALSE)</f>
        <v>4.0848621390484219</v>
      </c>
      <c r="AB429">
        <f>VLOOKUP(Y429,Tabela36[#All],3,FALSE)</f>
        <v>2.5465426634781312</v>
      </c>
    </row>
    <row r="430" spans="1:28" x14ac:dyDescent="0.3">
      <c r="A430" t="s">
        <v>661</v>
      </c>
      <c r="B430">
        <v>2.0569048513364727</v>
      </c>
      <c r="C430">
        <v>1.8129133566428555</v>
      </c>
      <c r="E430" s="1" t="s">
        <v>680</v>
      </c>
      <c r="F430">
        <v>537.51995999999997</v>
      </c>
      <c r="G430">
        <f>VLOOKUP(E430,Tabela36[#All],2,FALSE)</f>
        <v>2.3384564936046046</v>
      </c>
      <c r="H430">
        <f>VLOOKUP(E430,Tabela36[#All],3,FALSE)</f>
        <v>2.1335389083702174</v>
      </c>
      <c r="J430" s="1" t="s">
        <v>103</v>
      </c>
      <c r="K430">
        <v>2.861604895852659</v>
      </c>
      <c r="L430">
        <f>VLOOKUP(J430,Tabela36[#All],2,FALSE)</f>
        <v>3.1162755875805441</v>
      </c>
      <c r="M430">
        <f>VLOOKUP(J430,Tabela36[#All],3,FALSE)</f>
        <v>2.3673559210260189</v>
      </c>
      <c r="O430" s="1" t="s">
        <v>660</v>
      </c>
      <c r="P430">
        <v>4.4064039098078283</v>
      </c>
      <c r="Q430">
        <f>VLOOKUP(O430,Tabela36[#All],2,FALSE)</f>
        <v>2.9840770339028309</v>
      </c>
      <c r="R430">
        <f>VLOOKUP(O430,Tabela36[#All],3,FALSE)</f>
        <v>2.3710678622717363</v>
      </c>
      <c r="T430" s="1" t="s">
        <v>660</v>
      </c>
      <c r="U430">
        <v>-21.993447000000003</v>
      </c>
      <c r="V430">
        <f>VLOOKUP(T430,Tabela36[#All],2,FALSE)</f>
        <v>2.9840770339028309</v>
      </c>
      <c r="W430">
        <f>VLOOKUP(T430,Tabela36[#All],3,FALSE)</f>
        <v>2.3710678622717363</v>
      </c>
      <c r="Y430" t="s">
        <v>660</v>
      </c>
      <c r="Z430">
        <v>-49.456642433369588</v>
      </c>
      <c r="AA430">
        <f>VLOOKUP(Y430,Tabela36[#All],2,FALSE)</f>
        <v>2.9840770339028309</v>
      </c>
      <c r="AB430">
        <f>VLOOKUP(Y430,Tabela36[#All],3,FALSE)</f>
        <v>2.3710678622717363</v>
      </c>
    </row>
    <row r="431" spans="1:28" x14ac:dyDescent="0.3">
      <c r="A431" t="s">
        <v>662</v>
      </c>
      <c r="B431">
        <v>2.2405492482825999</v>
      </c>
      <c r="C431">
        <v>2.0374264979406238</v>
      </c>
      <c r="E431" s="1" t="s">
        <v>681</v>
      </c>
      <c r="F431">
        <v>706.57203400000003</v>
      </c>
      <c r="G431">
        <f>VLOOKUP(E431,Tabela36[#All],2,FALSE)</f>
        <v>1.3424226808222062</v>
      </c>
      <c r="H431">
        <f>VLOOKUP(E431,Tabela36[#All],3,FALSE)</f>
        <v>1.3010299956639813</v>
      </c>
      <c r="J431" s="1" t="s">
        <v>664</v>
      </c>
      <c r="K431">
        <v>2.6046676852850172</v>
      </c>
      <c r="L431">
        <f>VLOOKUP(J431,Tabela36[#All],2,FALSE)</f>
        <v>2.0969100130080562</v>
      </c>
      <c r="M431">
        <f>VLOOKUP(J431,Tabela36[#All],3,FALSE)</f>
        <v>1.8864907251724818</v>
      </c>
      <c r="O431" s="1" t="s">
        <v>661</v>
      </c>
      <c r="P431">
        <v>4.0575520010545327</v>
      </c>
      <c r="Q431">
        <f>VLOOKUP(O431,Tabela36[#All],2,FALSE)</f>
        <v>2.0569048513364727</v>
      </c>
      <c r="R431">
        <f>VLOOKUP(O431,Tabela36[#All],3,FALSE)</f>
        <v>1.8129133566428555</v>
      </c>
      <c r="T431" s="1" t="s">
        <v>661</v>
      </c>
      <c r="U431">
        <v>-21.099631662599752</v>
      </c>
      <c r="V431">
        <f>VLOOKUP(T431,Tabela36[#All],2,FALSE)</f>
        <v>2.0569048513364727</v>
      </c>
      <c r="W431">
        <f>VLOOKUP(T431,Tabela36[#All],3,FALSE)</f>
        <v>1.8129133566428555</v>
      </c>
      <c r="Y431" t="s">
        <v>661</v>
      </c>
      <c r="Z431">
        <v>-48.669841932561816</v>
      </c>
      <c r="AA431">
        <f>VLOOKUP(Y431,Tabela36[#All],2,FALSE)</f>
        <v>2.0569048513364727</v>
      </c>
      <c r="AB431">
        <f>VLOOKUP(Y431,Tabela36[#All],3,FALSE)</f>
        <v>1.8129133566428555</v>
      </c>
    </row>
    <row r="432" spans="1:28" x14ac:dyDescent="0.3">
      <c r="A432" t="s">
        <v>663</v>
      </c>
      <c r="B432">
        <v>1.3010299956639813</v>
      </c>
      <c r="C432">
        <v>1.1760912590556813</v>
      </c>
      <c r="E432" s="1" t="s">
        <v>682</v>
      </c>
      <c r="F432">
        <v>550.77447199999995</v>
      </c>
      <c r="G432">
        <f>VLOOKUP(E432,Tabela36[#All],2,FALSE)</f>
        <v>1.6989700043360187</v>
      </c>
      <c r="H432">
        <f>VLOOKUP(E432,Tabela36[#All],3,FALSE)</f>
        <v>1.505149978319906</v>
      </c>
      <c r="J432" s="1" t="s">
        <v>104</v>
      </c>
      <c r="K432">
        <v>2.6341123498306187</v>
      </c>
      <c r="L432">
        <f>VLOOKUP(J432,Tabela36[#All],2,FALSE)</f>
        <v>2.1492191126553797</v>
      </c>
      <c r="M432">
        <f>VLOOKUP(J432,Tabela36[#All],3,FALSE)</f>
        <v>2.0413926851582249</v>
      </c>
      <c r="O432" s="1" t="s">
        <v>662</v>
      </c>
      <c r="P432">
        <v>4.2763468962530329</v>
      </c>
      <c r="Q432">
        <f>VLOOKUP(O432,Tabela36[#All],2,FALSE)</f>
        <v>2.2405492482825999</v>
      </c>
      <c r="R432">
        <f>VLOOKUP(O432,Tabela36[#All],3,FALSE)</f>
        <v>2.0374264979406238</v>
      </c>
      <c r="T432" s="1" t="s">
        <v>662</v>
      </c>
      <c r="U432">
        <v>-23.397523307901903</v>
      </c>
      <c r="V432">
        <f>VLOOKUP(T432,Tabela36[#All],2,FALSE)</f>
        <v>2.2405492482825999</v>
      </c>
      <c r="W432">
        <f>VLOOKUP(T432,Tabela36[#All],3,FALSE)</f>
        <v>2.0374264979406238</v>
      </c>
      <c r="Y432" t="s">
        <v>662</v>
      </c>
      <c r="Z432">
        <v>-47.000967568744898</v>
      </c>
      <c r="AA432">
        <f>VLOOKUP(Y432,Tabela36[#All],2,FALSE)</f>
        <v>2.2405492482825999</v>
      </c>
      <c r="AB432">
        <f>VLOOKUP(Y432,Tabela36[#All],3,FALSE)</f>
        <v>2.0374264979406238</v>
      </c>
    </row>
    <row r="433" spans="1:28" x14ac:dyDescent="0.3">
      <c r="A433" t="s">
        <v>103</v>
      </c>
      <c r="B433">
        <v>3.1162755875805441</v>
      </c>
      <c r="C433">
        <v>2.3673559210260189</v>
      </c>
      <c r="E433" s="1" t="s">
        <v>683</v>
      </c>
      <c r="F433">
        <v>446.222148</v>
      </c>
      <c r="G433">
        <f>VLOOKUP(E433,Tabela36[#All],2,FALSE)</f>
        <v>1.7853298350107671</v>
      </c>
      <c r="H433">
        <f>VLOOKUP(E433,Tabela36[#All],3,FALSE)</f>
        <v>1.6720978579357175</v>
      </c>
      <c r="J433" s="1" t="s">
        <v>665</v>
      </c>
      <c r="K433">
        <v>2.4621358445366801</v>
      </c>
      <c r="L433">
        <f>VLOOKUP(J433,Tabela36[#All],2,FALSE)</f>
        <v>2.2329961103921536</v>
      </c>
      <c r="M433">
        <f>VLOOKUP(J433,Tabela36[#All],3,FALSE)</f>
        <v>1.9956351945975499</v>
      </c>
      <c r="O433" s="1" t="s">
        <v>663</v>
      </c>
      <c r="P433">
        <v>4.439758882863007</v>
      </c>
      <c r="Q433">
        <f>VLOOKUP(O433,Tabela36[#All],2,FALSE)</f>
        <v>1.3010299956639813</v>
      </c>
      <c r="R433">
        <f>VLOOKUP(O433,Tabela36[#All],3,FALSE)</f>
        <v>1.1760912590556813</v>
      </c>
      <c r="T433" s="1" t="s">
        <v>663</v>
      </c>
      <c r="U433">
        <v>-22.276675485000002</v>
      </c>
      <c r="V433">
        <f>VLOOKUP(T433,Tabela36[#All],2,FALSE)</f>
        <v>1.3010299956639813</v>
      </c>
      <c r="W433">
        <f>VLOOKUP(T433,Tabela36[#All],3,FALSE)</f>
        <v>1.1760912590556813</v>
      </c>
      <c r="Y433" t="s">
        <v>663</v>
      </c>
      <c r="Z433">
        <v>-51.499584290089487</v>
      </c>
      <c r="AA433">
        <f>VLOOKUP(Y433,Tabela36[#All],2,FALSE)</f>
        <v>1.3010299956639813</v>
      </c>
      <c r="AB433">
        <f>VLOOKUP(Y433,Tabela36[#All],3,FALSE)</f>
        <v>1.1760912590556813</v>
      </c>
    </row>
    <row r="434" spans="1:28" x14ac:dyDescent="0.3">
      <c r="A434" t="s">
        <v>664</v>
      </c>
      <c r="B434">
        <v>2.0969100130080562</v>
      </c>
      <c r="C434">
        <v>1.8864907251724818</v>
      </c>
      <c r="E434" s="1" t="s">
        <v>106</v>
      </c>
      <c r="F434">
        <v>306.17832099999998</v>
      </c>
      <c r="G434">
        <f>VLOOKUP(E434,Tabela36[#All],2,FALSE)</f>
        <v>2.5888317255942073</v>
      </c>
      <c r="H434">
        <f>VLOOKUP(E434,Tabela36[#All],3,FALSE)</f>
        <v>2.1875207208364631</v>
      </c>
      <c r="J434" s="1" t="s">
        <v>666</v>
      </c>
      <c r="K434">
        <v>2.5151847817175215</v>
      </c>
      <c r="L434">
        <f>VLOOKUP(J434,Tabela36[#All],2,FALSE)</f>
        <v>1.3979400086720377</v>
      </c>
      <c r="M434">
        <f>VLOOKUP(J434,Tabela36[#All],3,FALSE)</f>
        <v>1.3979400086720377</v>
      </c>
      <c r="O434" s="1" t="s">
        <v>103</v>
      </c>
      <c r="P434">
        <v>4.8831445159072819</v>
      </c>
      <c r="Q434">
        <f>VLOOKUP(O434,Tabela36[#All],2,FALSE)</f>
        <v>3.1162755875805441</v>
      </c>
      <c r="R434">
        <f>VLOOKUP(O434,Tabela36[#All],3,FALSE)</f>
        <v>2.3673559210260189</v>
      </c>
      <c r="T434" s="1" t="s">
        <v>103</v>
      </c>
      <c r="U434">
        <v>-21.994049295000003</v>
      </c>
      <c r="V434">
        <f>VLOOKUP(T434,Tabela36[#All],2,FALSE)</f>
        <v>3.1162755875805441</v>
      </c>
      <c r="W434">
        <f>VLOOKUP(T434,Tabela36[#All],3,FALSE)</f>
        <v>2.3673559210260189</v>
      </c>
      <c r="Y434" t="s">
        <v>103</v>
      </c>
      <c r="Z434">
        <v>-47.425172881653872</v>
      </c>
      <c r="AA434">
        <f>VLOOKUP(Y434,Tabela36[#All],2,FALSE)</f>
        <v>3.1162755875805441</v>
      </c>
      <c r="AB434">
        <f>VLOOKUP(Y434,Tabela36[#All],3,FALSE)</f>
        <v>2.3673559210260189</v>
      </c>
    </row>
    <row r="435" spans="1:28" x14ac:dyDescent="0.3">
      <c r="A435" t="s">
        <v>104</v>
      </c>
      <c r="B435">
        <v>2.1492191126553797</v>
      </c>
      <c r="C435">
        <v>2.0413926851582249</v>
      </c>
      <c r="E435" s="1" t="s">
        <v>684</v>
      </c>
      <c r="F435">
        <v>478.61516499999999</v>
      </c>
      <c r="G435">
        <f>VLOOKUP(E435,Tabela36[#All],2,FALSE)</f>
        <v>3.070037866607755</v>
      </c>
      <c r="H435">
        <f>VLOOKUP(E435,Tabela36[#All],3,FALSE)</f>
        <v>2.2576785748691846</v>
      </c>
      <c r="J435" s="1" t="s">
        <v>668</v>
      </c>
      <c r="K435">
        <v>2.1307196365629522</v>
      </c>
      <c r="L435">
        <f>VLOOKUP(J435,Tabela36[#All],2,FALSE)</f>
        <v>1.146128035678238</v>
      </c>
      <c r="M435">
        <f>VLOOKUP(J435,Tabela36[#All],3,FALSE)</f>
        <v>1.146128035678238</v>
      </c>
      <c r="O435" s="1" t="s">
        <v>664</v>
      </c>
      <c r="P435">
        <v>4.1346869925568539</v>
      </c>
      <c r="Q435">
        <f>VLOOKUP(O435,Tabela36[#All],2,FALSE)</f>
        <v>2.0969100130080562</v>
      </c>
      <c r="R435">
        <f>VLOOKUP(O435,Tabela36[#All],3,FALSE)</f>
        <v>1.8864907251724818</v>
      </c>
      <c r="T435" s="1" t="s">
        <v>664</v>
      </c>
      <c r="U435">
        <v>-22.412065944821105</v>
      </c>
      <c r="V435">
        <f>VLOOKUP(T435,Tabela36[#All],2,FALSE)</f>
        <v>2.0969100130080562</v>
      </c>
      <c r="W435">
        <f>VLOOKUP(T435,Tabela36[#All],3,FALSE)</f>
        <v>1.8864907251724818</v>
      </c>
      <c r="Y435" t="s">
        <v>664</v>
      </c>
      <c r="Z435">
        <v>-49.137252216790841</v>
      </c>
      <c r="AA435">
        <f>VLOOKUP(Y435,Tabela36[#All],2,FALSE)</f>
        <v>2.0969100130080562</v>
      </c>
      <c r="AB435">
        <f>VLOOKUP(Y435,Tabela36[#All],3,FALSE)</f>
        <v>1.8864907251724818</v>
      </c>
    </row>
    <row r="436" spans="1:28" x14ac:dyDescent="0.3">
      <c r="A436" t="s">
        <v>665</v>
      </c>
      <c r="B436">
        <v>2.2329961103921536</v>
      </c>
      <c r="C436">
        <v>1.9956351945975499</v>
      </c>
      <c r="E436" s="1" t="s">
        <v>685</v>
      </c>
      <c r="F436">
        <v>419.896501</v>
      </c>
      <c r="G436">
        <f>VLOOKUP(E436,Tabela36[#All],2,FALSE)</f>
        <v>1.8692317197309762</v>
      </c>
      <c r="H436">
        <f>VLOOKUP(E436,Tabela36[#All],3,FALSE)</f>
        <v>1.7242758696007889</v>
      </c>
      <c r="J436" s="1" t="s">
        <v>669</v>
      </c>
      <c r="K436">
        <v>2.8946892625957208</v>
      </c>
      <c r="L436">
        <f>VLOOKUP(J436,Tabela36[#All],2,FALSE)</f>
        <v>1.255272505103306</v>
      </c>
      <c r="M436">
        <f>VLOOKUP(J436,Tabela36[#All],3,FALSE)</f>
        <v>1.2041199826559248</v>
      </c>
      <c r="O436" s="1" t="s">
        <v>104</v>
      </c>
      <c r="P436">
        <v>4.5989983057863615</v>
      </c>
      <c r="Q436">
        <f>VLOOKUP(O436,Tabela36[#All],2,FALSE)</f>
        <v>2.1492191126553797</v>
      </c>
      <c r="R436">
        <f>VLOOKUP(O436,Tabela36[#All],3,FALSE)</f>
        <v>2.0413926851582249</v>
      </c>
      <c r="T436" s="1" t="s">
        <v>104</v>
      </c>
      <c r="U436">
        <v>-21.010999499367802</v>
      </c>
      <c r="V436">
        <f>VLOOKUP(T436,Tabela36[#All],2,FALSE)</f>
        <v>2.1492191126553797</v>
      </c>
      <c r="W436">
        <f>VLOOKUP(T436,Tabela36[#All],3,FALSE)</f>
        <v>2.0413926851582249</v>
      </c>
      <c r="Y436" t="s">
        <v>104</v>
      </c>
      <c r="Z436">
        <v>-48.222265751502015</v>
      </c>
      <c r="AA436">
        <f>VLOOKUP(Y436,Tabela36[#All],2,FALSE)</f>
        <v>2.1492191126553797</v>
      </c>
      <c r="AB436">
        <f>VLOOKUP(Y436,Tabela36[#All],3,FALSE)</f>
        <v>2.0413926851582249</v>
      </c>
    </row>
    <row r="437" spans="1:28" x14ac:dyDescent="0.3">
      <c r="A437" t="s">
        <v>666</v>
      </c>
      <c r="B437">
        <v>1.3979400086720377</v>
      </c>
      <c r="C437">
        <v>1.3979400086720377</v>
      </c>
      <c r="E437" s="1" t="s">
        <v>107</v>
      </c>
      <c r="F437">
        <v>431.25679100000002</v>
      </c>
      <c r="G437">
        <f>VLOOKUP(E437,Tabela36[#All],2,FALSE)</f>
        <v>1.7708520116421442</v>
      </c>
      <c r="H437">
        <f>VLOOKUP(E437,Tabela36[#All],3,FALSE)</f>
        <v>1.6334684555795864</v>
      </c>
      <c r="J437" s="1" t="s">
        <v>670</v>
      </c>
      <c r="K437">
        <v>2.2633969633096518</v>
      </c>
      <c r="L437">
        <f>VLOOKUP(J437,Tabela36[#All],2,FALSE)</f>
        <v>2.0334237554869499</v>
      </c>
      <c r="M437">
        <f>VLOOKUP(J437,Tabela36[#All],3,FALSE)</f>
        <v>1.7403626894942439</v>
      </c>
      <c r="O437" s="1" t="s">
        <v>665</v>
      </c>
      <c r="P437">
        <v>3.7190825739014861</v>
      </c>
      <c r="Q437">
        <f>VLOOKUP(O437,Tabela36[#All],2,FALSE)</f>
        <v>2.2329961103921536</v>
      </c>
      <c r="R437">
        <f>VLOOKUP(O437,Tabela36[#All],3,FALSE)</f>
        <v>1.9956351945975499</v>
      </c>
      <c r="T437" s="1" t="s">
        <v>665</v>
      </c>
      <c r="U437">
        <v>-21.032328202496551</v>
      </c>
      <c r="V437">
        <f>VLOOKUP(T437,Tabela36[#All],2,FALSE)</f>
        <v>2.2329961103921536</v>
      </c>
      <c r="W437">
        <f>VLOOKUP(T437,Tabela36[#All],3,FALSE)</f>
        <v>1.9956351945975499</v>
      </c>
      <c r="Y437" t="s">
        <v>665</v>
      </c>
      <c r="Z437">
        <v>-49.925719799208963</v>
      </c>
      <c r="AA437">
        <f>VLOOKUP(Y437,Tabela36[#All],2,FALSE)</f>
        <v>2.2329961103921536</v>
      </c>
      <c r="AB437">
        <f>VLOOKUP(Y437,Tabela36[#All],3,FALSE)</f>
        <v>1.9956351945975499</v>
      </c>
    </row>
    <row r="438" spans="1:28" x14ac:dyDescent="0.3">
      <c r="A438" t="s">
        <v>667</v>
      </c>
      <c r="B438">
        <v>1.6989700043360187</v>
      </c>
      <c r="C438">
        <v>1.5797835966168101</v>
      </c>
      <c r="E438" s="1" t="s">
        <v>686</v>
      </c>
      <c r="F438">
        <v>619.44831199999999</v>
      </c>
      <c r="G438">
        <f>VLOOKUP(E438,Tabela36[#All],2,FALSE)</f>
        <v>2.2068258760318495</v>
      </c>
      <c r="H438">
        <f>VLOOKUP(E438,Tabela36[#All],3,FALSE)</f>
        <v>1.919078092376074</v>
      </c>
      <c r="J438" s="1" t="s">
        <v>671</v>
      </c>
      <c r="K438">
        <v>2.5519023557116185</v>
      </c>
      <c r="L438">
        <f>VLOOKUP(J438,Tabela36[#All],2,FALSE)</f>
        <v>1.9956351945975499</v>
      </c>
      <c r="M438">
        <f>VLOOKUP(J438,Tabela36[#All],3,FALSE)</f>
        <v>1.9294189257142926</v>
      </c>
      <c r="O438" s="1" t="s">
        <v>666</v>
      </c>
      <c r="P438">
        <v>3.5502283530550942</v>
      </c>
      <c r="Q438">
        <f>VLOOKUP(O438,Tabela36[#All],2,FALSE)</f>
        <v>1.3979400086720377</v>
      </c>
      <c r="R438">
        <f>VLOOKUP(O438,Tabela36[#All],3,FALSE)</f>
        <v>1.3979400086720377</v>
      </c>
      <c r="T438" s="1" t="s">
        <v>666</v>
      </c>
      <c r="U438">
        <v>-22.633457258333753</v>
      </c>
      <c r="V438">
        <f>VLOOKUP(T438,Tabela36[#All],2,FALSE)</f>
        <v>1.3979400086720377</v>
      </c>
      <c r="W438">
        <f>VLOOKUP(T438,Tabela36[#All],3,FALSE)</f>
        <v>1.3979400086720377</v>
      </c>
      <c r="Y438" t="s">
        <v>666</v>
      </c>
      <c r="Z438">
        <v>-50.208934535832</v>
      </c>
      <c r="AA438">
        <f>VLOOKUP(Y438,Tabela36[#All],2,FALSE)</f>
        <v>1.3979400086720377</v>
      </c>
      <c r="AB438">
        <f>VLOOKUP(Y438,Tabela36[#All],3,FALSE)</f>
        <v>1.3979400086720377</v>
      </c>
    </row>
    <row r="439" spans="1:28" x14ac:dyDescent="0.3">
      <c r="A439" t="s">
        <v>668</v>
      </c>
      <c r="B439">
        <v>1.146128035678238</v>
      </c>
      <c r="C439">
        <v>1.146128035678238</v>
      </c>
      <c r="E439" s="1" t="s">
        <v>687</v>
      </c>
      <c r="F439">
        <v>548.62896000000001</v>
      </c>
      <c r="G439">
        <f>VLOOKUP(E439,Tabela36[#All],2,FALSE)</f>
        <v>2.0755469613925306</v>
      </c>
      <c r="H439">
        <f>VLOOKUP(E439,Tabela36[#All],3,FALSE)</f>
        <v>1.919078092376074</v>
      </c>
      <c r="J439" s="1" t="s">
        <v>672</v>
      </c>
      <c r="K439">
        <v>2.3212358493275413</v>
      </c>
      <c r="L439">
        <f>VLOOKUP(J439,Tabela36[#All],2,FALSE)</f>
        <v>0.47712125471966244</v>
      </c>
      <c r="M439">
        <f>VLOOKUP(J439,Tabela36[#All],3,FALSE)</f>
        <v>0.47712125471966244</v>
      </c>
      <c r="O439" s="1" t="s">
        <v>667</v>
      </c>
      <c r="P439">
        <v>5.0698604164441354</v>
      </c>
      <c r="Q439">
        <f>VLOOKUP(O439,Tabela36[#All],2,FALSE)</f>
        <v>1.6989700043360187</v>
      </c>
      <c r="R439">
        <f>VLOOKUP(O439,Tabela36[#All],3,FALSE)</f>
        <v>1.5797835966168101</v>
      </c>
      <c r="T439" s="1" t="s">
        <v>667</v>
      </c>
      <c r="U439">
        <v>-23.528626567661505</v>
      </c>
      <c r="V439">
        <f>VLOOKUP(T439,Tabela36[#All],2,FALSE)</f>
        <v>1.6989700043360187</v>
      </c>
      <c r="W439">
        <f>VLOOKUP(T439,Tabela36[#All],3,FALSE)</f>
        <v>1.5797835966168101</v>
      </c>
      <c r="Y439" t="s">
        <v>667</v>
      </c>
      <c r="Z439">
        <v>-46.346220388658651</v>
      </c>
      <c r="AA439">
        <f>VLOOKUP(Y439,Tabela36[#All],2,FALSE)</f>
        <v>1.6989700043360187</v>
      </c>
      <c r="AB439">
        <f>VLOOKUP(Y439,Tabela36[#All],3,FALSE)</f>
        <v>1.5797835966168101</v>
      </c>
    </row>
    <row r="440" spans="1:28" x14ac:dyDescent="0.3">
      <c r="A440" t="s">
        <v>669</v>
      </c>
      <c r="B440">
        <v>1.255272505103306</v>
      </c>
      <c r="C440">
        <v>1.2041199826559248</v>
      </c>
      <c r="E440" s="1" t="s">
        <v>688</v>
      </c>
      <c r="F440">
        <v>481.52960999999999</v>
      </c>
      <c r="G440">
        <f>VLOOKUP(E440,Tabela36[#All],2,FALSE)</f>
        <v>2.1461280356782382</v>
      </c>
      <c r="H440">
        <f>VLOOKUP(E440,Tabela36[#All],3,FALSE)</f>
        <v>1.9590413923210936</v>
      </c>
      <c r="J440" s="1" t="s">
        <v>673</v>
      </c>
      <c r="K440">
        <v>2.3374692449570951</v>
      </c>
      <c r="L440">
        <f>VLOOKUP(J440,Tabela36[#All],2,FALSE)</f>
        <v>1.8195439355418688</v>
      </c>
      <c r="M440">
        <f>VLOOKUP(J440,Tabela36[#All],3,FALSE)</f>
        <v>1.6434526764861874</v>
      </c>
      <c r="O440" s="1" t="s">
        <v>668</v>
      </c>
      <c r="P440">
        <v>3.7824009524965296</v>
      </c>
      <c r="Q440">
        <f>VLOOKUP(O440,Tabela36[#All],2,FALSE)</f>
        <v>1.146128035678238</v>
      </c>
      <c r="R440">
        <f>VLOOKUP(O440,Tabela36[#All],3,FALSE)</f>
        <v>1.146128035678238</v>
      </c>
      <c r="T440" s="1" t="s">
        <v>668</v>
      </c>
      <c r="U440">
        <v>-20.785857750580252</v>
      </c>
      <c r="V440">
        <f>VLOOKUP(T440,Tabela36[#All],2,FALSE)</f>
        <v>1.146128035678238</v>
      </c>
      <c r="W440">
        <f>VLOOKUP(T440,Tabela36[#All],3,FALSE)</f>
        <v>1.146128035678238</v>
      </c>
      <c r="Y440" t="s">
        <v>668</v>
      </c>
      <c r="Z440">
        <v>-49.813894906677447</v>
      </c>
      <c r="AA440">
        <f>VLOOKUP(Y440,Tabela36[#All],2,FALSE)</f>
        <v>1.146128035678238</v>
      </c>
      <c r="AB440">
        <f>VLOOKUP(Y440,Tabela36[#All],3,FALSE)</f>
        <v>1.146128035678238</v>
      </c>
    </row>
    <row r="441" spans="1:28" x14ac:dyDescent="0.3">
      <c r="A441" t="s">
        <v>670</v>
      </c>
      <c r="B441">
        <v>2.0334237554869499</v>
      </c>
      <c r="C441">
        <v>1.7403626894942439</v>
      </c>
      <c r="E441" s="1" t="s">
        <v>689</v>
      </c>
      <c r="F441">
        <v>592.44499800000006</v>
      </c>
      <c r="G441">
        <f>VLOOKUP(E441,Tabela36[#All],2,FALSE)</f>
        <v>1.255272505103306</v>
      </c>
      <c r="H441">
        <f>VLOOKUP(E441,Tabela36[#All],3,FALSE)</f>
        <v>1.2304489213782739</v>
      </c>
      <c r="J441" s="1" t="s">
        <v>674</v>
      </c>
      <c r="K441">
        <v>2.4996018645813041</v>
      </c>
      <c r="L441">
        <f>VLOOKUP(J441,Tabela36[#All],2,FALSE)</f>
        <v>0.77815125038364363</v>
      </c>
      <c r="M441">
        <f>VLOOKUP(J441,Tabela36[#All],3,FALSE)</f>
        <v>0.77815125038364363</v>
      </c>
      <c r="O441" s="1" t="s">
        <v>669</v>
      </c>
      <c r="P441">
        <v>4.3426989621395915</v>
      </c>
      <c r="Q441">
        <f>VLOOKUP(O441,Tabela36[#All],2,FALSE)</f>
        <v>1.255272505103306</v>
      </c>
      <c r="R441">
        <f>VLOOKUP(O441,Tabela36[#All],3,FALSE)</f>
        <v>1.2041199826559248</v>
      </c>
      <c r="T441" s="1" t="s">
        <v>669</v>
      </c>
      <c r="U441">
        <v>-22.106145654078301</v>
      </c>
      <c r="V441">
        <f>VLOOKUP(T441,Tabela36[#All],2,FALSE)</f>
        <v>1.255272505103306</v>
      </c>
      <c r="W441">
        <f>VLOOKUP(T441,Tabela36[#All],3,FALSE)</f>
        <v>1.2041199826559248</v>
      </c>
      <c r="Y441" t="s">
        <v>669</v>
      </c>
      <c r="Z441">
        <v>-50.176028054852985</v>
      </c>
      <c r="AA441">
        <f>VLOOKUP(Y441,Tabela36[#All],2,FALSE)</f>
        <v>1.255272505103306</v>
      </c>
      <c r="AB441">
        <f>VLOOKUP(Y441,Tabela36[#All],3,FALSE)</f>
        <v>1.2041199826559248</v>
      </c>
    </row>
    <row r="442" spans="1:28" x14ac:dyDescent="0.3">
      <c r="A442" t="s">
        <v>671</v>
      </c>
      <c r="B442">
        <v>1.9956351945975499</v>
      </c>
      <c r="C442">
        <v>1.9294189257142926</v>
      </c>
      <c r="E442" s="1" t="s">
        <v>690</v>
      </c>
      <c r="F442">
        <v>537.59462499999995</v>
      </c>
      <c r="G442">
        <f>VLOOKUP(E442,Tabela36[#All],2,FALSE)</f>
        <v>2.3710678622717363</v>
      </c>
      <c r="H442">
        <f>VLOOKUP(E442,Tabela36[#All],3,FALSE)</f>
        <v>2.1492191126553797</v>
      </c>
      <c r="J442" s="1" t="s">
        <v>675</v>
      </c>
      <c r="K442">
        <v>2.4243735742138428</v>
      </c>
      <c r="L442">
        <f>VLOOKUP(J442,Tabela36[#All],2,FALSE)</f>
        <v>2.4183012913197452</v>
      </c>
      <c r="M442">
        <f>VLOOKUP(J442,Tabela36[#All],3,FALSE)</f>
        <v>2.1303337684950061</v>
      </c>
      <c r="O442" s="1" t="s">
        <v>670</v>
      </c>
      <c r="P442">
        <v>3.5335178620169674</v>
      </c>
      <c r="Q442">
        <f>VLOOKUP(O442,Tabela36[#All],2,FALSE)</f>
        <v>2.0334237554869499</v>
      </c>
      <c r="R442">
        <f>VLOOKUP(O442,Tabela36[#All],3,FALSE)</f>
        <v>1.7403626894942439</v>
      </c>
      <c r="T442" s="1" t="s">
        <v>670</v>
      </c>
      <c r="U442">
        <v>-21.7361764725485</v>
      </c>
      <c r="V442">
        <f>VLOOKUP(T442,Tabela36[#All],2,FALSE)</f>
        <v>2.0334237554869499</v>
      </c>
      <c r="W442">
        <f>VLOOKUP(T442,Tabela36[#All],3,FALSE)</f>
        <v>1.7403626894942439</v>
      </c>
      <c r="Y442" t="s">
        <v>670</v>
      </c>
      <c r="Z442">
        <v>-49.360870074892581</v>
      </c>
      <c r="AA442">
        <f>VLOOKUP(Y442,Tabela36[#All],2,FALSE)</f>
        <v>2.0334237554869499</v>
      </c>
      <c r="AB442">
        <f>VLOOKUP(Y442,Tabela36[#All],3,FALSE)</f>
        <v>1.7403626894942439</v>
      </c>
    </row>
    <row r="443" spans="1:28" x14ac:dyDescent="0.3">
      <c r="A443" t="s">
        <v>672</v>
      </c>
      <c r="B443">
        <v>0.47712125471966244</v>
      </c>
      <c r="C443">
        <v>0.47712125471966244</v>
      </c>
      <c r="E443" s="1" t="s">
        <v>691</v>
      </c>
      <c r="F443">
        <v>507.51757700000002</v>
      </c>
      <c r="G443">
        <f>VLOOKUP(E443,Tabela36[#All],2,FALSE)</f>
        <v>2.5550944485783194</v>
      </c>
      <c r="H443">
        <f>VLOOKUP(E443,Tabela36[#All],3,FALSE)</f>
        <v>2.167317334748176</v>
      </c>
      <c r="J443" s="1" t="s">
        <v>676</v>
      </c>
      <c r="K443">
        <v>2.7456259020197988</v>
      </c>
      <c r="L443">
        <f>VLOOKUP(J443,Tabela36[#All],2,FALSE)</f>
        <v>2.5751878449276608</v>
      </c>
      <c r="M443">
        <f>VLOOKUP(J443,Tabela36[#All],3,FALSE)</f>
        <v>2.1643528557844371</v>
      </c>
      <c r="O443" s="1" t="s">
        <v>671</v>
      </c>
      <c r="P443">
        <v>4.6986311224590143</v>
      </c>
      <c r="Q443">
        <f>VLOOKUP(O443,Tabela36[#All],2,FALSE)</f>
        <v>1.9956351945975499</v>
      </c>
      <c r="R443">
        <f>VLOOKUP(O443,Tabela36[#All],3,FALSE)</f>
        <v>1.9294189257142926</v>
      </c>
      <c r="T443" s="1" t="s">
        <v>671</v>
      </c>
      <c r="U443">
        <v>-21.02571</v>
      </c>
      <c r="V443">
        <f>VLOOKUP(T443,Tabela36[#All],2,FALSE)</f>
        <v>1.9956351945975499</v>
      </c>
      <c r="W443">
        <f>VLOOKUP(T443,Tabela36[#All],3,FALSE)</f>
        <v>1.9294189257142926</v>
      </c>
      <c r="Y443" t="s">
        <v>671</v>
      </c>
      <c r="Z443">
        <v>-48.037837302541938</v>
      </c>
      <c r="AA443">
        <f>VLOOKUP(Y443,Tabela36[#All],2,FALSE)</f>
        <v>1.9956351945975499</v>
      </c>
      <c r="AB443">
        <f>VLOOKUP(Y443,Tabela36[#All],3,FALSE)</f>
        <v>1.9294189257142926</v>
      </c>
    </row>
    <row r="444" spans="1:28" x14ac:dyDescent="0.3">
      <c r="A444" t="s">
        <v>673</v>
      </c>
      <c r="B444">
        <v>1.8195439355418688</v>
      </c>
      <c r="C444">
        <v>1.6434526764861874</v>
      </c>
      <c r="E444" s="1" t="s">
        <v>692</v>
      </c>
      <c r="F444">
        <v>719.26927799999999</v>
      </c>
      <c r="G444">
        <f>VLOOKUP(E444,Tabela36[#All],2,FALSE)</f>
        <v>2.725094521081469</v>
      </c>
      <c r="H444">
        <f>VLOOKUP(E444,Tabela36[#All],3,FALSE)</f>
        <v>2.2600713879850747</v>
      </c>
      <c r="J444" s="1" t="s">
        <v>105</v>
      </c>
      <c r="K444">
        <v>2.3889994251205149</v>
      </c>
      <c r="L444">
        <f>VLOOKUP(J444,Tabela36[#All],2,FALSE)</f>
        <v>2.7839035792727351</v>
      </c>
      <c r="M444">
        <f>VLOOKUP(J444,Tabela36[#All],3,FALSE)</f>
        <v>2.2764618041732443</v>
      </c>
      <c r="O444" s="1" t="s">
        <v>672</v>
      </c>
      <c r="P444">
        <v>3.6653933502797118</v>
      </c>
      <c r="Q444">
        <f>VLOOKUP(O444,Tabela36[#All],2,FALSE)</f>
        <v>0.47712125471966244</v>
      </c>
      <c r="R444">
        <f>VLOOKUP(O444,Tabela36[#All],3,FALSE)</f>
        <v>0.47712125471966244</v>
      </c>
      <c r="T444" s="1" t="s">
        <v>672</v>
      </c>
      <c r="U444">
        <v>-20.440833842943853</v>
      </c>
      <c r="V444">
        <f>VLOOKUP(T444,Tabela36[#All],2,FALSE)</f>
        <v>0.47712125471966244</v>
      </c>
      <c r="W444">
        <f>VLOOKUP(T444,Tabela36[#All],3,FALSE)</f>
        <v>0.47712125471966244</v>
      </c>
      <c r="Y444" t="s">
        <v>672</v>
      </c>
      <c r="Z444">
        <v>-50.524602015676024</v>
      </c>
      <c r="AA444">
        <f>VLOOKUP(Y444,Tabela36[#All],2,FALSE)</f>
        <v>0.47712125471966244</v>
      </c>
      <c r="AB444">
        <f>VLOOKUP(Y444,Tabela36[#All],3,FALSE)</f>
        <v>0.47712125471966244</v>
      </c>
    </row>
    <row r="445" spans="1:28" x14ac:dyDescent="0.3">
      <c r="A445" t="s">
        <v>674</v>
      </c>
      <c r="B445">
        <v>0.77815125038364363</v>
      </c>
      <c r="C445">
        <v>0.77815125038364363</v>
      </c>
      <c r="E445" s="1" t="s">
        <v>693</v>
      </c>
      <c r="F445">
        <v>504.90724899999998</v>
      </c>
      <c r="G445">
        <f>VLOOKUP(E445,Tabela36[#All],2,FALSE)</f>
        <v>1.505149978319906</v>
      </c>
      <c r="H445">
        <f>VLOOKUP(E445,Tabela36[#All],3,FALSE)</f>
        <v>1.4471580313422192</v>
      </c>
      <c r="J445" s="1" t="s">
        <v>677</v>
      </c>
      <c r="K445">
        <v>1.6480475969889299</v>
      </c>
      <c r="L445">
        <f>VLOOKUP(J445,Tabela36[#All],2,FALSE)</f>
        <v>2.4014005407815442</v>
      </c>
      <c r="M445">
        <f>VLOOKUP(J445,Tabela36[#All],3,FALSE)</f>
        <v>2.1335389083702174</v>
      </c>
      <c r="O445" s="1" t="s">
        <v>673</v>
      </c>
      <c r="P445">
        <v>3.4111144185509046</v>
      </c>
      <c r="Q445">
        <f>VLOOKUP(O445,Tabela36[#All],2,FALSE)</f>
        <v>1.8195439355418688</v>
      </c>
      <c r="R445">
        <f>VLOOKUP(O445,Tabela36[#All],3,FALSE)</f>
        <v>1.6434526764861874</v>
      </c>
      <c r="T445" s="1" t="s">
        <v>673</v>
      </c>
      <c r="U445">
        <v>-20.182363106209657</v>
      </c>
      <c r="V445">
        <f>VLOOKUP(T445,Tabela36[#All],2,FALSE)</f>
        <v>1.8195439355418688</v>
      </c>
      <c r="W445">
        <f>VLOOKUP(T445,Tabela36[#All],3,FALSE)</f>
        <v>1.6434526764861874</v>
      </c>
      <c r="Y445" t="s">
        <v>673</v>
      </c>
      <c r="Z445">
        <v>-49.703552355833949</v>
      </c>
      <c r="AA445">
        <f>VLOOKUP(Y445,Tabela36[#All],2,FALSE)</f>
        <v>1.8195439355418688</v>
      </c>
      <c r="AB445">
        <f>VLOOKUP(Y445,Tabela36[#All],3,FALSE)</f>
        <v>1.6434526764861874</v>
      </c>
    </row>
    <row r="446" spans="1:28" x14ac:dyDescent="0.3">
      <c r="A446" t="s">
        <v>675</v>
      </c>
      <c r="B446">
        <v>2.4183012913197452</v>
      </c>
      <c r="C446">
        <v>2.1303337684950061</v>
      </c>
      <c r="E446" s="1" t="s">
        <v>694</v>
      </c>
      <c r="F446">
        <v>401.62601999999998</v>
      </c>
      <c r="G446">
        <f>VLOOKUP(E446,Tabela36[#All],2,FALSE)</f>
        <v>1.6127838567197355</v>
      </c>
      <c r="H446">
        <f>VLOOKUP(E446,Tabela36[#All],3,FALSE)</f>
        <v>1.568201724066995</v>
      </c>
      <c r="J446" s="1" t="s">
        <v>678</v>
      </c>
      <c r="K446">
        <v>2.5346504316052845</v>
      </c>
      <c r="L446">
        <f>VLOOKUP(J446,Tabela36[#All],2,FALSE)</f>
        <v>1.4913616938342726</v>
      </c>
      <c r="M446">
        <f>VLOOKUP(J446,Tabela36[#All],3,FALSE)</f>
        <v>1.4471580313422192</v>
      </c>
      <c r="O446" s="1" t="s">
        <v>674</v>
      </c>
      <c r="P446">
        <v>3.6200318951262975</v>
      </c>
      <c r="Q446">
        <f>VLOOKUP(O446,Tabela36[#All],2,FALSE)</f>
        <v>0.77815125038364363</v>
      </c>
      <c r="R446">
        <f>VLOOKUP(O446,Tabela36[#All],3,FALSE)</f>
        <v>0.77815125038364363</v>
      </c>
      <c r="T446" s="1" t="s">
        <v>674</v>
      </c>
      <c r="U446">
        <v>-19.944333130697753</v>
      </c>
      <c r="V446">
        <f>VLOOKUP(T446,Tabela36[#All],2,FALSE)</f>
        <v>0.77815125038364363</v>
      </c>
      <c r="W446">
        <f>VLOOKUP(T446,Tabela36[#All],3,FALSE)</f>
        <v>0.77815125038364363</v>
      </c>
      <c r="Y446" t="s">
        <v>674</v>
      </c>
      <c r="Z446">
        <v>-50.536853115436664</v>
      </c>
      <c r="AA446">
        <f>VLOOKUP(Y446,Tabela36[#All],2,FALSE)</f>
        <v>0.77815125038364363</v>
      </c>
      <c r="AB446">
        <f>VLOOKUP(Y446,Tabela36[#All],3,FALSE)</f>
        <v>0.77815125038364363</v>
      </c>
    </row>
    <row r="447" spans="1:28" x14ac:dyDescent="0.3">
      <c r="A447" t="s">
        <v>676</v>
      </c>
      <c r="B447">
        <v>2.5751878449276608</v>
      </c>
      <c r="C447">
        <v>2.1643528557844371</v>
      </c>
      <c r="E447" s="1" t="s">
        <v>695</v>
      </c>
      <c r="F447">
        <v>910.98194799999999</v>
      </c>
      <c r="G447">
        <f>VLOOKUP(E447,Tabela36[#All],2,FALSE)</f>
        <v>1.9777236052888478</v>
      </c>
      <c r="H447">
        <f>VLOOKUP(E447,Tabela36[#All],3,FALSE)</f>
        <v>1.7634279935629373</v>
      </c>
      <c r="J447" s="1" t="s">
        <v>679</v>
      </c>
      <c r="K447">
        <v>1.7997126424209984</v>
      </c>
      <c r="L447">
        <f>VLOOKUP(J447,Tabela36[#All],2,FALSE)</f>
        <v>0.47712125471966244</v>
      </c>
      <c r="M447">
        <f>VLOOKUP(J447,Tabela36[#All],3,FALSE)</f>
        <v>0.47712125471966244</v>
      </c>
      <c r="O447" s="1" t="s">
        <v>675</v>
      </c>
      <c r="P447">
        <v>3.9967305154351527</v>
      </c>
      <c r="Q447">
        <f>VLOOKUP(O447,Tabela36[#All],2,FALSE)</f>
        <v>2.4183012913197452</v>
      </c>
      <c r="R447">
        <f>VLOOKUP(O447,Tabela36[#All],3,FALSE)</f>
        <v>2.1303337684950061</v>
      </c>
      <c r="T447" s="1" t="s">
        <v>675</v>
      </c>
      <c r="U447">
        <v>-23.175387499316702</v>
      </c>
      <c r="V447">
        <f>VLOOKUP(T447,Tabela36[#All],2,FALSE)</f>
        <v>2.4183012913197452</v>
      </c>
      <c r="W447">
        <f>VLOOKUP(T447,Tabela36[#All],3,FALSE)</f>
        <v>2.1303337684950061</v>
      </c>
      <c r="Y447" t="s">
        <v>675</v>
      </c>
      <c r="Z447">
        <v>-48.126767435800161</v>
      </c>
      <c r="AA447">
        <f>VLOOKUP(Y447,Tabela36[#All],2,FALSE)</f>
        <v>2.4183012913197452</v>
      </c>
      <c r="AB447">
        <f>VLOOKUP(Y447,Tabela36[#All],3,FALSE)</f>
        <v>2.1303337684950061</v>
      </c>
    </row>
    <row r="448" spans="1:28" x14ac:dyDescent="0.3">
      <c r="A448" t="s">
        <v>105</v>
      </c>
      <c r="B448">
        <v>2.7839035792727351</v>
      </c>
      <c r="C448">
        <v>2.2764618041732443</v>
      </c>
      <c r="E448" s="1" t="s">
        <v>108</v>
      </c>
      <c r="F448">
        <v>563.33300499999996</v>
      </c>
      <c r="G448">
        <f>VLOOKUP(E448,Tabela36[#All],2,FALSE)</f>
        <v>2.5250448070368452</v>
      </c>
      <c r="H448">
        <f>VLOOKUP(E448,Tabela36[#All],3,FALSE)</f>
        <v>2.0293837776852097</v>
      </c>
      <c r="J448" s="1" t="s">
        <v>680</v>
      </c>
      <c r="K448">
        <v>2.2236983741680536</v>
      </c>
      <c r="L448">
        <f>VLOOKUP(J448,Tabela36[#All],2,FALSE)</f>
        <v>2.3384564936046046</v>
      </c>
      <c r="M448">
        <f>VLOOKUP(J448,Tabela36[#All],3,FALSE)</f>
        <v>2.1335389083702174</v>
      </c>
      <c r="O448" s="1" t="s">
        <v>676</v>
      </c>
      <c r="P448">
        <v>4.7250781631658034</v>
      </c>
      <c r="Q448">
        <f>VLOOKUP(O448,Tabela36[#All],2,FALSE)</f>
        <v>2.5751878449276608</v>
      </c>
      <c r="R448">
        <f>VLOOKUP(O448,Tabela36[#All],3,FALSE)</f>
        <v>2.1643528557844371</v>
      </c>
      <c r="T448" s="1" t="s">
        <v>676</v>
      </c>
      <c r="U448">
        <v>-23.214412267999901</v>
      </c>
      <c r="V448">
        <f>VLOOKUP(T448,Tabela36[#All],2,FALSE)</f>
        <v>2.5751878449276608</v>
      </c>
      <c r="W448">
        <f>VLOOKUP(T448,Tabela36[#All],3,FALSE)</f>
        <v>2.1643528557844371</v>
      </c>
      <c r="Y448" t="s">
        <v>676</v>
      </c>
      <c r="Z448">
        <v>-47.524596573065608</v>
      </c>
      <c r="AA448">
        <f>VLOOKUP(Y448,Tabela36[#All],2,FALSE)</f>
        <v>2.5751878449276608</v>
      </c>
      <c r="AB448">
        <f>VLOOKUP(Y448,Tabela36[#All],3,FALSE)</f>
        <v>2.1643528557844371</v>
      </c>
    </row>
    <row r="449" spans="1:28" x14ac:dyDescent="0.3">
      <c r="A449" t="s">
        <v>677</v>
      </c>
      <c r="B449">
        <v>2.4014005407815442</v>
      </c>
      <c r="C449">
        <v>2.1335389083702174</v>
      </c>
      <c r="E449" s="1" t="s">
        <v>109</v>
      </c>
      <c r="F449">
        <v>865.95305199999996</v>
      </c>
      <c r="G449">
        <f>VLOOKUP(E449,Tabela36[#All],2,FALSE)</f>
        <v>1.7923916894982539</v>
      </c>
      <c r="H449">
        <f>VLOOKUP(E449,Tabela36[#All],3,FALSE)</f>
        <v>1.6434526764861874</v>
      </c>
      <c r="J449" s="1" t="s">
        <v>169</v>
      </c>
      <c r="K449">
        <v>2.1739230692509985</v>
      </c>
      <c r="L449">
        <f>VLOOKUP(J449,Tabela36[#All],2,FALSE)</f>
        <v>3.0909630765957314</v>
      </c>
      <c r="M449">
        <f>VLOOKUP(J449,Tabela36[#All],3,FALSE)</f>
        <v>2.3483048630481607</v>
      </c>
      <c r="O449" s="1" t="s">
        <v>105</v>
      </c>
      <c r="P449">
        <v>4.7493497605974762</v>
      </c>
      <c r="Q449">
        <f>VLOOKUP(O449,Tabela36[#All],2,FALSE)</f>
        <v>2.7839035792727351</v>
      </c>
      <c r="R449">
        <f>VLOOKUP(O449,Tabela36[#All],3,FALSE)</f>
        <v>2.2764618041732443</v>
      </c>
      <c r="T449" s="1" t="s">
        <v>105</v>
      </c>
      <c r="U449">
        <v>-21.858362505000006</v>
      </c>
      <c r="V449">
        <f>VLOOKUP(T449,Tabela36[#All],2,FALSE)</f>
        <v>2.7839035792727351</v>
      </c>
      <c r="W449">
        <f>VLOOKUP(T449,Tabela36[#All],3,FALSE)</f>
        <v>2.2764618041732443</v>
      </c>
      <c r="Y449" t="s">
        <v>105</v>
      </c>
      <c r="Z449">
        <v>-47.48140964335802</v>
      </c>
      <c r="AA449">
        <f>VLOOKUP(Y449,Tabela36[#All],2,FALSE)</f>
        <v>2.7839035792727351</v>
      </c>
      <c r="AB449">
        <f>VLOOKUP(Y449,Tabela36[#All],3,FALSE)</f>
        <v>2.2764618041732443</v>
      </c>
    </row>
    <row r="450" spans="1:28" x14ac:dyDescent="0.3">
      <c r="A450" t="s">
        <v>678</v>
      </c>
      <c r="B450">
        <v>1.4913616938342726</v>
      </c>
      <c r="C450">
        <v>1.4471580313422192</v>
      </c>
      <c r="E450" s="1" t="s">
        <v>697</v>
      </c>
      <c r="F450">
        <v>866.30719699999997</v>
      </c>
      <c r="G450">
        <f>VLOOKUP(E450,Tabela36[#All],2,FALSE)</f>
        <v>1.1139433523068367</v>
      </c>
      <c r="H450">
        <f>VLOOKUP(E450,Tabela36[#All],3,FALSE)</f>
        <v>1.0791812460476249</v>
      </c>
      <c r="J450" s="1" t="s">
        <v>681</v>
      </c>
      <c r="K450">
        <v>2.2432861460834461</v>
      </c>
      <c r="L450">
        <f>VLOOKUP(J450,Tabela36[#All],2,FALSE)</f>
        <v>1.3424226808222062</v>
      </c>
      <c r="M450">
        <f>VLOOKUP(J450,Tabela36[#All],3,FALSE)</f>
        <v>1.3010299956639813</v>
      </c>
      <c r="O450" s="1" t="s">
        <v>677</v>
      </c>
      <c r="P450">
        <v>4.391693577036909</v>
      </c>
      <c r="Q450">
        <f>VLOOKUP(O450,Tabela36[#All],2,FALSE)</f>
        <v>2.4014005407815442</v>
      </c>
      <c r="R450">
        <f>VLOOKUP(O450,Tabela36[#All],3,FALSE)</f>
        <v>2.1335389083702174</v>
      </c>
      <c r="T450" s="1" t="s">
        <v>677</v>
      </c>
      <c r="U450">
        <v>-22.840620206318604</v>
      </c>
      <c r="V450">
        <f>VLOOKUP(T450,Tabela36[#All],2,FALSE)</f>
        <v>2.4014005407815442</v>
      </c>
      <c r="W450">
        <f>VLOOKUP(T450,Tabela36[#All],3,FALSE)</f>
        <v>2.1335389083702174</v>
      </c>
      <c r="Y450" t="s">
        <v>677</v>
      </c>
      <c r="Z450">
        <v>-45.255974312882017</v>
      </c>
      <c r="AA450">
        <f>VLOOKUP(Y450,Tabela36[#All],2,FALSE)</f>
        <v>2.4014005407815442</v>
      </c>
      <c r="AB450">
        <f>VLOOKUP(Y450,Tabela36[#All],3,FALSE)</f>
        <v>2.1335389083702174</v>
      </c>
    </row>
    <row r="451" spans="1:28" x14ac:dyDescent="0.3">
      <c r="A451" t="s">
        <v>679</v>
      </c>
      <c r="B451">
        <v>0.47712125471966244</v>
      </c>
      <c r="C451">
        <v>0.47712125471966244</v>
      </c>
      <c r="E451" s="1" t="s">
        <v>698</v>
      </c>
      <c r="F451">
        <v>481.35211299999997</v>
      </c>
      <c r="G451">
        <f>VLOOKUP(E451,Tabela36[#All],2,FALSE)</f>
        <v>1</v>
      </c>
      <c r="H451">
        <f>VLOOKUP(E451,Tabela36[#All],3,FALSE)</f>
        <v>0.84509804001425681</v>
      </c>
      <c r="J451" s="1" t="s">
        <v>682</v>
      </c>
      <c r="K451">
        <v>2.4573398253908674</v>
      </c>
      <c r="L451">
        <f>VLOOKUP(J451,Tabela36[#All],2,FALSE)</f>
        <v>1.6989700043360187</v>
      </c>
      <c r="M451">
        <f>VLOOKUP(J451,Tabela36[#All],3,FALSE)</f>
        <v>1.505149978319906</v>
      </c>
      <c r="O451" s="1" t="s">
        <v>678</v>
      </c>
      <c r="P451">
        <v>4.2395747370832098</v>
      </c>
      <c r="Q451">
        <f>VLOOKUP(O451,Tabela36[#All],2,FALSE)</f>
        <v>1.4913616938342726</v>
      </c>
      <c r="R451">
        <f>VLOOKUP(O451,Tabela36[#All],3,FALSE)</f>
        <v>1.4471580313422192</v>
      </c>
      <c r="T451" s="1" t="s">
        <v>678</v>
      </c>
      <c r="U451">
        <v>-21.045094721092756</v>
      </c>
      <c r="V451">
        <f>VLOOKUP(T451,Tabela36[#All],2,FALSE)</f>
        <v>1.4913616938342726</v>
      </c>
      <c r="W451">
        <f>VLOOKUP(T451,Tabela36[#All],3,FALSE)</f>
        <v>1.4471580313422192</v>
      </c>
      <c r="Y451" t="s">
        <v>678</v>
      </c>
      <c r="Z451">
        <v>-49.378183199902708</v>
      </c>
      <c r="AA451">
        <f>VLOOKUP(Y451,Tabela36[#All],2,FALSE)</f>
        <v>1.4913616938342726</v>
      </c>
      <c r="AB451">
        <f>VLOOKUP(Y451,Tabela36[#All],3,FALSE)</f>
        <v>1.4471580313422192</v>
      </c>
    </row>
    <row r="452" spans="1:28" x14ac:dyDescent="0.3">
      <c r="A452" t="s">
        <v>680</v>
      </c>
      <c r="B452">
        <v>2.3384564936046046</v>
      </c>
      <c r="C452">
        <v>2.1335389083702174</v>
      </c>
      <c r="E452" s="1" t="s">
        <v>699</v>
      </c>
      <c r="F452">
        <v>387.12235700000002</v>
      </c>
      <c r="G452">
        <f>VLOOKUP(E452,Tabela36[#All],2,FALSE)</f>
        <v>1.5797835966168101</v>
      </c>
      <c r="H452">
        <f>VLOOKUP(E452,Tabela36[#All],3,FALSE)</f>
        <v>1.3424226808222062</v>
      </c>
      <c r="J452" s="1" t="s">
        <v>683</v>
      </c>
      <c r="K452">
        <v>2.8746168976437732</v>
      </c>
      <c r="L452">
        <f>VLOOKUP(J452,Tabela36[#All],2,FALSE)</f>
        <v>1.7853298350107671</v>
      </c>
      <c r="M452">
        <f>VLOOKUP(J452,Tabela36[#All],3,FALSE)</f>
        <v>1.6720978579357175</v>
      </c>
      <c r="O452" s="1" t="s">
        <v>679</v>
      </c>
      <c r="P452">
        <v>3.6120417446452695</v>
      </c>
      <c r="Q452">
        <f>VLOOKUP(O452,Tabela36[#All],2,FALSE)</f>
        <v>0.47712125471966244</v>
      </c>
      <c r="R452">
        <f>VLOOKUP(O452,Tabela36[#All],3,FALSE)</f>
        <v>0.47712125471966244</v>
      </c>
      <c r="T452" s="1" t="s">
        <v>679</v>
      </c>
      <c r="U452">
        <v>-21.851927620730056</v>
      </c>
      <c r="V452">
        <f>VLOOKUP(T452,Tabela36[#All],2,FALSE)</f>
        <v>0.47712125471966244</v>
      </c>
      <c r="W452">
        <f>VLOOKUP(T452,Tabela36[#All],3,FALSE)</f>
        <v>0.47712125471966244</v>
      </c>
      <c r="Y452" t="s">
        <v>679</v>
      </c>
      <c r="Z452">
        <v>-51.087077210506941</v>
      </c>
      <c r="AA452">
        <f>VLOOKUP(Y452,Tabela36[#All],2,FALSE)</f>
        <v>0.47712125471966244</v>
      </c>
      <c r="AB452">
        <f>VLOOKUP(Y452,Tabela36[#All],3,FALSE)</f>
        <v>0.47712125471966244</v>
      </c>
    </row>
    <row r="453" spans="1:28" x14ac:dyDescent="0.3">
      <c r="A453" t="s">
        <v>169</v>
      </c>
      <c r="B453">
        <v>3.0909630765957314</v>
      </c>
      <c r="C453">
        <v>2.3483048630481607</v>
      </c>
      <c r="E453" s="1" t="s">
        <v>110</v>
      </c>
      <c r="F453">
        <v>680.982846</v>
      </c>
      <c r="G453">
        <f>VLOOKUP(E453,Tabela36[#All],2,FALSE)</f>
        <v>4.4132997640812519</v>
      </c>
      <c r="H453">
        <f>VLOOKUP(E453,Tabela36[#All],3,FALSE)</f>
        <v>2.6394864892685859</v>
      </c>
      <c r="J453" s="1" t="s">
        <v>106</v>
      </c>
      <c r="K453">
        <v>3.1004673888821435</v>
      </c>
      <c r="L453">
        <f>VLOOKUP(J453,Tabela36[#All],2,FALSE)</f>
        <v>2.5888317255942073</v>
      </c>
      <c r="M453">
        <f>VLOOKUP(J453,Tabela36[#All],3,FALSE)</f>
        <v>2.1875207208364631</v>
      </c>
      <c r="O453" s="1" t="s">
        <v>680</v>
      </c>
      <c r="P453">
        <v>4.3323576534251123</v>
      </c>
      <c r="Q453">
        <f>VLOOKUP(O453,Tabela36[#All],2,FALSE)</f>
        <v>2.3384564936046046</v>
      </c>
      <c r="R453">
        <f>VLOOKUP(O453,Tabela36[#All],3,FALSE)</f>
        <v>2.1335389083702174</v>
      </c>
      <c r="T453" s="1" t="s">
        <v>680</v>
      </c>
      <c r="U453">
        <v>-21.358049011278002</v>
      </c>
      <c r="V453">
        <f>VLOOKUP(T453,Tabela36[#All],2,FALSE)</f>
        <v>2.3384564936046046</v>
      </c>
      <c r="W453">
        <f>VLOOKUP(T453,Tabela36[#All],3,FALSE)</f>
        <v>2.1335389083702174</v>
      </c>
      <c r="Y453" t="s">
        <v>680</v>
      </c>
      <c r="Z453">
        <v>-48.065583022045409</v>
      </c>
      <c r="AA453">
        <f>VLOOKUP(Y453,Tabela36[#All],2,FALSE)</f>
        <v>2.3384564936046046</v>
      </c>
      <c r="AB453">
        <f>VLOOKUP(Y453,Tabela36[#All],3,FALSE)</f>
        <v>2.1335389083702174</v>
      </c>
    </row>
    <row r="454" spans="1:28" x14ac:dyDescent="0.3">
      <c r="A454" t="s">
        <v>681</v>
      </c>
      <c r="B454">
        <v>1.3424226808222062</v>
      </c>
      <c r="C454">
        <v>1.3010299956639813</v>
      </c>
      <c r="E454" s="1" t="s">
        <v>700</v>
      </c>
      <c r="F454">
        <v>757.07632599999999</v>
      </c>
      <c r="G454">
        <f>VLOOKUP(E454,Tabela36[#All],2,FALSE)</f>
        <v>3.0374264979406238</v>
      </c>
      <c r="H454">
        <f>VLOOKUP(E454,Tabela36[#All],3,FALSE)</f>
        <v>2.3010299956639813</v>
      </c>
      <c r="J454" s="1" t="s">
        <v>684</v>
      </c>
      <c r="K454">
        <v>2.7486817562240788</v>
      </c>
      <c r="L454">
        <f>VLOOKUP(J454,Tabela36[#All],2,FALSE)</f>
        <v>3.070037866607755</v>
      </c>
      <c r="M454">
        <f>VLOOKUP(J454,Tabela36[#All],3,FALSE)</f>
        <v>2.2576785748691846</v>
      </c>
      <c r="O454" s="1" t="s">
        <v>169</v>
      </c>
      <c r="P454">
        <v>5.5119808992470753</v>
      </c>
      <c r="Q454">
        <f>VLOOKUP(O454,Tabela36[#All],2,FALSE)</f>
        <v>3.0909630765957314</v>
      </c>
      <c r="R454">
        <f>VLOOKUP(O454,Tabela36[#All],3,FALSE)</f>
        <v>2.3483048630481607</v>
      </c>
      <c r="T454" s="1" t="s">
        <v>169</v>
      </c>
      <c r="U454">
        <v>-24.003021500000003</v>
      </c>
      <c r="V454">
        <f>VLOOKUP(T454,Tabela36[#All],2,FALSE)</f>
        <v>3.0909630765957314</v>
      </c>
      <c r="W454">
        <f>VLOOKUP(T454,Tabela36[#All],3,FALSE)</f>
        <v>2.3483048630481607</v>
      </c>
      <c r="Y454" t="s">
        <v>169</v>
      </c>
      <c r="Z454">
        <v>-46.412049583612436</v>
      </c>
      <c r="AA454">
        <f>VLOOKUP(Y454,Tabela36[#All],2,FALSE)</f>
        <v>3.0909630765957314</v>
      </c>
      <c r="AB454">
        <f>VLOOKUP(Y454,Tabela36[#All],3,FALSE)</f>
        <v>2.3483048630481607</v>
      </c>
    </row>
    <row r="455" spans="1:28" x14ac:dyDescent="0.3">
      <c r="A455" t="s">
        <v>682</v>
      </c>
      <c r="B455">
        <v>1.6989700043360187</v>
      </c>
      <c r="C455">
        <v>1.505149978319906</v>
      </c>
      <c r="E455" s="1" t="s">
        <v>701</v>
      </c>
      <c r="F455">
        <v>569.83060799999998</v>
      </c>
      <c r="G455">
        <f>VLOOKUP(E455,Tabela36[#All],2,FALSE)</f>
        <v>3.9203320715395895</v>
      </c>
      <c r="H455">
        <f>VLOOKUP(E455,Tabela36[#All],3,FALSE)</f>
        <v>2.4800069429571505</v>
      </c>
      <c r="J455" s="1" t="s">
        <v>685</v>
      </c>
      <c r="K455">
        <v>2.878063706503013</v>
      </c>
      <c r="L455">
        <f>VLOOKUP(J455,Tabela36[#All],2,FALSE)</f>
        <v>1.8692317197309762</v>
      </c>
      <c r="M455">
        <f>VLOOKUP(J455,Tabela36[#All],3,FALSE)</f>
        <v>1.7242758696007889</v>
      </c>
      <c r="O455" s="1" t="s">
        <v>681</v>
      </c>
      <c r="P455">
        <v>3.7210683017971591</v>
      </c>
      <c r="Q455">
        <f>VLOOKUP(O455,Tabela36[#All],2,FALSE)</f>
        <v>1.3424226808222062</v>
      </c>
      <c r="R455">
        <f>VLOOKUP(O455,Tabela36[#All],3,FALSE)</f>
        <v>1.3010299956639813</v>
      </c>
      <c r="T455" s="1" t="s">
        <v>681</v>
      </c>
      <c r="U455">
        <v>-22.811467984467601</v>
      </c>
      <c r="V455">
        <f>VLOOKUP(T455,Tabela36[#All],2,FALSE)</f>
        <v>1.3424226808222062</v>
      </c>
      <c r="W455">
        <f>VLOOKUP(T455,Tabela36[#All],3,FALSE)</f>
        <v>1.3010299956639813</v>
      </c>
      <c r="Y455" t="s">
        <v>681</v>
      </c>
      <c r="Z455">
        <v>-48.66468557751746</v>
      </c>
      <c r="AA455">
        <f>VLOOKUP(Y455,Tabela36[#All],2,FALSE)</f>
        <v>1.3424226808222062</v>
      </c>
      <c r="AB455">
        <f>VLOOKUP(Y455,Tabela36[#All],3,FALSE)</f>
        <v>1.3010299956639813</v>
      </c>
    </row>
    <row r="456" spans="1:28" x14ac:dyDescent="0.3">
      <c r="A456" t="s">
        <v>683</v>
      </c>
      <c r="B456">
        <v>1.7853298350107671</v>
      </c>
      <c r="C456">
        <v>1.6720978579357175</v>
      </c>
      <c r="E456" s="1" t="s">
        <v>702</v>
      </c>
      <c r="F456">
        <v>611.52208199999995</v>
      </c>
      <c r="G456">
        <f>VLOOKUP(E456,Tabela36[#All],2,FALSE)</f>
        <v>3.0835026198302673</v>
      </c>
      <c r="H456">
        <f>VLOOKUP(E456,Tabela36[#All],3,FALSE)</f>
        <v>2.3483048630481607</v>
      </c>
      <c r="J456" s="1" t="s">
        <v>107</v>
      </c>
      <c r="K456">
        <v>2.891648943870559</v>
      </c>
      <c r="L456">
        <f>VLOOKUP(J456,Tabela36[#All],2,FALSE)</f>
        <v>1.7708520116421442</v>
      </c>
      <c r="M456">
        <f>VLOOKUP(J456,Tabela36[#All],3,FALSE)</f>
        <v>1.6334684555795864</v>
      </c>
      <c r="O456" s="1" t="s">
        <v>682</v>
      </c>
      <c r="P456">
        <v>3.6121478383264867</v>
      </c>
      <c r="Q456">
        <f>VLOOKUP(O456,Tabela36[#All],2,FALSE)</f>
        <v>1.6989700043360187</v>
      </c>
      <c r="R456">
        <f>VLOOKUP(O456,Tabela36[#All],3,FALSE)</f>
        <v>1.505149978319906</v>
      </c>
      <c r="T456" s="1" t="s">
        <v>682</v>
      </c>
      <c r="U456">
        <v>-22.103674319237403</v>
      </c>
      <c r="V456">
        <f>VLOOKUP(T456,Tabela36[#All],2,FALSE)</f>
        <v>1.6989700043360187</v>
      </c>
      <c r="W456">
        <f>VLOOKUP(T456,Tabela36[#All],3,FALSE)</f>
        <v>1.505149978319906</v>
      </c>
      <c r="Y456" t="s">
        <v>682</v>
      </c>
      <c r="Z456">
        <v>-49.439149287236681</v>
      </c>
      <c r="AA456">
        <f>VLOOKUP(Y456,Tabela36[#All],2,FALSE)</f>
        <v>1.6989700043360187</v>
      </c>
      <c r="AB456">
        <f>VLOOKUP(Y456,Tabela36[#All],3,FALSE)</f>
        <v>1.505149978319906</v>
      </c>
    </row>
    <row r="457" spans="1:28" x14ac:dyDescent="0.3">
      <c r="A457" t="s">
        <v>106</v>
      </c>
      <c r="B457">
        <v>2.5888317255942073</v>
      </c>
      <c r="C457">
        <v>2.1875207208364631</v>
      </c>
      <c r="E457" s="1" t="s">
        <v>111</v>
      </c>
      <c r="F457">
        <v>537.58763799999997</v>
      </c>
      <c r="G457">
        <f>VLOOKUP(E457,Tabela36[#All],2,FALSE)</f>
        <v>2.2988530764097068</v>
      </c>
      <c r="H457">
        <f>VLOOKUP(E457,Tabela36[#All],3,FALSE)</f>
        <v>2.0863598306747484</v>
      </c>
      <c r="J457" s="1" t="s">
        <v>686</v>
      </c>
      <c r="K457">
        <v>2.3131751712610917</v>
      </c>
      <c r="L457">
        <f>VLOOKUP(J457,Tabela36[#All],2,FALSE)</f>
        <v>2.2068258760318495</v>
      </c>
      <c r="M457">
        <f>VLOOKUP(J457,Tabela36[#All],3,FALSE)</f>
        <v>1.919078092376074</v>
      </c>
      <c r="O457" s="1" t="s">
        <v>683</v>
      </c>
      <c r="P457">
        <v>4.1174701636201201</v>
      </c>
      <c r="Q457">
        <f>VLOOKUP(O457,Tabela36[#All],2,FALSE)</f>
        <v>1.7853298350107671</v>
      </c>
      <c r="R457">
        <f>VLOOKUP(O457,Tabela36[#All],3,FALSE)</f>
        <v>1.6720978579357175</v>
      </c>
      <c r="T457" s="1" t="s">
        <v>683</v>
      </c>
      <c r="U457">
        <v>-22.008990778755852</v>
      </c>
      <c r="V457">
        <f>VLOOKUP(T457,Tabela36[#All],2,FALSE)</f>
        <v>1.7853298350107671</v>
      </c>
      <c r="W457">
        <f>VLOOKUP(T457,Tabela36[#All],3,FALSE)</f>
        <v>1.6720978579357175</v>
      </c>
      <c r="Y457" t="s">
        <v>683</v>
      </c>
      <c r="Z457">
        <v>-51.557570191824034</v>
      </c>
      <c r="AA457">
        <f>VLOOKUP(Y457,Tabela36[#All],2,FALSE)</f>
        <v>1.7853298350107671</v>
      </c>
      <c r="AB457">
        <f>VLOOKUP(Y457,Tabela36[#All],3,FALSE)</f>
        <v>1.6720978579357175</v>
      </c>
    </row>
    <row r="458" spans="1:28" x14ac:dyDescent="0.3">
      <c r="A458" t="s">
        <v>684</v>
      </c>
      <c r="B458">
        <v>3.070037866607755</v>
      </c>
      <c r="C458">
        <v>2.2576785748691846</v>
      </c>
      <c r="E458" s="1" t="s">
        <v>703</v>
      </c>
      <c r="F458">
        <v>441.08302800000001</v>
      </c>
      <c r="G458">
        <f>VLOOKUP(E458,Tabela36[#All],2,FALSE)</f>
        <v>1.0413926851582251</v>
      </c>
      <c r="H458">
        <f>VLOOKUP(E458,Tabela36[#All],3,FALSE)</f>
        <v>1.0413926851582251</v>
      </c>
      <c r="J458" s="1" t="s">
        <v>687</v>
      </c>
      <c r="K458">
        <v>2.8138084165946662</v>
      </c>
      <c r="L458">
        <f>VLOOKUP(J458,Tabela36[#All],2,FALSE)</f>
        <v>2.0755469613925306</v>
      </c>
      <c r="M458">
        <f>VLOOKUP(J458,Tabela36[#All],3,FALSE)</f>
        <v>1.919078092376074</v>
      </c>
      <c r="O458" s="1" t="s">
        <v>106</v>
      </c>
      <c r="P458">
        <v>4.6454222693490923</v>
      </c>
      <c r="Q458">
        <f>VLOOKUP(O458,Tabela36[#All],2,FALSE)</f>
        <v>2.5888317255942073</v>
      </c>
      <c r="R458">
        <f>VLOOKUP(O458,Tabela36[#All],3,FALSE)</f>
        <v>2.1875207208364631</v>
      </c>
      <c r="T458" s="1" t="s">
        <v>106</v>
      </c>
      <c r="U458">
        <v>-21.768781995000001</v>
      </c>
      <c r="V458">
        <f>VLOOKUP(T458,Tabela36[#All],2,FALSE)</f>
        <v>2.5888317255942073</v>
      </c>
      <c r="W458">
        <f>VLOOKUP(T458,Tabela36[#All],3,FALSE)</f>
        <v>2.1875207208364631</v>
      </c>
      <c r="Y458" t="s">
        <v>106</v>
      </c>
      <c r="Z458">
        <v>-52.115275826996601</v>
      </c>
      <c r="AA458">
        <f>VLOOKUP(Y458,Tabela36[#All],2,FALSE)</f>
        <v>2.5888317255942073</v>
      </c>
      <c r="AB458">
        <f>VLOOKUP(Y458,Tabela36[#All],3,FALSE)</f>
        <v>2.1875207208364631</v>
      </c>
    </row>
    <row r="459" spans="1:28" x14ac:dyDescent="0.3">
      <c r="A459" t="s">
        <v>685</v>
      </c>
      <c r="B459">
        <v>1.8692317197309762</v>
      </c>
      <c r="C459">
        <v>1.7242758696007889</v>
      </c>
      <c r="E459" s="1" t="s">
        <v>112</v>
      </c>
      <c r="F459">
        <v>618.99365499999999</v>
      </c>
      <c r="G459">
        <f>VLOOKUP(E459,Tabela36[#All],2,FALSE)</f>
        <v>3.9834909718151663</v>
      </c>
      <c r="H459">
        <f>VLOOKUP(E459,Tabela36[#All],3,FALSE)</f>
        <v>2.53655844257153</v>
      </c>
      <c r="J459" s="1" t="s">
        <v>688</v>
      </c>
      <c r="K459">
        <v>2.3968947077818479</v>
      </c>
      <c r="L459">
        <f>VLOOKUP(J459,Tabela36[#All],2,FALSE)</f>
        <v>2.1461280356782382</v>
      </c>
      <c r="M459">
        <f>VLOOKUP(J459,Tabela36[#All],3,FALSE)</f>
        <v>1.9590413923210936</v>
      </c>
      <c r="O459" s="1" t="s">
        <v>684</v>
      </c>
      <c r="P459">
        <v>5.3593478126493546</v>
      </c>
      <c r="Q459">
        <f>VLOOKUP(O459,Tabela36[#All],2,FALSE)</f>
        <v>3.070037866607755</v>
      </c>
      <c r="R459">
        <f>VLOOKUP(O459,Tabela36[#All],3,FALSE)</f>
        <v>2.2576785748691846</v>
      </c>
      <c r="T459" s="1" t="s">
        <v>684</v>
      </c>
      <c r="U459">
        <v>-22.122743500000002</v>
      </c>
      <c r="V459">
        <f>VLOOKUP(T459,Tabela36[#All],2,FALSE)</f>
        <v>3.070037866607755</v>
      </c>
      <c r="W459">
        <f>VLOOKUP(T459,Tabela36[#All],3,FALSE)</f>
        <v>2.2576785748691846</v>
      </c>
      <c r="Y459" t="s">
        <v>684</v>
      </c>
      <c r="Z459">
        <v>-51.386765581912492</v>
      </c>
      <c r="AA459">
        <f>VLOOKUP(Y459,Tabela36[#All],2,FALSE)</f>
        <v>3.070037866607755</v>
      </c>
      <c r="AB459">
        <f>VLOOKUP(Y459,Tabela36[#All],3,FALSE)</f>
        <v>2.2576785748691846</v>
      </c>
    </row>
    <row r="460" spans="1:28" x14ac:dyDescent="0.3">
      <c r="A460" t="s">
        <v>107</v>
      </c>
      <c r="B460">
        <v>1.7708520116421442</v>
      </c>
      <c r="C460">
        <v>1.6334684555795864</v>
      </c>
      <c r="E460" s="1" t="s">
        <v>704</v>
      </c>
      <c r="F460">
        <v>627.719112</v>
      </c>
      <c r="G460">
        <f>VLOOKUP(E460,Tabela36[#All],2,FALSE)</f>
        <v>1.8195439355418688</v>
      </c>
      <c r="H460">
        <f>VLOOKUP(E460,Tabela36[#All],3,FALSE)</f>
        <v>1.5910646070264991</v>
      </c>
      <c r="J460" s="1" t="s">
        <v>689</v>
      </c>
      <c r="K460">
        <v>2.5037049048300242</v>
      </c>
      <c r="L460">
        <f>VLOOKUP(J460,Tabela36[#All],2,FALSE)</f>
        <v>1.255272505103306</v>
      </c>
      <c r="M460">
        <f>VLOOKUP(J460,Tabela36[#All],3,FALSE)</f>
        <v>1.2304489213782739</v>
      </c>
      <c r="O460" s="1" t="s">
        <v>685</v>
      </c>
      <c r="P460">
        <v>4.5967729767595324</v>
      </c>
      <c r="Q460">
        <f>VLOOKUP(O460,Tabela36[#All],2,FALSE)</f>
        <v>1.8692317197309762</v>
      </c>
      <c r="R460">
        <f>VLOOKUP(O460,Tabela36[#All],3,FALSE)</f>
        <v>1.7242758696007889</v>
      </c>
      <c r="T460" s="1" t="s">
        <v>685</v>
      </c>
      <c r="U460">
        <v>-21.875939505000005</v>
      </c>
      <c r="V460">
        <f>VLOOKUP(T460,Tabela36[#All],2,FALSE)</f>
        <v>1.8692317197309762</v>
      </c>
      <c r="W460">
        <f>VLOOKUP(T460,Tabela36[#All],3,FALSE)</f>
        <v>1.7242758696007889</v>
      </c>
      <c r="Y460" t="s">
        <v>685</v>
      </c>
      <c r="Z460">
        <v>-51.840258805056799</v>
      </c>
      <c r="AA460">
        <f>VLOOKUP(Y460,Tabela36[#All],2,FALSE)</f>
        <v>1.8692317197309762</v>
      </c>
      <c r="AB460">
        <f>VLOOKUP(Y460,Tabela36[#All],3,FALSE)</f>
        <v>1.7242758696007889</v>
      </c>
    </row>
    <row r="461" spans="1:28" x14ac:dyDescent="0.3">
      <c r="A461" t="s">
        <v>686</v>
      </c>
      <c r="B461">
        <v>2.2068258760318495</v>
      </c>
      <c r="C461">
        <v>1.919078092376074</v>
      </c>
      <c r="E461" s="1" t="s">
        <v>113</v>
      </c>
      <c r="F461">
        <v>762.981314</v>
      </c>
      <c r="G461">
        <f>VLOOKUP(E461,Tabela36[#All],2,FALSE)</f>
        <v>2.3283796034387376</v>
      </c>
      <c r="H461">
        <f>VLOOKUP(E461,Tabela36[#All],3,FALSE)</f>
        <v>2.0211892990699383</v>
      </c>
      <c r="J461" s="1" t="s">
        <v>690</v>
      </c>
      <c r="K461">
        <v>2.0850942627363307</v>
      </c>
      <c r="L461">
        <f>VLOOKUP(J461,Tabela36[#All],2,FALSE)</f>
        <v>2.3710678622717363</v>
      </c>
      <c r="M461">
        <f>VLOOKUP(J461,Tabela36[#All],3,FALSE)</f>
        <v>2.1492191126553797</v>
      </c>
      <c r="O461" s="1" t="s">
        <v>107</v>
      </c>
      <c r="P461">
        <v>4.6067252245758397</v>
      </c>
      <c r="Q461">
        <f>VLOOKUP(O461,Tabela36[#All],2,FALSE)</f>
        <v>1.7708520116421442</v>
      </c>
      <c r="R461">
        <f>VLOOKUP(O461,Tabela36[#All],3,FALSE)</f>
        <v>1.6334684555795864</v>
      </c>
      <c r="T461" s="1" t="s">
        <v>107</v>
      </c>
      <c r="U461">
        <v>-21.538867499355003</v>
      </c>
      <c r="V461">
        <f>VLOOKUP(T461,Tabela36[#All],2,FALSE)</f>
        <v>1.7708520116421442</v>
      </c>
      <c r="W461">
        <f>VLOOKUP(T461,Tabela36[#All],3,FALSE)</f>
        <v>1.6334684555795864</v>
      </c>
      <c r="Y461" t="s">
        <v>107</v>
      </c>
      <c r="Z461">
        <v>-49.857735234791051</v>
      </c>
      <c r="AA461">
        <f>VLOOKUP(Y461,Tabela36[#All],2,FALSE)</f>
        <v>1.7708520116421442</v>
      </c>
      <c r="AB461">
        <f>VLOOKUP(Y461,Tabela36[#All],3,FALSE)</f>
        <v>1.6334684555795864</v>
      </c>
    </row>
    <row r="462" spans="1:28" x14ac:dyDescent="0.3">
      <c r="A462" t="s">
        <v>687</v>
      </c>
      <c r="B462">
        <v>2.0755469613925306</v>
      </c>
      <c r="C462">
        <v>1.919078092376074</v>
      </c>
      <c r="E462" s="1" t="s">
        <v>705</v>
      </c>
      <c r="F462">
        <v>439.56064500000002</v>
      </c>
      <c r="G462">
        <f>VLOOKUP(E462,Tabela36[#All],2,FALSE)</f>
        <v>1.9590413923210936</v>
      </c>
      <c r="H462">
        <f>VLOOKUP(E462,Tabela36[#All],3,FALSE)</f>
        <v>1.7558748556724915</v>
      </c>
      <c r="J462" s="1" t="s">
        <v>691</v>
      </c>
      <c r="K462">
        <v>3.2007131868210141</v>
      </c>
      <c r="L462">
        <f>VLOOKUP(J462,Tabela36[#All],2,FALSE)</f>
        <v>2.5550944485783194</v>
      </c>
      <c r="M462">
        <f>VLOOKUP(J462,Tabela36[#All],3,FALSE)</f>
        <v>2.167317334748176</v>
      </c>
      <c r="O462" s="1" t="s">
        <v>686</v>
      </c>
      <c r="P462">
        <v>3.5802405082653763</v>
      </c>
      <c r="Q462">
        <f>VLOOKUP(O462,Tabela36[#All],2,FALSE)</f>
        <v>2.2068258760318495</v>
      </c>
      <c r="R462">
        <f>VLOOKUP(O462,Tabela36[#All],3,FALSE)</f>
        <v>1.919078092376074</v>
      </c>
      <c r="T462" s="1" t="s">
        <v>686</v>
      </c>
      <c r="U462">
        <v>-23.301574999313853</v>
      </c>
      <c r="V462">
        <f>VLOOKUP(T462,Tabela36[#All],2,FALSE)</f>
        <v>2.2068258760318495</v>
      </c>
      <c r="W462">
        <f>VLOOKUP(T462,Tabela36[#All],3,FALSE)</f>
        <v>1.919078092376074</v>
      </c>
      <c r="Y462" t="s">
        <v>686</v>
      </c>
      <c r="Z462">
        <v>-48.052685336085517</v>
      </c>
      <c r="AA462">
        <f>VLOOKUP(Y462,Tabela36[#All],2,FALSE)</f>
        <v>2.2068258760318495</v>
      </c>
      <c r="AB462">
        <f>VLOOKUP(Y462,Tabela36[#All],3,FALSE)</f>
        <v>1.919078092376074</v>
      </c>
    </row>
    <row r="463" spans="1:28" x14ac:dyDescent="0.3">
      <c r="A463" t="s">
        <v>688</v>
      </c>
      <c r="B463">
        <v>2.1461280356782382</v>
      </c>
      <c r="C463">
        <v>1.9590413923210936</v>
      </c>
      <c r="E463" s="1" t="s">
        <v>706</v>
      </c>
      <c r="F463">
        <v>564.76986799999997</v>
      </c>
      <c r="G463">
        <f>VLOOKUP(E463,Tabela36[#All],2,FALSE)</f>
        <v>0.69897000433601886</v>
      </c>
      <c r="H463">
        <f>VLOOKUP(E463,Tabela36[#All],3,FALSE)</f>
        <v>0.6020599913279624</v>
      </c>
      <c r="J463" s="1" t="s">
        <v>692</v>
      </c>
      <c r="K463">
        <v>2.4905778558859097</v>
      </c>
      <c r="L463">
        <f>VLOOKUP(J463,Tabela36[#All],2,FALSE)</f>
        <v>2.725094521081469</v>
      </c>
      <c r="M463">
        <f>VLOOKUP(J463,Tabela36[#All],3,FALSE)</f>
        <v>2.2600713879850747</v>
      </c>
      <c r="O463" s="1" t="s">
        <v>687</v>
      </c>
      <c r="P463">
        <v>4.1494962334657419</v>
      </c>
      <c r="Q463">
        <f>VLOOKUP(O463,Tabela36[#All],2,FALSE)</f>
        <v>2.0755469613925306</v>
      </c>
      <c r="R463">
        <f>VLOOKUP(O463,Tabela36[#All],3,FALSE)</f>
        <v>1.919078092376074</v>
      </c>
      <c r="T463" s="1" t="s">
        <v>687</v>
      </c>
      <c r="U463">
        <v>-22.249404798371657</v>
      </c>
      <c r="V463">
        <f>VLOOKUP(T463,Tabela36[#All],2,FALSE)</f>
        <v>2.0755469613925306</v>
      </c>
      <c r="W463">
        <f>VLOOKUP(T463,Tabela36[#All],3,FALSE)</f>
        <v>1.919078092376074</v>
      </c>
      <c r="Y463" t="s">
        <v>687</v>
      </c>
      <c r="Z463">
        <v>-50.697947389350155</v>
      </c>
      <c r="AA463">
        <f>VLOOKUP(Y463,Tabela36[#All],2,FALSE)</f>
        <v>2.0755469613925306</v>
      </c>
      <c r="AB463">
        <f>VLOOKUP(Y463,Tabela36[#All],3,FALSE)</f>
        <v>1.919078092376074</v>
      </c>
    </row>
    <row r="464" spans="1:28" x14ac:dyDescent="0.3">
      <c r="A464" t="s">
        <v>689</v>
      </c>
      <c r="B464">
        <v>1.255272505103306</v>
      </c>
      <c r="C464">
        <v>1.2304489213782739</v>
      </c>
      <c r="E464" s="1" t="s">
        <v>707</v>
      </c>
      <c r="F464">
        <v>280.69404700000001</v>
      </c>
      <c r="G464">
        <f>VLOOKUP(E464,Tabela36[#All],2,FALSE)</f>
        <v>2.399673721481038</v>
      </c>
      <c r="H464">
        <f>VLOOKUP(E464,Tabela36[#All],3,FALSE)</f>
        <v>2.1172712956557644</v>
      </c>
      <c r="J464" s="1" t="s">
        <v>693</v>
      </c>
      <c r="K464">
        <v>2.4204178692863172</v>
      </c>
      <c r="L464">
        <f>VLOOKUP(J464,Tabela36[#All],2,FALSE)</f>
        <v>1.505149978319906</v>
      </c>
      <c r="M464">
        <f>VLOOKUP(J464,Tabela36[#All],3,FALSE)</f>
        <v>1.4471580313422192</v>
      </c>
      <c r="O464" s="1" t="s">
        <v>688</v>
      </c>
      <c r="P464">
        <v>4.1277525158329729</v>
      </c>
      <c r="Q464">
        <f>VLOOKUP(O464,Tabela36[#All],2,FALSE)</f>
        <v>2.1461280356782382</v>
      </c>
      <c r="R464">
        <f>VLOOKUP(O464,Tabela36[#All],3,FALSE)</f>
        <v>1.9590413923210936</v>
      </c>
      <c r="T464" s="1" t="s">
        <v>688</v>
      </c>
      <c r="U464">
        <v>-22.541844499331255</v>
      </c>
      <c r="V464">
        <f>VLOOKUP(T464,Tabela36[#All],2,FALSE)</f>
        <v>2.1461280356782382</v>
      </c>
      <c r="W464">
        <f>VLOOKUP(T464,Tabela36[#All],3,FALSE)</f>
        <v>1.9590413923210936</v>
      </c>
      <c r="Y464" t="s">
        <v>688</v>
      </c>
      <c r="Z464">
        <v>-44.778477310059543</v>
      </c>
      <c r="AA464">
        <f>VLOOKUP(Y464,Tabela36[#All],2,FALSE)</f>
        <v>2.1461280356782382</v>
      </c>
      <c r="AB464">
        <f>VLOOKUP(Y464,Tabela36[#All],3,FALSE)</f>
        <v>1.9590413923210936</v>
      </c>
    </row>
    <row r="465" spans="1:28" x14ac:dyDescent="0.3">
      <c r="A465" t="s">
        <v>690</v>
      </c>
      <c r="B465">
        <v>2.3710678622717363</v>
      </c>
      <c r="C465">
        <v>2.1492191126553797</v>
      </c>
      <c r="E465" s="1" t="s">
        <v>708</v>
      </c>
      <c r="F465">
        <v>547.20737899999995</v>
      </c>
      <c r="G465">
        <f>VLOOKUP(E465,Tabela36[#All],2,FALSE)</f>
        <v>2.4712917110589387</v>
      </c>
      <c r="H465">
        <f>VLOOKUP(E465,Tabela36[#All],3,FALSE)</f>
        <v>2.1613680022349748</v>
      </c>
      <c r="J465" s="1" t="s">
        <v>694</v>
      </c>
      <c r="K465">
        <v>2.6132137013918779</v>
      </c>
      <c r="L465">
        <f>VLOOKUP(J465,Tabela36[#All],2,FALSE)</f>
        <v>1.6127838567197355</v>
      </c>
      <c r="M465">
        <f>VLOOKUP(J465,Tabela36[#All],3,FALSE)</f>
        <v>1.568201724066995</v>
      </c>
      <c r="O465" s="1" t="s">
        <v>689</v>
      </c>
      <c r="P465">
        <v>3.822037248072585</v>
      </c>
      <c r="Q465">
        <f>VLOOKUP(O465,Tabela36[#All],2,FALSE)</f>
        <v>1.255272505103306</v>
      </c>
      <c r="R465">
        <f>VLOOKUP(O465,Tabela36[#All],3,FALSE)</f>
        <v>1.2304489213782739</v>
      </c>
      <c r="T465" s="1" t="s">
        <v>689</v>
      </c>
      <c r="U465">
        <v>-22.071919826416956</v>
      </c>
      <c r="V465">
        <f>VLOOKUP(T465,Tabela36[#All],2,FALSE)</f>
        <v>1.255272505103306</v>
      </c>
      <c r="W465">
        <f>VLOOKUP(T465,Tabela36[#All],3,FALSE)</f>
        <v>1.2304489213782739</v>
      </c>
      <c r="Y465" t="s">
        <v>689</v>
      </c>
      <c r="Z465">
        <v>-50.311595242929911</v>
      </c>
      <c r="AA465">
        <f>VLOOKUP(Y465,Tabela36[#All],2,FALSE)</f>
        <v>1.255272505103306</v>
      </c>
      <c r="AB465">
        <f>VLOOKUP(Y465,Tabela36[#All],3,FALSE)</f>
        <v>1.2304489213782739</v>
      </c>
    </row>
    <row r="466" spans="1:28" x14ac:dyDescent="0.3">
      <c r="A466" t="s">
        <v>691</v>
      </c>
      <c r="B466">
        <v>2.5550944485783194</v>
      </c>
      <c r="C466">
        <v>2.167317334748176</v>
      </c>
      <c r="E466" s="1" t="s">
        <v>709</v>
      </c>
      <c r="F466">
        <v>427.03193800000003</v>
      </c>
      <c r="G466">
        <f>VLOOKUP(E466,Tabela36[#All],2,FALSE)</f>
        <v>0</v>
      </c>
      <c r="H466">
        <f>VLOOKUP(E466,Tabela36[#All],3,FALSE)</f>
        <v>0</v>
      </c>
      <c r="J466" s="1" t="s">
        <v>170</v>
      </c>
      <c r="K466">
        <v>2.8586580854397154</v>
      </c>
      <c r="L466">
        <f>VLOOKUP(J466,Tabela36[#All],2,FALSE)</f>
        <v>2.9400181550076634</v>
      </c>
      <c r="M466">
        <f>VLOOKUP(J466,Tabela36[#All],3,FALSE)</f>
        <v>2.2966651902615309</v>
      </c>
      <c r="O466" s="1" t="s">
        <v>690</v>
      </c>
      <c r="P466">
        <v>3.9578944872128985</v>
      </c>
      <c r="Q466">
        <f>VLOOKUP(O466,Tabela36[#All],2,FALSE)</f>
        <v>2.3710678622717363</v>
      </c>
      <c r="R466">
        <f>VLOOKUP(O466,Tabela36[#All],3,FALSE)</f>
        <v>2.1492191126553797</v>
      </c>
      <c r="T466" s="1" t="s">
        <v>690</v>
      </c>
      <c r="U466">
        <v>-23.011556353887332</v>
      </c>
      <c r="V466">
        <f>VLOOKUP(T466,Tabela36[#All],2,FALSE)</f>
        <v>2.3710678622717363</v>
      </c>
      <c r="W466">
        <f>VLOOKUP(T466,Tabela36[#All],3,FALSE)</f>
        <v>2.1492191126553797</v>
      </c>
      <c r="Y466" t="s">
        <v>690</v>
      </c>
      <c r="Z466">
        <v>-47.531160680903128</v>
      </c>
      <c r="AA466">
        <f>VLOOKUP(Y466,Tabela36[#All],2,FALSE)</f>
        <v>2.3710678622717363</v>
      </c>
      <c r="AB466">
        <f>VLOOKUP(Y466,Tabela36[#All],3,FALSE)</f>
        <v>2.1492191126553797</v>
      </c>
    </row>
    <row r="467" spans="1:28" x14ac:dyDescent="0.3">
      <c r="A467" t="s">
        <v>692</v>
      </c>
      <c r="B467">
        <v>2.725094521081469</v>
      </c>
      <c r="C467">
        <v>2.2600713879850747</v>
      </c>
      <c r="E467" s="1" t="s">
        <v>710</v>
      </c>
      <c r="F467">
        <v>343.14790499999998</v>
      </c>
      <c r="G467">
        <f>VLOOKUP(E467,Tabela36[#All],2,FALSE)</f>
        <v>2.4638929889859074</v>
      </c>
      <c r="H467">
        <f>VLOOKUP(E467,Tabela36[#All],3,FALSE)</f>
        <v>2.0644579892269186</v>
      </c>
      <c r="J467" s="1" t="s">
        <v>695</v>
      </c>
      <c r="K467">
        <v>2.3904864575639269</v>
      </c>
      <c r="L467">
        <f>VLOOKUP(J467,Tabela36[#All],2,FALSE)</f>
        <v>1.9777236052888478</v>
      </c>
      <c r="M467">
        <f>VLOOKUP(J467,Tabela36[#All],3,FALSE)</f>
        <v>1.7634279935629373</v>
      </c>
      <c r="O467" s="1" t="s">
        <v>691</v>
      </c>
      <c r="P467">
        <v>4.4728587962254016</v>
      </c>
      <c r="Q467">
        <f>VLOOKUP(O467,Tabela36[#All],2,FALSE)</f>
        <v>2.5550944485783194</v>
      </c>
      <c r="R467">
        <f>VLOOKUP(O467,Tabela36[#All],3,FALSE)</f>
        <v>2.167317334748176</v>
      </c>
      <c r="T467" s="1" t="s">
        <v>691</v>
      </c>
      <c r="U467">
        <v>-22.228451010000004</v>
      </c>
      <c r="V467">
        <f>VLOOKUP(T467,Tabela36[#All],2,FALSE)</f>
        <v>2.5550944485783194</v>
      </c>
      <c r="W467">
        <f>VLOOKUP(T467,Tabela36[#All],3,FALSE)</f>
        <v>2.167317334748176</v>
      </c>
      <c r="Y467" t="s">
        <v>691</v>
      </c>
      <c r="Z467">
        <v>-50.890211685938034</v>
      </c>
      <c r="AA467">
        <f>VLOOKUP(Y467,Tabela36[#All],2,FALSE)</f>
        <v>2.5550944485783194</v>
      </c>
      <c r="AB467">
        <f>VLOOKUP(Y467,Tabela36[#All],3,FALSE)</f>
        <v>2.167317334748176</v>
      </c>
    </row>
    <row r="468" spans="1:28" x14ac:dyDescent="0.3">
      <c r="A468" t="s">
        <v>693</v>
      </c>
      <c r="B468">
        <v>1.505149978319906</v>
      </c>
      <c r="C468">
        <v>1.4471580313422192</v>
      </c>
      <c r="E468" s="1" t="s">
        <v>711</v>
      </c>
      <c r="F468">
        <v>400.85286000000002</v>
      </c>
      <c r="G468">
        <f>VLOOKUP(E468,Tabela36[#All],2,FALSE)</f>
        <v>1.7708520116421442</v>
      </c>
      <c r="H468">
        <f>VLOOKUP(E468,Tabela36[#All],3,FALSE)</f>
        <v>1.6232492903979006</v>
      </c>
      <c r="J468" s="1" t="s">
        <v>696</v>
      </c>
      <c r="K468">
        <v>2.5260276627345015</v>
      </c>
      <c r="L468">
        <f>VLOOKUP(J468,Tabela36[#All],2,FALSE)</f>
        <v>2.3783979009481375</v>
      </c>
      <c r="M468">
        <f>VLOOKUP(J468,Tabela36[#All],3,FALSE)</f>
        <v>2.1271047983648077</v>
      </c>
      <c r="O468" s="1" t="s">
        <v>692</v>
      </c>
      <c r="P468">
        <v>3.5855735186227311</v>
      </c>
      <c r="Q468">
        <f>VLOOKUP(O468,Tabela36[#All],2,FALSE)</f>
        <v>2.725094521081469</v>
      </c>
      <c r="R468">
        <f>VLOOKUP(O468,Tabela36[#All],3,FALSE)</f>
        <v>2.2600713879850747</v>
      </c>
      <c r="T468" s="1" t="s">
        <v>692</v>
      </c>
      <c r="U468">
        <v>-23.272655499310559</v>
      </c>
      <c r="V468">
        <f>VLOOKUP(T468,Tabela36[#All],2,FALSE)</f>
        <v>2.725094521081469</v>
      </c>
      <c r="W468">
        <f>VLOOKUP(T468,Tabela36[#All],3,FALSE)</f>
        <v>2.2600713879850747</v>
      </c>
      <c r="Y468" t="s">
        <v>692</v>
      </c>
      <c r="Z468">
        <v>-45.536495610738875</v>
      </c>
      <c r="AA468">
        <f>VLOOKUP(Y468,Tabela36[#All],2,FALSE)</f>
        <v>2.725094521081469</v>
      </c>
      <c r="AB468">
        <f>VLOOKUP(Y468,Tabela36[#All],3,FALSE)</f>
        <v>2.2600713879850747</v>
      </c>
    </row>
    <row r="469" spans="1:28" x14ac:dyDescent="0.3">
      <c r="A469" t="s">
        <v>694</v>
      </c>
      <c r="B469">
        <v>1.6127838567197355</v>
      </c>
      <c r="C469">
        <v>1.568201724066995</v>
      </c>
      <c r="E469" s="1" t="s">
        <v>712</v>
      </c>
      <c r="F469">
        <v>422.375293</v>
      </c>
      <c r="G469">
        <f>VLOOKUP(E469,Tabela36[#All],2,FALSE)</f>
        <v>1.6232492903979006</v>
      </c>
      <c r="H469">
        <f>VLOOKUP(E469,Tabela36[#All],3,FALSE)</f>
        <v>1.5440680443502757</v>
      </c>
      <c r="J469" s="1" t="s">
        <v>108</v>
      </c>
      <c r="K469">
        <v>2.6735305121612907</v>
      </c>
      <c r="L469">
        <f>VLOOKUP(J469,Tabela36[#All],2,FALSE)</f>
        <v>2.5250448070368452</v>
      </c>
      <c r="M469">
        <f>VLOOKUP(J469,Tabela36[#All],3,FALSE)</f>
        <v>2.0293837776852097</v>
      </c>
      <c r="O469" s="1" t="s">
        <v>693</v>
      </c>
      <c r="P469">
        <v>4.3066608765506302</v>
      </c>
      <c r="Q469">
        <f>VLOOKUP(O469,Tabela36[#All],2,FALSE)</f>
        <v>1.505149978319906</v>
      </c>
      <c r="R469">
        <f>VLOOKUP(O469,Tabela36[#All],3,FALSE)</f>
        <v>1.4471580313422192</v>
      </c>
      <c r="T469" s="1" t="s">
        <v>693</v>
      </c>
      <c r="U469">
        <v>-22.220234092901951</v>
      </c>
      <c r="V469">
        <f>VLOOKUP(T469,Tabela36[#All],2,FALSE)</f>
        <v>1.505149978319906</v>
      </c>
      <c r="W469">
        <f>VLOOKUP(T469,Tabela36[#All],3,FALSE)</f>
        <v>1.4471580313422192</v>
      </c>
      <c r="Y469" t="s">
        <v>693</v>
      </c>
      <c r="Z469">
        <v>-51.303148976682117</v>
      </c>
      <c r="AA469">
        <f>VLOOKUP(Y469,Tabela36[#All],2,FALSE)</f>
        <v>1.505149978319906</v>
      </c>
      <c r="AB469">
        <f>VLOOKUP(Y469,Tabela36[#All],3,FALSE)</f>
        <v>1.4471580313422192</v>
      </c>
    </row>
    <row r="470" spans="1:28" x14ac:dyDescent="0.3">
      <c r="A470" t="s">
        <v>170</v>
      </c>
      <c r="B470">
        <v>2.9400181550076634</v>
      </c>
      <c r="C470">
        <v>2.2966651902615309</v>
      </c>
      <c r="E470" s="1" t="s">
        <v>713</v>
      </c>
      <c r="F470">
        <v>444.49292700000001</v>
      </c>
      <c r="G470">
        <f>VLOOKUP(E470,Tabela36[#All],2,FALSE)</f>
        <v>2.1643528557844371</v>
      </c>
      <c r="H470">
        <f>VLOOKUP(E470,Tabela36[#All],3,FALSE)</f>
        <v>1.9731278535996986</v>
      </c>
      <c r="J470" s="1" t="s">
        <v>109</v>
      </c>
      <c r="K470">
        <v>2.8435442119456353</v>
      </c>
      <c r="L470">
        <f>VLOOKUP(J470,Tabela36[#All],2,FALSE)</f>
        <v>1.7923916894982539</v>
      </c>
      <c r="M470">
        <f>VLOOKUP(J470,Tabela36[#All],3,FALSE)</f>
        <v>1.6434526764861874</v>
      </c>
      <c r="O470" s="1" t="s">
        <v>694</v>
      </c>
      <c r="P470">
        <v>3.9832202146481031</v>
      </c>
      <c r="Q470">
        <f>VLOOKUP(O470,Tabela36[#All],2,FALSE)</f>
        <v>1.6127838567197355</v>
      </c>
      <c r="R470">
        <f>VLOOKUP(O470,Tabela36[#All],3,FALSE)</f>
        <v>1.568201724066995</v>
      </c>
      <c r="T470" s="1" t="s">
        <v>694</v>
      </c>
      <c r="U470">
        <v>-21.886760938559505</v>
      </c>
      <c r="V470">
        <f>VLOOKUP(T470,Tabela36[#All],2,FALSE)</f>
        <v>1.6127838567197355</v>
      </c>
      <c r="W470">
        <f>VLOOKUP(T470,Tabela36[#All],3,FALSE)</f>
        <v>1.568201724066995</v>
      </c>
      <c r="Y470" t="s">
        <v>694</v>
      </c>
      <c r="Z470">
        <v>-49.229797671051791</v>
      </c>
      <c r="AA470">
        <f>VLOOKUP(Y470,Tabela36[#All],2,FALSE)</f>
        <v>1.6127838567197355</v>
      </c>
      <c r="AB470">
        <f>VLOOKUP(Y470,Tabela36[#All],3,FALSE)</f>
        <v>1.568201724066995</v>
      </c>
    </row>
    <row r="471" spans="1:28" x14ac:dyDescent="0.3">
      <c r="A471" t="s">
        <v>695</v>
      </c>
      <c r="B471">
        <v>1.9777236052888478</v>
      </c>
      <c r="C471">
        <v>1.7634279935629373</v>
      </c>
      <c r="E471" s="1" t="s">
        <v>714</v>
      </c>
      <c r="F471">
        <v>716.54131199999995</v>
      </c>
      <c r="G471">
        <f>VLOOKUP(E471,Tabela36[#All],2,FALSE)</f>
        <v>2.4800069429571505</v>
      </c>
      <c r="H471">
        <f>VLOOKUP(E471,Tabela36[#All],3,FALSE)</f>
        <v>2.1818435879447726</v>
      </c>
      <c r="J471" s="1" t="s">
        <v>697</v>
      </c>
      <c r="K471">
        <v>2.1712348524731002</v>
      </c>
      <c r="L471">
        <f>VLOOKUP(J471,Tabela36[#All],2,FALSE)</f>
        <v>1.1139433523068367</v>
      </c>
      <c r="M471">
        <f>VLOOKUP(J471,Tabela36[#All],3,FALSE)</f>
        <v>1.0791812460476249</v>
      </c>
      <c r="O471" s="1" t="s">
        <v>170</v>
      </c>
      <c r="P471">
        <v>4.7506780682494991</v>
      </c>
      <c r="Q471">
        <f>VLOOKUP(O471,Tabela36[#All],2,FALSE)</f>
        <v>2.9400181550076634</v>
      </c>
      <c r="R471">
        <f>VLOOKUP(O471,Tabela36[#All],3,FALSE)</f>
        <v>2.2966651902615309</v>
      </c>
      <c r="T471" s="1" t="s">
        <v>170</v>
      </c>
      <c r="U471">
        <v>-24.494251427999906</v>
      </c>
      <c r="V471">
        <f>VLOOKUP(T471,Tabela36[#All],2,FALSE)</f>
        <v>2.9400181550076634</v>
      </c>
      <c r="W471">
        <f>VLOOKUP(T471,Tabela36[#All],3,FALSE)</f>
        <v>2.2966651902615309</v>
      </c>
      <c r="Y471" t="s">
        <v>170</v>
      </c>
      <c r="Z471">
        <v>-47.841054751674982</v>
      </c>
      <c r="AA471">
        <f>VLOOKUP(Y471,Tabela36[#All],2,FALSE)</f>
        <v>2.9400181550076634</v>
      </c>
      <c r="AB471">
        <f>VLOOKUP(Y471,Tabela36[#All],3,FALSE)</f>
        <v>2.2966651902615309</v>
      </c>
    </row>
    <row r="472" spans="1:28" x14ac:dyDescent="0.3">
      <c r="A472" t="s">
        <v>696</v>
      </c>
      <c r="B472">
        <v>2.3783979009481375</v>
      </c>
      <c r="C472">
        <v>2.1271047983648077</v>
      </c>
      <c r="E472" s="1" t="s">
        <v>114</v>
      </c>
      <c r="F472">
        <v>806.35944600000005</v>
      </c>
      <c r="G472">
        <f>VLOOKUP(E472,Tabela36[#All],2,FALSE)</f>
        <v>3.9045532629767727</v>
      </c>
      <c r="H472">
        <f>VLOOKUP(E472,Tabela36[#All],3,FALSE)</f>
        <v>2.5943925503754266</v>
      </c>
      <c r="J472" s="1" t="s">
        <v>698</v>
      </c>
      <c r="K472">
        <v>2.3079408014832605</v>
      </c>
      <c r="L472">
        <f>VLOOKUP(J472,Tabela36[#All],2,FALSE)</f>
        <v>1</v>
      </c>
      <c r="M472">
        <f>VLOOKUP(J472,Tabela36[#All],3,FALSE)</f>
        <v>0.84509804001425681</v>
      </c>
      <c r="O472" s="1" t="s">
        <v>695</v>
      </c>
      <c r="P472">
        <v>3.8804133998779169</v>
      </c>
      <c r="Q472">
        <f>VLOOKUP(O472,Tabela36[#All],2,FALSE)</f>
        <v>1.9777236052888478</v>
      </c>
      <c r="R472">
        <f>VLOOKUP(O472,Tabela36[#All],3,FALSE)</f>
        <v>1.7634279935629373</v>
      </c>
      <c r="T472" s="1" t="s">
        <v>695</v>
      </c>
      <c r="U472">
        <v>-20.603802826270904</v>
      </c>
      <c r="V472">
        <f>VLOOKUP(T472,Tabela36[#All],2,FALSE)</f>
        <v>1.9777236052888478</v>
      </c>
      <c r="W472">
        <f>VLOOKUP(T472,Tabela36[#All],3,FALSE)</f>
        <v>1.7634279935629373</v>
      </c>
      <c r="Y472" t="s">
        <v>695</v>
      </c>
      <c r="Z472">
        <v>-47.483090237451677</v>
      </c>
      <c r="AA472">
        <f>VLOOKUP(Y472,Tabela36[#All],2,FALSE)</f>
        <v>1.9777236052888478</v>
      </c>
      <c r="AB472">
        <f>VLOOKUP(Y472,Tabela36[#All],3,FALSE)</f>
        <v>1.7634279935629373</v>
      </c>
    </row>
    <row r="473" spans="1:28" x14ac:dyDescent="0.3">
      <c r="A473" t="s">
        <v>108</v>
      </c>
      <c r="B473">
        <v>2.5250448070368452</v>
      </c>
      <c r="C473">
        <v>2.0293837776852097</v>
      </c>
      <c r="E473" s="1" t="s">
        <v>715</v>
      </c>
      <c r="F473">
        <v>599.00793699999997</v>
      </c>
      <c r="G473">
        <f>VLOOKUP(E473,Tabela36[#All],2,FALSE)</f>
        <v>1.4471580313422192</v>
      </c>
      <c r="H473">
        <f>VLOOKUP(E473,Tabela36[#All],3,FALSE)</f>
        <v>1.2787536009528289</v>
      </c>
      <c r="J473" s="1" t="s">
        <v>699</v>
      </c>
      <c r="K473">
        <v>2.2932431902075674</v>
      </c>
      <c r="L473">
        <f>VLOOKUP(J473,Tabela36[#All],2,FALSE)</f>
        <v>1.5797835966168101</v>
      </c>
      <c r="M473">
        <f>VLOOKUP(J473,Tabela36[#All],3,FALSE)</f>
        <v>1.3424226808222062</v>
      </c>
      <c r="O473" s="1" t="s">
        <v>696</v>
      </c>
      <c r="P473">
        <v>3.5237464668115646</v>
      </c>
      <c r="Q473">
        <f>VLOOKUP(O473,Tabela36[#All],2,FALSE)</f>
        <v>2.3783979009481375</v>
      </c>
      <c r="R473">
        <f>VLOOKUP(O473,Tabela36[#All],3,FALSE)</f>
        <v>2.1271047983648077</v>
      </c>
      <c r="T473" s="1" t="s">
        <v>696</v>
      </c>
      <c r="U473">
        <v>-24.657489499283951</v>
      </c>
      <c r="V473">
        <f>VLOOKUP(T473,Tabela36[#All],2,FALSE)</f>
        <v>2.3783979009481375</v>
      </c>
      <c r="W473">
        <f>VLOOKUP(T473,Tabela36[#All],3,FALSE)</f>
        <v>2.1271047983648077</v>
      </c>
      <c r="Y473" t="s">
        <v>696</v>
      </c>
      <c r="Z473">
        <v>-49.008301994760842</v>
      </c>
      <c r="AA473">
        <f>VLOOKUP(Y473,Tabela36[#All],2,FALSE)</f>
        <v>2.3783979009481375</v>
      </c>
      <c r="AB473">
        <f>VLOOKUP(Y473,Tabela36[#All],3,FALSE)</f>
        <v>2.1271047983648077</v>
      </c>
    </row>
    <row r="474" spans="1:28" x14ac:dyDescent="0.3">
      <c r="A474" t="s">
        <v>109</v>
      </c>
      <c r="B474">
        <v>1.7923916894982539</v>
      </c>
      <c r="C474">
        <v>1.6434526764861874</v>
      </c>
      <c r="E474" s="1" t="s">
        <v>716</v>
      </c>
      <c r="F474">
        <v>554.42366700000002</v>
      </c>
      <c r="G474">
        <f>VLOOKUP(E474,Tabela36[#All],2,FALSE)</f>
        <v>3.9384696883676455</v>
      </c>
      <c r="H474">
        <f>VLOOKUP(E474,Tabela36[#All],3,FALSE)</f>
        <v>2.4471580313422194</v>
      </c>
      <c r="J474" s="1" t="s">
        <v>110</v>
      </c>
      <c r="K474">
        <v>2.5229173957693058</v>
      </c>
      <c r="L474">
        <f>VLOOKUP(J474,Tabela36[#All],2,FALSE)</f>
        <v>4.4132997640812519</v>
      </c>
      <c r="M474">
        <f>VLOOKUP(J474,Tabela36[#All],3,FALSE)</f>
        <v>2.6394864892685859</v>
      </c>
      <c r="O474" s="1" t="s">
        <v>108</v>
      </c>
      <c r="P474">
        <v>4.1211986025846903</v>
      </c>
      <c r="Q474">
        <f>VLOOKUP(O474,Tabela36[#All],2,FALSE)</f>
        <v>2.5250448070368452</v>
      </c>
      <c r="R474">
        <f>VLOOKUP(O474,Tabela36[#All],3,FALSE)</f>
        <v>2.0293837776852097</v>
      </c>
      <c r="T474" s="1" t="s">
        <v>108</v>
      </c>
      <c r="U474">
        <v>-22.064934664020004</v>
      </c>
      <c r="V474">
        <f>VLOOKUP(T474,Tabela36[#All],2,FALSE)</f>
        <v>2.5250448070368452</v>
      </c>
      <c r="W474">
        <f>VLOOKUP(T474,Tabela36[#All],3,FALSE)</f>
        <v>2.0293837776852097</v>
      </c>
      <c r="Y474" t="s">
        <v>108</v>
      </c>
      <c r="Z474">
        <v>-48.177705754140838</v>
      </c>
      <c r="AA474">
        <f>VLOOKUP(Y474,Tabela36[#All],2,FALSE)</f>
        <v>2.5250448070368452</v>
      </c>
      <c r="AB474">
        <f>VLOOKUP(Y474,Tabela36[#All],3,FALSE)</f>
        <v>2.0293837776852097</v>
      </c>
    </row>
    <row r="475" spans="1:28" x14ac:dyDescent="0.3">
      <c r="A475" t="s">
        <v>697</v>
      </c>
      <c r="B475">
        <v>1.1139433523068367</v>
      </c>
      <c r="C475">
        <v>1.0791812460476249</v>
      </c>
      <c r="E475" s="1" t="s">
        <v>717</v>
      </c>
      <c r="F475">
        <v>632.38720499999999</v>
      </c>
      <c r="G475">
        <f>VLOOKUP(E475,Tabela36[#All],2,FALSE)</f>
        <v>2.6085260335771943</v>
      </c>
      <c r="H475">
        <f>VLOOKUP(E475,Tabela36[#All],3,FALSE)</f>
        <v>2.1760912590556813</v>
      </c>
      <c r="J475" s="1" t="s">
        <v>700</v>
      </c>
      <c r="K475">
        <v>1.9959640810062274</v>
      </c>
      <c r="L475">
        <f>VLOOKUP(J475,Tabela36[#All],2,FALSE)</f>
        <v>3.0374264979406238</v>
      </c>
      <c r="M475">
        <f>VLOOKUP(J475,Tabela36[#All],3,FALSE)</f>
        <v>2.3010299956639813</v>
      </c>
      <c r="O475" s="1" t="s">
        <v>109</v>
      </c>
      <c r="P475">
        <v>4.2160074681083124</v>
      </c>
      <c r="Q475">
        <f>VLOOKUP(O475,Tabela36[#All],2,FALSE)</f>
        <v>1.7923916894982539</v>
      </c>
      <c r="R475">
        <f>VLOOKUP(O475,Tabela36[#All],3,FALSE)</f>
        <v>1.6434526764861874</v>
      </c>
      <c r="T475" s="1" t="s">
        <v>109</v>
      </c>
      <c r="U475">
        <v>-24.220268457556852</v>
      </c>
      <c r="V475">
        <f>VLOOKUP(T475,Tabela36[#All],2,FALSE)</f>
        <v>1.7923916894982539</v>
      </c>
      <c r="W475">
        <f>VLOOKUP(T475,Tabela36[#All],3,FALSE)</f>
        <v>1.6434526764861874</v>
      </c>
      <c r="Y475" t="s">
        <v>109</v>
      </c>
      <c r="Z475">
        <v>-48.765477481482321</v>
      </c>
      <c r="AA475">
        <f>VLOOKUP(Y475,Tabela36[#All],2,FALSE)</f>
        <v>1.7923916894982539</v>
      </c>
      <c r="AB475">
        <f>VLOOKUP(Y475,Tabela36[#All],3,FALSE)</f>
        <v>1.6434526764861874</v>
      </c>
    </row>
    <row r="476" spans="1:28" x14ac:dyDescent="0.3">
      <c r="A476" t="s">
        <v>698</v>
      </c>
      <c r="B476">
        <v>1</v>
      </c>
      <c r="C476">
        <v>0.84509804001425681</v>
      </c>
      <c r="E476" s="1" t="s">
        <v>718</v>
      </c>
      <c r="F476">
        <v>405.760739</v>
      </c>
      <c r="G476">
        <f>VLOOKUP(E476,Tabela36[#All],2,FALSE)</f>
        <v>1.6334684555795864</v>
      </c>
      <c r="H476">
        <f>VLOOKUP(E476,Tabela36[#All],3,FALSE)</f>
        <v>1.5185139398778875</v>
      </c>
      <c r="J476" s="1" t="s">
        <v>701</v>
      </c>
      <c r="K476">
        <v>2.8135249469548613</v>
      </c>
      <c r="L476">
        <f>VLOOKUP(J476,Tabela36[#All],2,FALSE)</f>
        <v>3.9203320715395895</v>
      </c>
      <c r="M476">
        <f>VLOOKUP(J476,Tabela36[#All],3,FALSE)</f>
        <v>2.4800069429571505</v>
      </c>
      <c r="O476" s="1" t="s">
        <v>697</v>
      </c>
      <c r="P476">
        <v>3.6737579365495767</v>
      </c>
      <c r="Q476">
        <f>VLOOKUP(O476,Tabela36[#All],2,FALSE)</f>
        <v>1.1139433523068367</v>
      </c>
      <c r="R476">
        <f>VLOOKUP(O476,Tabela36[#All],3,FALSE)</f>
        <v>1.0791812460476249</v>
      </c>
      <c r="T476" s="1" t="s">
        <v>697</v>
      </c>
      <c r="U476">
        <v>-20.460660174376002</v>
      </c>
      <c r="V476">
        <f>VLOOKUP(T476,Tabela36[#All],2,FALSE)</f>
        <v>1.1139433523068367</v>
      </c>
      <c r="W476">
        <f>VLOOKUP(T476,Tabela36[#All],3,FALSE)</f>
        <v>1.0791812460476249</v>
      </c>
      <c r="Y476" t="s">
        <v>697</v>
      </c>
      <c r="Z476">
        <v>-47.590705092533476</v>
      </c>
      <c r="AA476">
        <f>VLOOKUP(Y476,Tabela36[#All],2,FALSE)</f>
        <v>1.1139433523068367</v>
      </c>
      <c r="AB476">
        <f>VLOOKUP(Y476,Tabela36[#All],3,FALSE)</f>
        <v>1.0791812460476249</v>
      </c>
    </row>
    <row r="477" spans="1:28" x14ac:dyDescent="0.3">
      <c r="A477" t="s">
        <v>699</v>
      </c>
      <c r="B477">
        <v>1.5797835966168101</v>
      </c>
      <c r="C477">
        <v>1.3424226808222062</v>
      </c>
      <c r="E477" s="1" t="s">
        <v>719</v>
      </c>
      <c r="F477">
        <v>374.04254700000001</v>
      </c>
      <c r="G477">
        <f>VLOOKUP(E477,Tabela36[#All],2,FALSE)</f>
        <v>1.9590413923210936</v>
      </c>
      <c r="H477">
        <f>VLOOKUP(E477,Tabela36[#All],3,FALSE)</f>
        <v>1.9138138523837167</v>
      </c>
      <c r="J477" s="1" t="s">
        <v>702</v>
      </c>
      <c r="K477">
        <v>2.2108747454400342</v>
      </c>
      <c r="L477">
        <f>VLOOKUP(J477,Tabela36[#All],2,FALSE)</f>
        <v>3.0835026198302673</v>
      </c>
      <c r="M477">
        <f>VLOOKUP(J477,Tabela36[#All],3,FALSE)</f>
        <v>2.3483048630481607</v>
      </c>
      <c r="O477" s="1" t="s">
        <v>698</v>
      </c>
      <c r="P477">
        <v>3.6571515019009668</v>
      </c>
      <c r="Q477">
        <f>VLOOKUP(O477,Tabela36[#All],2,FALSE)</f>
        <v>1</v>
      </c>
      <c r="R477">
        <f>VLOOKUP(O477,Tabela36[#All],3,FALSE)</f>
        <v>0.84509804001425681</v>
      </c>
      <c r="T477" s="1" t="s">
        <v>698</v>
      </c>
      <c r="U477">
        <v>-22.785734799678352</v>
      </c>
      <c r="V477">
        <f>VLOOKUP(T477,Tabela36[#All],2,FALSE)</f>
        <v>1</v>
      </c>
      <c r="W477">
        <f>VLOOKUP(T477,Tabela36[#All],3,FALSE)</f>
        <v>0.84509804001425681</v>
      </c>
      <c r="Y477" t="s">
        <v>698</v>
      </c>
      <c r="Z477">
        <v>-49.934167814712218</v>
      </c>
      <c r="AA477">
        <f>VLOOKUP(Y477,Tabela36[#All],2,FALSE)</f>
        <v>1</v>
      </c>
      <c r="AB477">
        <f>VLOOKUP(Y477,Tabela36[#All],3,FALSE)</f>
        <v>0.84509804001425681</v>
      </c>
    </row>
    <row r="478" spans="1:28" x14ac:dyDescent="0.3">
      <c r="A478" t="s">
        <v>110</v>
      </c>
      <c r="B478">
        <v>4.4132997640812519</v>
      </c>
      <c r="C478">
        <v>2.6394864892685859</v>
      </c>
      <c r="E478" s="1" t="s">
        <v>720</v>
      </c>
      <c r="F478">
        <v>611.64257399999997</v>
      </c>
      <c r="G478">
        <f>VLOOKUP(E478,Tabela36[#All],2,FALSE)</f>
        <v>1.6812412373755872</v>
      </c>
      <c r="H478">
        <f>VLOOKUP(E478,Tabela36[#All],3,FALSE)</f>
        <v>1.6127838567197355</v>
      </c>
      <c r="J478" s="1" t="s">
        <v>111</v>
      </c>
      <c r="K478">
        <v>2.500564405288396</v>
      </c>
      <c r="L478">
        <f>VLOOKUP(J478,Tabela36[#All],2,FALSE)</f>
        <v>2.2988530764097068</v>
      </c>
      <c r="M478">
        <f>VLOOKUP(J478,Tabela36[#All],3,FALSE)</f>
        <v>2.0863598306747484</v>
      </c>
      <c r="O478" s="1" t="s">
        <v>699</v>
      </c>
      <c r="P478">
        <v>3.3473300153169503</v>
      </c>
      <c r="Q478">
        <f>VLOOKUP(O478,Tabela36[#All],2,FALSE)</f>
        <v>1.5797835966168101</v>
      </c>
      <c r="R478">
        <f>VLOOKUP(O478,Tabela36[#All],3,FALSE)</f>
        <v>1.3424226808222062</v>
      </c>
      <c r="T478" s="1" t="s">
        <v>699</v>
      </c>
      <c r="U478">
        <v>-21.838500039749253</v>
      </c>
      <c r="V478">
        <f>VLOOKUP(T478,Tabela36[#All],2,FALSE)</f>
        <v>1.5797835966168101</v>
      </c>
      <c r="W478">
        <f>VLOOKUP(T478,Tabela36[#All],3,FALSE)</f>
        <v>1.3424226808222062</v>
      </c>
      <c r="Y478" t="s">
        <v>699</v>
      </c>
      <c r="Z478">
        <v>-51.600634517170683</v>
      </c>
      <c r="AA478">
        <f>VLOOKUP(Y478,Tabela36[#All],2,FALSE)</f>
        <v>1.5797835966168101</v>
      </c>
      <c r="AB478">
        <f>VLOOKUP(Y478,Tabela36[#All],3,FALSE)</f>
        <v>1.3424226808222062</v>
      </c>
    </row>
    <row r="479" spans="1:28" x14ac:dyDescent="0.3">
      <c r="A479" t="s">
        <v>700</v>
      </c>
      <c r="B479">
        <v>3.0374264979406238</v>
      </c>
      <c r="C479">
        <v>2.3010299956639813</v>
      </c>
      <c r="E479" s="1" t="s">
        <v>721</v>
      </c>
      <c r="F479">
        <v>418.52105299999999</v>
      </c>
      <c r="G479">
        <f>VLOOKUP(E479,Tabela36[#All],2,FALSE)</f>
        <v>2.2479732663618068</v>
      </c>
      <c r="H479">
        <f>VLOOKUP(E479,Tabela36[#All],3,FALSE)</f>
        <v>1.9637878273455553</v>
      </c>
      <c r="J479" s="1" t="s">
        <v>703</v>
      </c>
      <c r="K479">
        <v>2.5544661423920325</v>
      </c>
      <c r="L479">
        <f>VLOOKUP(J479,Tabela36[#All],2,FALSE)</f>
        <v>1.0413926851582251</v>
      </c>
      <c r="M479">
        <f>VLOOKUP(J479,Tabela36[#All],3,FALSE)</f>
        <v>1.0413926851582251</v>
      </c>
      <c r="O479" s="1" t="s">
        <v>110</v>
      </c>
      <c r="P479">
        <v>3.8849651982007325</v>
      </c>
      <c r="Q479">
        <f>VLOOKUP(O479,Tabela36[#All],2,FALSE)</f>
        <v>4.4132997640812519</v>
      </c>
      <c r="R479">
        <f>VLOOKUP(O479,Tabela36[#All],3,FALSE)</f>
        <v>2.6394864892685859</v>
      </c>
      <c r="T479" s="1" t="s">
        <v>110</v>
      </c>
      <c r="U479">
        <v>-24.101200310693006</v>
      </c>
      <c r="V479">
        <f>VLOOKUP(T479,Tabela36[#All],2,FALSE)</f>
        <v>4.4132997640812519</v>
      </c>
      <c r="W479">
        <f>VLOOKUP(T479,Tabela36[#All],3,FALSE)</f>
        <v>2.6394864892685859</v>
      </c>
      <c r="Y479" t="s">
        <v>110</v>
      </c>
      <c r="Z479">
        <v>-48.367071155950498</v>
      </c>
      <c r="AA479">
        <f>VLOOKUP(Y479,Tabela36[#All],2,FALSE)</f>
        <v>4.4132997640812519</v>
      </c>
      <c r="AB479">
        <f>VLOOKUP(Y479,Tabela36[#All],3,FALSE)</f>
        <v>2.6394864892685859</v>
      </c>
    </row>
    <row r="480" spans="1:28" x14ac:dyDescent="0.3">
      <c r="A480" t="s">
        <v>701</v>
      </c>
      <c r="B480">
        <v>3.9203320715395895</v>
      </c>
      <c r="C480">
        <v>2.4800069429571505</v>
      </c>
      <c r="E480" s="1" t="s">
        <v>722</v>
      </c>
      <c r="F480">
        <v>567.88567699999999</v>
      </c>
      <c r="G480">
        <f>VLOOKUP(E480,Tabela36[#All],2,FALSE)</f>
        <v>3.6072405038317426</v>
      </c>
      <c r="H480">
        <f>VLOOKUP(E480,Tabela36[#All],3,FALSE)</f>
        <v>2.3838153659804311</v>
      </c>
      <c r="J480" s="1" t="s">
        <v>112</v>
      </c>
      <c r="K480">
        <v>2.6975972035301958</v>
      </c>
      <c r="L480">
        <f>VLOOKUP(J480,Tabela36[#All],2,FALSE)</f>
        <v>3.9834909718151663</v>
      </c>
      <c r="M480">
        <f>VLOOKUP(J480,Tabela36[#All],3,FALSE)</f>
        <v>2.53655844257153</v>
      </c>
      <c r="O480" s="1" t="s">
        <v>700</v>
      </c>
      <c r="P480">
        <v>5.0912905231688441</v>
      </c>
      <c r="Q480">
        <f>VLOOKUP(O480,Tabela36[#All],2,FALSE)</f>
        <v>3.0374264979406238</v>
      </c>
      <c r="R480">
        <f>VLOOKUP(O480,Tabela36[#All],3,FALSE)</f>
        <v>2.3010299956639813</v>
      </c>
      <c r="T480" s="1" t="s">
        <v>700</v>
      </c>
      <c r="U480">
        <v>-23.707423000000006</v>
      </c>
      <c r="V480">
        <f>VLOOKUP(T480,Tabela36[#All],2,FALSE)</f>
        <v>3.0374264979406238</v>
      </c>
      <c r="W480">
        <f>VLOOKUP(T480,Tabela36[#All],3,FALSE)</f>
        <v>2.3010299956639813</v>
      </c>
      <c r="Y480" t="s">
        <v>700</v>
      </c>
      <c r="Z480">
        <v>-46.415344374918476</v>
      </c>
      <c r="AA480">
        <f>VLOOKUP(Y480,Tabela36[#All],2,FALSE)</f>
        <v>3.0374264979406238</v>
      </c>
      <c r="AB480">
        <f>VLOOKUP(Y480,Tabela36[#All],3,FALSE)</f>
        <v>2.3010299956639813</v>
      </c>
    </row>
    <row r="481" spans="1:28" x14ac:dyDescent="0.3">
      <c r="A481" t="s">
        <v>702</v>
      </c>
      <c r="B481">
        <v>3.0835026198302673</v>
      </c>
      <c r="C481">
        <v>2.3483048630481607</v>
      </c>
      <c r="E481" s="1" t="s">
        <v>723</v>
      </c>
      <c r="F481">
        <v>630.32430199999999</v>
      </c>
      <c r="G481">
        <f>VLOOKUP(E481,Tabela36[#All],2,FALSE)</f>
        <v>2.858537197569639</v>
      </c>
      <c r="H481">
        <f>VLOOKUP(E481,Tabela36[#All],3,FALSE)</f>
        <v>2.3180633349627615</v>
      </c>
      <c r="J481" s="1" t="s">
        <v>704</v>
      </c>
      <c r="K481">
        <v>2.3553691362093048</v>
      </c>
      <c r="L481">
        <f>VLOOKUP(J481,Tabela36[#All],2,FALSE)</f>
        <v>1.8195439355418688</v>
      </c>
      <c r="M481">
        <f>VLOOKUP(J481,Tabela36[#All],3,FALSE)</f>
        <v>1.5910646070264991</v>
      </c>
      <c r="O481" s="1" t="s">
        <v>701</v>
      </c>
      <c r="P481">
        <v>5.8471362948248915</v>
      </c>
      <c r="Q481">
        <f>VLOOKUP(O481,Tabela36[#All],2,FALSE)</f>
        <v>3.9203320715395895</v>
      </c>
      <c r="R481">
        <f>VLOOKUP(O481,Tabela36[#All],3,FALSE)</f>
        <v>2.4800069429571505</v>
      </c>
      <c r="T481" s="1" t="s">
        <v>701</v>
      </c>
      <c r="U481">
        <v>-21.184834500000004</v>
      </c>
      <c r="V481">
        <f>VLOOKUP(T481,Tabela36[#All],2,FALSE)</f>
        <v>3.9203320715395895</v>
      </c>
      <c r="W481">
        <f>VLOOKUP(T481,Tabela36[#All],3,FALSE)</f>
        <v>2.4800069429571505</v>
      </c>
      <c r="Y481" t="s">
        <v>701</v>
      </c>
      <c r="Z481">
        <v>-47.805475915541528</v>
      </c>
      <c r="AA481">
        <f>VLOOKUP(Y481,Tabela36[#All],2,FALSE)</f>
        <v>3.9203320715395895</v>
      </c>
      <c r="AB481">
        <f>VLOOKUP(Y481,Tabela36[#All],3,FALSE)</f>
        <v>2.4800069429571505</v>
      </c>
    </row>
    <row r="482" spans="1:28" x14ac:dyDescent="0.3">
      <c r="A482" t="s">
        <v>111</v>
      </c>
      <c r="B482">
        <v>2.2988530764097068</v>
      </c>
      <c r="C482">
        <v>2.0863598306747484</v>
      </c>
      <c r="E482" s="1" t="s">
        <v>724</v>
      </c>
      <c r="F482">
        <v>387.21857399999999</v>
      </c>
      <c r="G482">
        <f>VLOOKUP(E482,Tabela36[#All],2,FALSE)</f>
        <v>1.9912260756924949</v>
      </c>
      <c r="H482">
        <f>VLOOKUP(E482,Tabela36[#All],3,FALSE)</f>
        <v>1.7853298350107671</v>
      </c>
      <c r="J482" s="1" t="s">
        <v>113</v>
      </c>
      <c r="K482">
        <v>1.5603968736739027</v>
      </c>
      <c r="L482">
        <f>VLOOKUP(J482,Tabela36[#All],2,FALSE)</f>
        <v>2.3283796034387376</v>
      </c>
      <c r="M482">
        <f>VLOOKUP(J482,Tabela36[#All],3,FALSE)</f>
        <v>2.0211892990699383</v>
      </c>
      <c r="O482" s="1" t="s">
        <v>702</v>
      </c>
      <c r="P482">
        <v>3.5597869682005565</v>
      </c>
      <c r="Q482">
        <f>VLOOKUP(O482,Tabela36[#All],2,FALSE)</f>
        <v>3.0835026198302673</v>
      </c>
      <c r="R482">
        <f>VLOOKUP(O482,Tabela36[#All],3,FALSE)</f>
        <v>2.3483048630481607</v>
      </c>
      <c r="T482" s="1" t="s">
        <v>702</v>
      </c>
      <c r="U482">
        <v>-20.082932499390804</v>
      </c>
      <c r="V482">
        <f>VLOOKUP(T482,Tabela36[#All],2,FALSE)</f>
        <v>3.0835026198302673</v>
      </c>
      <c r="W482">
        <f>VLOOKUP(T482,Tabela36[#All],3,FALSE)</f>
        <v>2.3483048630481607</v>
      </c>
      <c r="Y482" t="s">
        <v>702</v>
      </c>
      <c r="Z482">
        <v>-47.429198899108492</v>
      </c>
      <c r="AA482">
        <f>VLOOKUP(Y482,Tabela36[#All],2,FALSE)</f>
        <v>3.0835026198302673</v>
      </c>
      <c r="AB482">
        <f>VLOOKUP(Y482,Tabela36[#All],3,FALSE)</f>
        <v>2.3483048630481607</v>
      </c>
    </row>
    <row r="483" spans="1:28" x14ac:dyDescent="0.3">
      <c r="A483" t="s">
        <v>703</v>
      </c>
      <c r="B483">
        <v>1.0413926851582251</v>
      </c>
      <c r="C483">
        <v>1.0413926851582251</v>
      </c>
      <c r="E483" s="1" t="s">
        <v>725</v>
      </c>
      <c r="F483">
        <v>636.16404199999999</v>
      </c>
      <c r="G483">
        <f>VLOOKUP(E483,Tabela36[#All],2,FALSE)</f>
        <v>2.8500332576897689</v>
      </c>
      <c r="H483">
        <f>VLOOKUP(E483,Tabela36[#All],3,FALSE)</f>
        <v>2.4166405073382808</v>
      </c>
      <c r="J483" s="1" t="s">
        <v>705</v>
      </c>
      <c r="K483">
        <v>2.8006462935084122</v>
      </c>
      <c r="L483">
        <f>VLOOKUP(J483,Tabela36[#All],2,FALSE)</f>
        <v>1.9590413923210936</v>
      </c>
      <c r="M483">
        <f>VLOOKUP(J483,Tabela36[#All],3,FALSE)</f>
        <v>1.7558748556724915</v>
      </c>
      <c r="O483" s="1" t="s">
        <v>111</v>
      </c>
      <c r="P483">
        <v>4.0333835411731194</v>
      </c>
      <c r="Q483">
        <f>VLOOKUP(O483,Tabela36[#All],2,FALSE)</f>
        <v>2.2988530764097068</v>
      </c>
      <c r="R483">
        <f>VLOOKUP(O483,Tabela36[#All],3,FALSE)</f>
        <v>2.0863598306747484</v>
      </c>
      <c r="T483" s="1" t="s">
        <v>111</v>
      </c>
      <c r="U483">
        <v>-21.589189499357602</v>
      </c>
      <c r="V483">
        <f>VLOOKUP(T483,Tabela36[#All],2,FALSE)</f>
        <v>2.2988530764097068</v>
      </c>
      <c r="W483">
        <f>VLOOKUP(T483,Tabela36[#All],3,FALSE)</f>
        <v>2.0863598306747484</v>
      </c>
      <c r="Y483" t="s">
        <v>111</v>
      </c>
      <c r="Z483">
        <v>-48.072330066710776</v>
      </c>
      <c r="AA483">
        <f>VLOOKUP(Y483,Tabela36[#All],2,FALSE)</f>
        <v>2.2988530764097068</v>
      </c>
      <c r="AB483">
        <f>VLOOKUP(Y483,Tabela36[#All],3,FALSE)</f>
        <v>2.0863598306747484</v>
      </c>
    </row>
    <row r="484" spans="1:28" x14ac:dyDescent="0.3">
      <c r="A484" t="s">
        <v>112</v>
      </c>
      <c r="B484">
        <v>3.9834909718151663</v>
      </c>
      <c r="C484">
        <v>2.53655844257153</v>
      </c>
      <c r="E484" s="1" t="s">
        <v>726</v>
      </c>
      <c r="F484">
        <v>608.92385300000001</v>
      </c>
      <c r="G484">
        <f>VLOOKUP(E484,Tabela36[#All],2,FALSE)</f>
        <v>2.6201360549737576</v>
      </c>
      <c r="H484">
        <f>VLOOKUP(E484,Tabela36[#All],3,FALSE)</f>
        <v>2.271841606536499</v>
      </c>
      <c r="J484" s="1" t="s">
        <v>706</v>
      </c>
      <c r="K484">
        <v>2.5864500189161475</v>
      </c>
      <c r="L484">
        <f>VLOOKUP(J484,Tabela36[#All],2,FALSE)</f>
        <v>0.69897000433601886</v>
      </c>
      <c r="M484">
        <f>VLOOKUP(J484,Tabela36[#All],3,FALSE)</f>
        <v>0.6020599913279624</v>
      </c>
      <c r="O484" s="1" t="s">
        <v>703</v>
      </c>
      <c r="P484">
        <v>3.9991740555884849</v>
      </c>
      <c r="Q484">
        <f>VLOOKUP(O484,Tabela36[#All],2,FALSE)</f>
        <v>1.0413926851582251</v>
      </c>
      <c r="R484">
        <f>VLOOKUP(O484,Tabela36[#All],3,FALSE)</f>
        <v>1.0413926851582251</v>
      </c>
      <c r="T484" s="1" t="s">
        <v>703</v>
      </c>
      <c r="U484">
        <v>-21.727890999350453</v>
      </c>
      <c r="V484">
        <f>VLOOKUP(T484,Tabela36[#All],2,FALSE)</f>
        <v>1.0413926851582251</v>
      </c>
      <c r="W484">
        <f>VLOOKUP(T484,Tabela36[#All],3,FALSE)</f>
        <v>1.0413926851582251</v>
      </c>
      <c r="Y484" t="s">
        <v>703</v>
      </c>
      <c r="Z484">
        <v>-50.724838321651255</v>
      </c>
      <c r="AA484">
        <f>VLOOKUP(Y484,Tabela36[#All],2,FALSE)</f>
        <v>1.0413926851582251</v>
      </c>
      <c r="AB484">
        <f>VLOOKUP(Y484,Tabela36[#All],3,FALSE)</f>
        <v>1.0413926851582251</v>
      </c>
    </row>
    <row r="485" spans="1:28" x14ac:dyDescent="0.3">
      <c r="A485" t="s">
        <v>704</v>
      </c>
      <c r="B485">
        <v>1.8195439355418688</v>
      </c>
      <c r="C485">
        <v>1.5910646070264991</v>
      </c>
      <c r="E485" s="1" t="s">
        <v>727</v>
      </c>
      <c r="F485">
        <v>657.94260199999997</v>
      </c>
      <c r="G485">
        <f>VLOOKUP(E485,Tabela36[#All],2,FALSE)</f>
        <v>2.2600713879850747</v>
      </c>
      <c r="H485">
        <f>VLOOKUP(E485,Tabela36[#All],3,FALSE)</f>
        <v>2.0293837776852097</v>
      </c>
      <c r="J485" s="1" t="s">
        <v>707</v>
      </c>
      <c r="K485">
        <v>2.8715793565189776</v>
      </c>
      <c r="L485">
        <f>VLOOKUP(J485,Tabela36[#All],2,FALSE)</f>
        <v>2.399673721481038</v>
      </c>
      <c r="M485">
        <f>VLOOKUP(J485,Tabela36[#All],3,FALSE)</f>
        <v>2.1172712956557644</v>
      </c>
      <c r="O485" s="1" t="s">
        <v>112</v>
      </c>
      <c r="P485">
        <v>5.3147601893777532</v>
      </c>
      <c r="Q485">
        <f>VLOOKUP(O485,Tabela36[#All],2,FALSE)</f>
        <v>3.9834909718151663</v>
      </c>
      <c r="R485">
        <f>VLOOKUP(O485,Tabela36[#All],3,FALSE)</f>
        <v>2.53655844257153</v>
      </c>
      <c r="T485" s="1" t="s">
        <v>112</v>
      </c>
      <c r="U485">
        <v>-22.412511500000004</v>
      </c>
      <c r="V485">
        <f>VLOOKUP(T485,Tabela36[#All],2,FALSE)</f>
        <v>3.9834909718151663</v>
      </c>
      <c r="W485">
        <f>VLOOKUP(T485,Tabela36[#All],3,FALSE)</f>
        <v>2.53655844257153</v>
      </c>
      <c r="Y485" t="s">
        <v>112</v>
      </c>
      <c r="Z485">
        <v>-47.563533238434395</v>
      </c>
      <c r="AA485">
        <f>VLOOKUP(Y485,Tabela36[#All],2,FALSE)</f>
        <v>3.9834909718151663</v>
      </c>
      <c r="AB485">
        <f>VLOOKUP(Y485,Tabela36[#All],3,FALSE)</f>
        <v>2.53655844257153</v>
      </c>
    </row>
    <row r="486" spans="1:28" x14ac:dyDescent="0.3">
      <c r="A486" t="s">
        <v>113</v>
      </c>
      <c r="B486">
        <v>2.3283796034387376</v>
      </c>
      <c r="C486">
        <v>2.0211892990699383</v>
      </c>
      <c r="E486" s="1" t="s">
        <v>728</v>
      </c>
      <c r="F486">
        <v>456.771523</v>
      </c>
      <c r="G486">
        <f>VLOOKUP(E486,Tabela36[#All],2,FALSE)</f>
        <v>1.9444826721501687</v>
      </c>
      <c r="H486">
        <f>VLOOKUP(E486,Tabela36[#All],3,FALSE)</f>
        <v>1.7558748556724915</v>
      </c>
      <c r="J486" s="1" t="s">
        <v>708</v>
      </c>
      <c r="K486">
        <v>2.1161227102848161</v>
      </c>
      <c r="L486">
        <f>VLOOKUP(J486,Tabela36[#All],2,FALSE)</f>
        <v>2.4712917110589387</v>
      </c>
      <c r="M486">
        <f>VLOOKUP(J486,Tabela36[#All],3,FALSE)</f>
        <v>2.1613680022349748</v>
      </c>
      <c r="O486" s="1" t="s">
        <v>704</v>
      </c>
      <c r="P486">
        <v>4.5468879876711785</v>
      </c>
      <c r="Q486">
        <f>VLOOKUP(O486,Tabela36[#All],2,FALSE)</f>
        <v>1.8195439355418688</v>
      </c>
      <c r="R486">
        <f>VLOOKUP(O486,Tabela36[#All],3,FALSE)</f>
        <v>1.5910646070264991</v>
      </c>
      <c r="T486" s="1" t="s">
        <v>704</v>
      </c>
      <c r="U486">
        <v>-22.842860722499907</v>
      </c>
      <c r="V486">
        <f>VLOOKUP(T486,Tabela36[#All],2,FALSE)</f>
        <v>1.8195439355418688</v>
      </c>
      <c r="W486">
        <f>VLOOKUP(T486,Tabela36[#All],3,FALSE)</f>
        <v>1.5910646070264991</v>
      </c>
      <c r="Y486" t="s">
        <v>704</v>
      </c>
      <c r="Z486">
        <v>-47.60448488616057</v>
      </c>
      <c r="AA486">
        <f>VLOOKUP(Y486,Tabela36[#All],2,FALSE)</f>
        <v>1.8195439355418688</v>
      </c>
      <c r="AB486">
        <f>VLOOKUP(Y486,Tabela36[#All],3,FALSE)</f>
        <v>1.5910646070264991</v>
      </c>
    </row>
    <row r="487" spans="1:28" x14ac:dyDescent="0.3">
      <c r="A487" t="s">
        <v>705</v>
      </c>
      <c r="B487">
        <v>1.9590413923210936</v>
      </c>
      <c r="C487">
        <v>1.7558748556724915</v>
      </c>
      <c r="E487" s="1" t="s">
        <v>729</v>
      </c>
      <c r="F487">
        <v>588.85806700000001</v>
      </c>
      <c r="G487">
        <f>VLOOKUP(E487,Tabela36[#All],2,FALSE)</f>
        <v>1.414973347970818</v>
      </c>
      <c r="H487">
        <f>VLOOKUP(E487,Tabela36[#All],3,FALSE)</f>
        <v>1.3979400086720377</v>
      </c>
      <c r="J487" s="1" t="s">
        <v>709</v>
      </c>
      <c r="K487">
        <v>2.3738017626350456</v>
      </c>
      <c r="L487">
        <f>VLOOKUP(J487,Tabela36[#All],2,FALSE)</f>
        <v>0</v>
      </c>
      <c r="M487">
        <f>VLOOKUP(J487,Tabela36[#All],3,FALSE)</f>
        <v>0</v>
      </c>
      <c r="O487" s="1" t="s">
        <v>113</v>
      </c>
      <c r="P487">
        <v>4.7062567931239201</v>
      </c>
      <c r="Q487">
        <f>VLOOKUP(O487,Tabela36[#All],2,FALSE)</f>
        <v>2.3283796034387376</v>
      </c>
      <c r="R487">
        <f>VLOOKUP(O487,Tabela36[#All],3,FALSE)</f>
        <v>2.0211892990699383</v>
      </c>
      <c r="T487" s="1" t="s">
        <v>113</v>
      </c>
      <c r="U487">
        <v>-23.744515000000003</v>
      </c>
      <c r="V487">
        <f>VLOOKUP(T487,Tabela36[#All],2,FALSE)</f>
        <v>2.3283796034387376</v>
      </c>
      <c r="W487">
        <f>VLOOKUP(T487,Tabela36[#All],3,FALSE)</f>
        <v>2.0211892990699383</v>
      </c>
      <c r="Y487" t="s">
        <v>113</v>
      </c>
      <c r="Z487">
        <v>-46.393692673973653</v>
      </c>
      <c r="AA487">
        <f>VLOOKUP(Y487,Tabela36[#All],2,FALSE)</f>
        <v>2.3283796034387376</v>
      </c>
      <c r="AB487">
        <f>VLOOKUP(Y487,Tabela36[#All],3,FALSE)</f>
        <v>2.0211892990699383</v>
      </c>
    </row>
    <row r="488" spans="1:28" x14ac:dyDescent="0.3">
      <c r="A488" t="s">
        <v>706</v>
      </c>
      <c r="B488">
        <v>0.69897000433601886</v>
      </c>
      <c r="C488">
        <v>0.6020599913279624</v>
      </c>
      <c r="E488" s="1" t="s">
        <v>730</v>
      </c>
      <c r="F488">
        <v>398.81276100000002</v>
      </c>
      <c r="G488">
        <f>VLOOKUP(E488,Tabela36[#All],2,FALSE)</f>
        <v>3.6174197467371765</v>
      </c>
      <c r="H488">
        <f>VLOOKUP(E488,Tabela36[#All],3,FALSE)</f>
        <v>2.428134794028789</v>
      </c>
      <c r="J488" s="1" t="s">
        <v>710</v>
      </c>
      <c r="K488">
        <v>2.3853863898729446</v>
      </c>
      <c r="L488">
        <f>VLOOKUP(J488,Tabela36[#All],2,FALSE)</f>
        <v>2.4638929889859074</v>
      </c>
      <c r="M488">
        <f>VLOOKUP(J488,Tabela36[#All],3,FALSE)</f>
        <v>2.0644579892269186</v>
      </c>
      <c r="O488" s="1" t="s">
        <v>705</v>
      </c>
      <c r="P488">
        <v>4.0975349472172775</v>
      </c>
      <c r="Q488">
        <f>VLOOKUP(O488,Tabela36[#All],2,FALSE)</f>
        <v>1.9590413923210936</v>
      </c>
      <c r="R488">
        <f>VLOOKUP(O488,Tabela36[#All],3,FALSE)</f>
        <v>1.7558748556724915</v>
      </c>
      <c r="T488" s="1" t="s">
        <v>705</v>
      </c>
      <c r="U488">
        <v>-19.977734337965408</v>
      </c>
      <c r="V488">
        <f>VLOOKUP(T488,Tabela36[#All],2,FALSE)</f>
        <v>1.9590413923210936</v>
      </c>
      <c r="W488">
        <f>VLOOKUP(T488,Tabela36[#All],3,FALSE)</f>
        <v>1.7558748556724915</v>
      </c>
      <c r="Y488" t="s">
        <v>705</v>
      </c>
      <c r="Z488">
        <v>-49.681159102896977</v>
      </c>
      <c r="AA488">
        <f>VLOOKUP(Y488,Tabela36[#All],2,FALSE)</f>
        <v>1.9590413923210936</v>
      </c>
      <c r="AB488">
        <f>VLOOKUP(Y488,Tabela36[#All],3,FALSE)</f>
        <v>1.7558748556724915</v>
      </c>
    </row>
    <row r="489" spans="1:28" x14ac:dyDescent="0.3">
      <c r="A489" t="s">
        <v>707</v>
      </c>
      <c r="B489">
        <v>2.399673721481038</v>
      </c>
      <c r="C489">
        <v>2.1172712956557644</v>
      </c>
      <c r="E489" s="1" t="s">
        <v>731</v>
      </c>
      <c r="F489">
        <v>584.71581600000002</v>
      </c>
      <c r="G489">
        <f>VLOOKUP(E489,Tabela36[#All],2,FALSE)</f>
        <v>2.2355284469075487</v>
      </c>
      <c r="H489">
        <f>VLOOKUP(E489,Tabela36[#All],3,FALSE)</f>
        <v>1.8808135922807914</v>
      </c>
      <c r="J489" s="1" t="s">
        <v>711</v>
      </c>
      <c r="K489">
        <v>2.4847054660174073</v>
      </c>
      <c r="L489">
        <f>VLOOKUP(J489,Tabela36[#All],2,FALSE)</f>
        <v>1.7708520116421442</v>
      </c>
      <c r="M489">
        <f>VLOOKUP(J489,Tabela36[#All],3,FALSE)</f>
        <v>1.6232492903979006</v>
      </c>
      <c r="O489" s="1" t="s">
        <v>706</v>
      </c>
      <c r="P489">
        <v>3.7422536699065936</v>
      </c>
      <c r="Q489">
        <f>VLOOKUP(O489,Tabela36[#All],2,FALSE)</f>
        <v>0.69897000433601886</v>
      </c>
      <c r="R489">
        <f>VLOOKUP(O489,Tabela36[#All],3,FALSE)</f>
        <v>0.6020599913279624</v>
      </c>
      <c r="T489" s="1" t="s">
        <v>706</v>
      </c>
      <c r="U489">
        <v>-23.831335006579906</v>
      </c>
      <c r="V489">
        <f>VLOOKUP(T489,Tabela36[#All],2,FALSE)</f>
        <v>0.69897000433601886</v>
      </c>
      <c r="W489">
        <f>VLOOKUP(T489,Tabela36[#All],3,FALSE)</f>
        <v>0.6020599913279624</v>
      </c>
      <c r="Y489" t="s">
        <v>706</v>
      </c>
      <c r="Z489">
        <v>-49.436696718913453</v>
      </c>
      <c r="AA489">
        <f>VLOOKUP(Y489,Tabela36[#All],2,FALSE)</f>
        <v>0.69897000433601886</v>
      </c>
      <c r="AB489">
        <f>VLOOKUP(Y489,Tabela36[#All],3,FALSE)</f>
        <v>0.6020599913279624</v>
      </c>
    </row>
    <row r="490" spans="1:28" x14ac:dyDescent="0.3">
      <c r="A490" t="s">
        <v>708</v>
      </c>
      <c r="B490">
        <v>2.4712917110589387</v>
      </c>
      <c r="C490">
        <v>2.1613680022349748</v>
      </c>
      <c r="E490" s="1" t="s">
        <v>732</v>
      </c>
      <c r="F490">
        <v>646.60742200000004</v>
      </c>
      <c r="G490">
        <f>VLOOKUP(E490,Tabela36[#All],2,FALSE)</f>
        <v>2.9180303367848803</v>
      </c>
      <c r="H490">
        <f>VLOOKUP(E490,Tabela36[#All],3,FALSE)</f>
        <v>2.2855573090077739</v>
      </c>
      <c r="J490" s="1" t="s">
        <v>712</v>
      </c>
      <c r="K490">
        <v>2.1700709360564021</v>
      </c>
      <c r="L490">
        <f>VLOOKUP(J490,Tabela36[#All],2,FALSE)</f>
        <v>1.6232492903979006</v>
      </c>
      <c r="M490">
        <f>VLOOKUP(J490,Tabela36[#All],3,FALSE)</f>
        <v>1.5440680443502757</v>
      </c>
      <c r="O490" s="1" t="s">
        <v>707</v>
      </c>
      <c r="P490">
        <v>4.2212316131814118</v>
      </c>
      <c r="Q490">
        <f>VLOOKUP(O490,Tabela36[#All],2,FALSE)</f>
        <v>2.399673721481038</v>
      </c>
      <c r="R490">
        <f>VLOOKUP(O490,Tabela36[#All],3,FALSE)</f>
        <v>2.1172712956557644</v>
      </c>
      <c r="T490" s="1" t="s">
        <v>707</v>
      </c>
      <c r="U490">
        <v>-22.5811754993051</v>
      </c>
      <c r="V490">
        <f>VLOOKUP(T490,Tabela36[#All],2,FALSE)</f>
        <v>2.399673721481038</v>
      </c>
      <c r="W490">
        <f>VLOOKUP(T490,Tabela36[#All],3,FALSE)</f>
        <v>2.1172712956557644</v>
      </c>
      <c r="Y490" t="s">
        <v>707</v>
      </c>
      <c r="Z490">
        <v>-53.058654479408091</v>
      </c>
      <c r="AA490">
        <f>VLOOKUP(Y490,Tabela36[#All],2,FALSE)</f>
        <v>2.399673721481038</v>
      </c>
      <c r="AB490">
        <f>VLOOKUP(Y490,Tabela36[#All],3,FALSE)</f>
        <v>2.1172712956557644</v>
      </c>
    </row>
    <row r="491" spans="1:28" x14ac:dyDescent="0.3">
      <c r="A491" t="s">
        <v>709</v>
      </c>
      <c r="B491">
        <v>0</v>
      </c>
      <c r="C491">
        <v>0</v>
      </c>
      <c r="E491" s="1" t="s">
        <v>733</v>
      </c>
      <c r="F491">
        <v>714.804936</v>
      </c>
      <c r="G491">
        <f>VLOOKUP(E491,Tabela36[#All],2,FALSE)</f>
        <v>1.8450980400142569</v>
      </c>
      <c r="H491">
        <f>VLOOKUP(E491,Tabela36[#All],3,FALSE)</f>
        <v>1.7403626894942439</v>
      </c>
      <c r="J491" s="1" t="s">
        <v>713</v>
      </c>
      <c r="K491">
        <v>2.4893325883612154</v>
      </c>
      <c r="L491">
        <f>VLOOKUP(J491,Tabela36[#All],2,FALSE)</f>
        <v>2.1643528557844371</v>
      </c>
      <c r="M491">
        <f>VLOOKUP(J491,Tabela36[#All],3,FALSE)</f>
        <v>1.9731278535996986</v>
      </c>
      <c r="O491" s="1" t="s">
        <v>708</v>
      </c>
      <c r="P491">
        <v>4.0298705640039527</v>
      </c>
      <c r="Q491">
        <f>VLOOKUP(O491,Tabela36[#All],2,FALSE)</f>
        <v>2.4712917110589387</v>
      </c>
      <c r="R491">
        <f>VLOOKUP(O491,Tabela36[#All],3,FALSE)</f>
        <v>2.1613680022349748</v>
      </c>
      <c r="T491" s="1" t="s">
        <v>708</v>
      </c>
      <c r="U491">
        <v>-22.896818547492405</v>
      </c>
      <c r="V491">
        <f>VLOOKUP(T491,Tabela36[#All],2,FALSE)</f>
        <v>2.4712917110589387</v>
      </c>
      <c r="W491">
        <f>VLOOKUP(T491,Tabela36[#All],3,FALSE)</f>
        <v>2.1613680022349748</v>
      </c>
      <c r="Y491" t="s">
        <v>708</v>
      </c>
      <c r="Z491">
        <v>-45.3093777870655</v>
      </c>
      <c r="AA491">
        <f>VLOOKUP(Y491,Tabela36[#All],2,FALSE)</f>
        <v>2.4712917110589387</v>
      </c>
      <c r="AB491">
        <f>VLOOKUP(Y491,Tabela36[#All],3,FALSE)</f>
        <v>2.1613680022349748</v>
      </c>
    </row>
    <row r="492" spans="1:28" x14ac:dyDescent="0.3">
      <c r="A492" t="s">
        <v>710</v>
      </c>
      <c r="B492">
        <v>2.4638929889859074</v>
      </c>
      <c r="C492">
        <v>2.0644579892269186</v>
      </c>
      <c r="E492" s="1" t="s">
        <v>115</v>
      </c>
      <c r="F492">
        <v>512.43853300000001</v>
      </c>
      <c r="G492">
        <f>VLOOKUP(E492,Tabela36[#All],2,FALSE)</f>
        <v>2.3010299956639813</v>
      </c>
      <c r="H492">
        <f>VLOOKUP(E492,Tabela36[#All],3,FALSE)</f>
        <v>1.9912260756924949</v>
      </c>
      <c r="J492" s="1" t="s">
        <v>714</v>
      </c>
      <c r="K492">
        <v>2.4854033951488907</v>
      </c>
      <c r="L492">
        <f>VLOOKUP(J492,Tabela36[#All],2,FALSE)</f>
        <v>2.4800069429571505</v>
      </c>
      <c r="M492">
        <f>VLOOKUP(J492,Tabela36[#All],3,FALSE)</f>
        <v>2.1818435879447726</v>
      </c>
      <c r="O492" s="1" t="s">
        <v>709</v>
      </c>
      <c r="P492">
        <v>3.4952667443878105</v>
      </c>
      <c r="Q492">
        <f>VLOOKUP(O492,Tabela36[#All],2,FALSE)</f>
        <v>0</v>
      </c>
      <c r="R492">
        <f>VLOOKUP(O492,Tabela36[#All],3,FALSE)</f>
        <v>0</v>
      </c>
      <c r="T492" s="1" t="s">
        <v>709</v>
      </c>
      <c r="U492">
        <v>-21.300523989459602</v>
      </c>
      <c r="V492">
        <f>VLOOKUP(T492,Tabela36[#All],2,FALSE)</f>
        <v>0</v>
      </c>
      <c r="W492">
        <f>VLOOKUP(T492,Tabela36[#All],3,FALSE)</f>
        <v>0</v>
      </c>
      <c r="Y492" t="s">
        <v>709</v>
      </c>
      <c r="Z492">
        <v>-50.726907999479359</v>
      </c>
      <c r="AA492">
        <f>VLOOKUP(Y492,Tabela36[#All],2,FALSE)</f>
        <v>0</v>
      </c>
      <c r="AB492">
        <f>VLOOKUP(Y492,Tabela36[#All],3,FALSE)</f>
        <v>0</v>
      </c>
    </row>
    <row r="493" spans="1:28" x14ac:dyDescent="0.3">
      <c r="A493" t="s">
        <v>711</v>
      </c>
      <c r="B493">
        <v>1.7708520116421442</v>
      </c>
      <c r="C493">
        <v>1.6232492903979006</v>
      </c>
      <c r="E493" s="1" t="s">
        <v>734</v>
      </c>
      <c r="F493">
        <v>357.49049100000002</v>
      </c>
      <c r="G493">
        <f>VLOOKUP(E493,Tabela36[#All],2,FALSE)</f>
        <v>1.146128035678238</v>
      </c>
      <c r="H493">
        <f>VLOOKUP(E493,Tabela36[#All],3,FALSE)</f>
        <v>1.146128035678238</v>
      </c>
      <c r="J493" s="1" t="s">
        <v>114</v>
      </c>
      <c r="K493">
        <v>2.628385864431384</v>
      </c>
      <c r="L493">
        <f>VLOOKUP(J493,Tabela36[#All],2,FALSE)</f>
        <v>3.9045532629767727</v>
      </c>
      <c r="M493">
        <f>VLOOKUP(J493,Tabela36[#All],3,FALSE)</f>
        <v>2.5943925503754266</v>
      </c>
      <c r="O493" s="1" t="s">
        <v>710</v>
      </c>
      <c r="P493">
        <v>3.4980347236870268</v>
      </c>
      <c r="Q493">
        <f>VLOOKUP(O493,Tabela36[#All],2,FALSE)</f>
        <v>2.4638929889859074</v>
      </c>
      <c r="R493">
        <f>VLOOKUP(O493,Tabela36[#All],3,FALSE)</f>
        <v>2.0644579892269186</v>
      </c>
      <c r="T493" s="1" t="s">
        <v>710</v>
      </c>
      <c r="U493">
        <v>-20.171774500000001</v>
      </c>
      <c r="V493">
        <f>VLOOKUP(T493,Tabela36[#All],2,FALSE)</f>
        <v>2.4638929889859074</v>
      </c>
      <c r="W493">
        <f>VLOOKUP(T493,Tabela36[#All],3,FALSE)</f>
        <v>2.0644579892269186</v>
      </c>
      <c r="Y493" t="s">
        <v>710</v>
      </c>
      <c r="Z493">
        <v>-50.997484555034724</v>
      </c>
      <c r="AA493">
        <f>VLOOKUP(Y493,Tabela36[#All],2,FALSE)</f>
        <v>2.4638929889859074</v>
      </c>
      <c r="AB493">
        <f>VLOOKUP(Y493,Tabela36[#All],3,FALSE)</f>
        <v>2.0644579892269186</v>
      </c>
    </row>
    <row r="494" spans="1:28" x14ac:dyDescent="0.3">
      <c r="A494" t="s">
        <v>712</v>
      </c>
      <c r="B494">
        <v>1.6232492903979006</v>
      </c>
      <c r="C494">
        <v>1.5440680443502757</v>
      </c>
      <c r="E494" s="1" t="s">
        <v>735</v>
      </c>
      <c r="F494">
        <v>763.07680100000005</v>
      </c>
      <c r="G494">
        <f>VLOOKUP(E494,Tabela36[#All],2,FALSE)</f>
        <v>3.2469906992415498</v>
      </c>
      <c r="H494">
        <f>VLOOKUP(E494,Tabela36[#All],3,FALSE)</f>
        <v>2.4048337166199381</v>
      </c>
      <c r="J494" s="1" t="s">
        <v>715</v>
      </c>
      <c r="K494">
        <v>1.99886065526321</v>
      </c>
      <c r="L494">
        <f>VLOOKUP(J494,Tabela36[#All],2,FALSE)</f>
        <v>1.4471580313422192</v>
      </c>
      <c r="M494">
        <f>VLOOKUP(J494,Tabela36[#All],3,FALSE)</f>
        <v>1.2787536009528289</v>
      </c>
      <c r="O494" s="1" t="s">
        <v>711</v>
      </c>
      <c r="P494">
        <v>3.7474118078864231</v>
      </c>
      <c r="Q494">
        <f>VLOOKUP(O494,Tabela36[#All],2,FALSE)</f>
        <v>1.7708520116421442</v>
      </c>
      <c r="R494">
        <f>VLOOKUP(O494,Tabela36[#All],3,FALSE)</f>
        <v>1.6232492903979006</v>
      </c>
      <c r="T494" s="1" t="s">
        <v>711</v>
      </c>
      <c r="U494">
        <v>-21.460213833726002</v>
      </c>
      <c r="V494">
        <f>VLOOKUP(T494,Tabela36[#All],2,FALSE)</f>
        <v>1.7708520116421442</v>
      </c>
      <c r="W494">
        <f>VLOOKUP(T494,Tabela36[#All],3,FALSE)</f>
        <v>1.6232492903979006</v>
      </c>
      <c r="Y494" t="s">
        <v>711</v>
      </c>
      <c r="Z494">
        <v>-49.580818560208577</v>
      </c>
      <c r="AA494">
        <f>VLOOKUP(Y494,Tabela36[#All],2,FALSE)</f>
        <v>1.7708520116421442</v>
      </c>
      <c r="AB494">
        <f>VLOOKUP(Y494,Tabela36[#All],3,FALSE)</f>
        <v>1.6232492903979006</v>
      </c>
    </row>
    <row r="495" spans="1:28" x14ac:dyDescent="0.3">
      <c r="A495" t="s">
        <v>713</v>
      </c>
      <c r="B495">
        <v>2.1643528557844371</v>
      </c>
      <c r="C495">
        <v>1.9731278535996986</v>
      </c>
      <c r="E495" s="1" t="s">
        <v>736</v>
      </c>
      <c r="F495">
        <v>428.951819</v>
      </c>
      <c r="G495">
        <f>VLOOKUP(E495,Tabela36[#All],2,FALSE)</f>
        <v>2.2944662261615929</v>
      </c>
      <c r="H495">
        <f>VLOOKUP(E495,Tabela36[#All],3,FALSE)</f>
        <v>1.9867717342662448</v>
      </c>
      <c r="J495" s="1" t="s">
        <v>716</v>
      </c>
      <c r="K495">
        <v>2.1240377273008204</v>
      </c>
      <c r="L495">
        <f>VLOOKUP(J495,Tabela36[#All],2,FALSE)</f>
        <v>3.9384696883676455</v>
      </c>
      <c r="M495">
        <f>VLOOKUP(J495,Tabela36[#All],3,FALSE)</f>
        <v>2.4471580313422194</v>
      </c>
      <c r="O495" s="1" t="s">
        <v>712</v>
      </c>
      <c r="P495">
        <v>3.3859635706006972</v>
      </c>
      <c r="Q495">
        <f>VLOOKUP(O495,Tabela36[#All],2,FALSE)</f>
        <v>1.6232492903979006</v>
      </c>
      <c r="R495">
        <f>VLOOKUP(O495,Tabela36[#All],3,FALSE)</f>
        <v>1.5440680443502757</v>
      </c>
      <c r="T495" s="1" t="s">
        <v>712</v>
      </c>
      <c r="U495">
        <v>-21.881138670638304</v>
      </c>
      <c r="V495">
        <f>VLOOKUP(T495,Tabela36[#All],2,FALSE)</f>
        <v>1.6232492903979006</v>
      </c>
      <c r="W495">
        <f>VLOOKUP(T495,Tabela36[#All],3,FALSE)</f>
        <v>1.5440680443502757</v>
      </c>
      <c r="Y495" t="s">
        <v>712</v>
      </c>
      <c r="Z495">
        <v>-50.957154711178084</v>
      </c>
      <c r="AA495">
        <f>VLOOKUP(Y495,Tabela36[#All],2,FALSE)</f>
        <v>1.6232492903979006</v>
      </c>
      <c r="AB495">
        <f>VLOOKUP(Y495,Tabela36[#All],3,FALSE)</f>
        <v>1.5440680443502757</v>
      </c>
    </row>
    <row r="496" spans="1:28" x14ac:dyDescent="0.3">
      <c r="A496" t="s">
        <v>714</v>
      </c>
      <c r="B496">
        <v>2.4800069429571505</v>
      </c>
      <c r="C496">
        <v>2.1818435879447726</v>
      </c>
      <c r="E496" s="1" t="s">
        <v>737</v>
      </c>
      <c r="F496">
        <v>739.90868899999998</v>
      </c>
      <c r="G496">
        <f>VLOOKUP(E496,Tabela36[#All],2,FALSE)</f>
        <v>2.6730209071288962</v>
      </c>
      <c r="H496">
        <f>VLOOKUP(E496,Tabela36[#All],3,FALSE)</f>
        <v>2.1398790864012365</v>
      </c>
      <c r="J496" s="1" t="s">
        <v>717</v>
      </c>
      <c r="K496">
        <v>2.4479467999509428</v>
      </c>
      <c r="L496">
        <f>VLOOKUP(J496,Tabela36[#All],2,FALSE)</f>
        <v>2.6085260335771943</v>
      </c>
      <c r="M496">
        <f>VLOOKUP(J496,Tabela36[#All],3,FALSE)</f>
        <v>2.1760912590556813</v>
      </c>
      <c r="O496" s="1" t="s">
        <v>713</v>
      </c>
      <c r="P496">
        <v>3.801472313521471</v>
      </c>
      <c r="Q496">
        <f>VLOOKUP(O496,Tabela36[#All],2,FALSE)</f>
        <v>2.1643528557844371</v>
      </c>
      <c r="R496">
        <f>VLOOKUP(O496,Tabela36[#All],3,FALSE)</f>
        <v>1.9731278535996986</v>
      </c>
      <c r="T496" s="1" t="s">
        <v>713</v>
      </c>
      <c r="U496">
        <v>-21.344453376843301</v>
      </c>
      <c r="V496">
        <f>VLOOKUP(T496,Tabela36[#All],2,FALSE)</f>
        <v>2.1643528557844371</v>
      </c>
      <c r="W496">
        <f>VLOOKUP(T496,Tabela36[#All],3,FALSE)</f>
        <v>1.9731278535996986</v>
      </c>
      <c r="Y496" t="s">
        <v>713</v>
      </c>
      <c r="Z496">
        <v>-49.498768668620059</v>
      </c>
      <c r="AA496">
        <f>VLOOKUP(Y496,Tabela36[#All],2,FALSE)</f>
        <v>2.1643528557844371</v>
      </c>
      <c r="AB496">
        <f>VLOOKUP(Y496,Tabela36[#All],3,FALSE)</f>
        <v>1.9731278535996986</v>
      </c>
    </row>
    <row r="497" spans="1:28" x14ac:dyDescent="0.3">
      <c r="A497" t="s">
        <v>114</v>
      </c>
      <c r="B497">
        <v>3.9045532629767727</v>
      </c>
      <c r="C497">
        <v>2.5943925503754266</v>
      </c>
      <c r="E497" s="1" t="s">
        <v>738</v>
      </c>
      <c r="F497">
        <v>426.15583400000003</v>
      </c>
      <c r="G497">
        <f>VLOOKUP(E497,Tabela36[#All],2,FALSE)</f>
        <v>1.5910646070264991</v>
      </c>
      <c r="H497">
        <f>VLOOKUP(E497,Tabela36[#All],3,FALSE)</f>
        <v>1.5314789170422551</v>
      </c>
      <c r="J497" s="1" t="s">
        <v>718</v>
      </c>
      <c r="K497">
        <v>2.2751754002431732</v>
      </c>
      <c r="L497">
        <f>VLOOKUP(J497,Tabela36[#All],2,FALSE)</f>
        <v>1.6334684555795864</v>
      </c>
      <c r="M497">
        <f>VLOOKUP(J497,Tabela36[#All],3,FALSE)</f>
        <v>1.5185139398778875</v>
      </c>
      <c r="O497" s="1" t="s">
        <v>714</v>
      </c>
      <c r="P497">
        <v>4.075181854618692</v>
      </c>
      <c r="Q497">
        <f>VLOOKUP(O497,Tabela36[#All],2,FALSE)</f>
        <v>2.4800069429571505</v>
      </c>
      <c r="R497">
        <f>VLOOKUP(O497,Tabela36[#All],3,FALSE)</f>
        <v>2.1818435879447726</v>
      </c>
      <c r="T497" s="1" t="s">
        <v>714</v>
      </c>
      <c r="U497">
        <v>-20.777882151973504</v>
      </c>
      <c r="V497">
        <f>VLOOKUP(T497,Tabela36[#All],2,FALSE)</f>
        <v>2.4800069429571505</v>
      </c>
      <c r="W497">
        <f>VLOOKUP(T497,Tabela36[#All],3,FALSE)</f>
        <v>2.1818435879447726</v>
      </c>
      <c r="Y497" t="s">
        <v>714</v>
      </c>
      <c r="Z497">
        <v>-47.842349339924858</v>
      </c>
      <c r="AA497">
        <f>VLOOKUP(Y497,Tabela36[#All],2,FALSE)</f>
        <v>2.4800069429571505</v>
      </c>
      <c r="AB497">
        <f>VLOOKUP(Y497,Tabela36[#All],3,FALSE)</f>
        <v>2.1818435879447726</v>
      </c>
    </row>
    <row r="498" spans="1:28" x14ac:dyDescent="0.3">
      <c r="A498" t="s">
        <v>715</v>
      </c>
      <c r="B498">
        <v>1.4471580313422192</v>
      </c>
      <c r="C498">
        <v>1.2787536009528289</v>
      </c>
      <c r="E498" s="1" t="s">
        <v>739</v>
      </c>
      <c r="F498">
        <v>769.83483799999999</v>
      </c>
      <c r="G498">
        <f>VLOOKUP(E498,Tabela36[#All],2,FALSE)</f>
        <v>3.2385478876813276</v>
      </c>
      <c r="H498">
        <f>VLOOKUP(E498,Tabela36[#All],3,FALSE)</f>
        <v>2.3729120029701067</v>
      </c>
      <c r="J498" s="1" t="s">
        <v>719</v>
      </c>
      <c r="K498">
        <v>2.6588276753794382</v>
      </c>
      <c r="L498">
        <f>VLOOKUP(J498,Tabela36[#All],2,FALSE)</f>
        <v>1.9590413923210936</v>
      </c>
      <c r="M498">
        <f>VLOOKUP(J498,Tabela36[#All],3,FALSE)</f>
        <v>1.9138138523837167</v>
      </c>
      <c r="O498" s="1" t="s">
        <v>114</v>
      </c>
      <c r="P498">
        <v>4.2339854787802116</v>
      </c>
      <c r="Q498">
        <f>VLOOKUP(O498,Tabela36[#All],2,FALSE)</f>
        <v>3.9045532629767727</v>
      </c>
      <c r="R498">
        <f>VLOOKUP(O498,Tabela36[#All],3,FALSE)</f>
        <v>2.5943925503754266</v>
      </c>
      <c r="T498" s="1" t="s">
        <v>114</v>
      </c>
      <c r="U498">
        <v>-23.5317929883978</v>
      </c>
      <c r="V498">
        <f>VLOOKUP(T498,Tabela36[#All],2,FALSE)</f>
        <v>3.9045532629767727</v>
      </c>
      <c r="W498">
        <f>VLOOKUP(T498,Tabela36[#All],3,FALSE)</f>
        <v>2.5943925503754266</v>
      </c>
      <c r="Y498" t="s">
        <v>114</v>
      </c>
      <c r="Z498">
        <v>-45.84717692961798</v>
      </c>
      <c r="AA498">
        <f>VLOOKUP(Y498,Tabela36[#All],2,FALSE)</f>
        <v>3.9045532629767727</v>
      </c>
      <c r="AB498">
        <f>VLOOKUP(Y498,Tabela36[#All],3,FALSE)</f>
        <v>2.5943925503754266</v>
      </c>
    </row>
    <row r="499" spans="1:28" x14ac:dyDescent="0.3">
      <c r="A499" t="s">
        <v>716</v>
      </c>
      <c r="B499">
        <v>3.9384696883676455</v>
      </c>
      <c r="C499">
        <v>2.4471580313422194</v>
      </c>
      <c r="E499" s="1" t="s">
        <v>740</v>
      </c>
      <c r="F499">
        <v>428.49614000000003</v>
      </c>
      <c r="G499">
        <f>VLOOKUP(E499,Tabela36[#All],2,FALSE)</f>
        <v>1.6901960800285136</v>
      </c>
      <c r="H499">
        <f>VLOOKUP(E499,Tabela36[#All],3,FALSE)</f>
        <v>1.4471580313422192</v>
      </c>
      <c r="J499" s="1" t="s">
        <v>720</v>
      </c>
      <c r="K499">
        <v>2.5188678114729361</v>
      </c>
      <c r="L499">
        <f>VLOOKUP(J499,Tabela36[#All],2,FALSE)</f>
        <v>1.6812412373755872</v>
      </c>
      <c r="M499">
        <f>VLOOKUP(J499,Tabela36[#All],3,FALSE)</f>
        <v>1.6127838567197355</v>
      </c>
      <c r="O499" s="1" t="s">
        <v>715</v>
      </c>
      <c r="P499">
        <v>3.9183449289622749</v>
      </c>
      <c r="Q499">
        <f>VLOOKUP(O499,Tabela36[#All],2,FALSE)</f>
        <v>1.4471580313422192</v>
      </c>
      <c r="R499">
        <f>VLOOKUP(O499,Tabela36[#All],3,FALSE)</f>
        <v>1.2787536009528289</v>
      </c>
      <c r="T499" s="1" t="s">
        <v>715</v>
      </c>
      <c r="U499">
        <v>-22.843367497823351</v>
      </c>
      <c r="V499">
        <f>VLOOKUP(T499,Tabela36[#All],2,FALSE)</f>
        <v>1.4471580313422192</v>
      </c>
      <c r="W499">
        <f>VLOOKUP(T499,Tabela36[#All],3,FALSE)</f>
        <v>1.2787536009528289</v>
      </c>
      <c r="Y499" t="s">
        <v>715</v>
      </c>
      <c r="Z499">
        <v>-47.678288388797604</v>
      </c>
      <c r="AA499">
        <f>VLOOKUP(Y499,Tabela36[#All],2,FALSE)</f>
        <v>1.4471580313422192</v>
      </c>
      <c r="AB499">
        <f>VLOOKUP(Y499,Tabela36[#All],3,FALSE)</f>
        <v>1.2787536009528289</v>
      </c>
    </row>
    <row r="500" spans="1:28" x14ac:dyDescent="0.3">
      <c r="A500" t="s">
        <v>717</v>
      </c>
      <c r="B500">
        <v>2.6085260335771943</v>
      </c>
      <c r="C500">
        <v>2.1760912590556813</v>
      </c>
      <c r="E500" s="1" t="s">
        <v>116</v>
      </c>
      <c r="F500">
        <v>764.09666800000002</v>
      </c>
      <c r="G500">
        <f>VLOOKUP(E500,Tabela36[#All],2,FALSE)</f>
        <v>3.8747716371842982</v>
      </c>
      <c r="H500">
        <f>VLOOKUP(E500,Tabela36[#All],3,FALSE)</f>
        <v>2.5403294747908736</v>
      </c>
      <c r="J500" s="1" t="s">
        <v>721</v>
      </c>
      <c r="K500">
        <v>2.4356723971758854</v>
      </c>
      <c r="L500">
        <f>VLOOKUP(J500,Tabela36[#All],2,FALSE)</f>
        <v>2.2479732663618068</v>
      </c>
      <c r="M500">
        <f>VLOOKUP(J500,Tabela36[#All],3,FALSE)</f>
        <v>1.9637878273455553</v>
      </c>
      <c r="O500" s="1" t="s">
        <v>716</v>
      </c>
      <c r="P500">
        <v>5.0743153238343695</v>
      </c>
      <c r="Q500">
        <f>VLOOKUP(O500,Tabela36[#All],2,FALSE)</f>
        <v>3.9384696883676455</v>
      </c>
      <c r="R500">
        <f>VLOOKUP(O500,Tabela36[#All],3,FALSE)</f>
        <v>2.4471580313422194</v>
      </c>
      <c r="T500" s="1" t="s">
        <v>716</v>
      </c>
      <c r="U500">
        <v>-23.204073805797098</v>
      </c>
      <c r="V500">
        <f>VLOOKUP(T500,Tabela36[#All],2,FALSE)</f>
        <v>3.9384696883676455</v>
      </c>
      <c r="W500">
        <f>VLOOKUP(T500,Tabela36[#All],3,FALSE)</f>
        <v>2.4471580313422194</v>
      </c>
      <c r="Y500" t="s">
        <v>716</v>
      </c>
      <c r="Z500">
        <v>-47.292415629078661</v>
      </c>
      <c r="AA500">
        <f>VLOOKUP(Y500,Tabela36[#All],2,FALSE)</f>
        <v>3.9384696883676455</v>
      </c>
      <c r="AB500">
        <f>VLOOKUP(Y500,Tabela36[#All],3,FALSE)</f>
        <v>2.4471580313422194</v>
      </c>
    </row>
    <row r="501" spans="1:28" x14ac:dyDescent="0.3">
      <c r="A501" t="s">
        <v>718</v>
      </c>
      <c r="B501">
        <v>1.6334684555795864</v>
      </c>
      <c r="C501">
        <v>1.5185139398778875</v>
      </c>
      <c r="E501" s="1" t="s">
        <v>741</v>
      </c>
      <c r="F501">
        <v>793.88254500000005</v>
      </c>
      <c r="G501">
        <f>VLOOKUP(E501,Tabela36[#All],2,FALSE)</f>
        <v>2.3010299956639813</v>
      </c>
      <c r="H501">
        <f>VLOOKUP(E501,Tabela36[#All],3,FALSE)</f>
        <v>2.0334237554869499</v>
      </c>
      <c r="J501" s="1" t="s">
        <v>722</v>
      </c>
      <c r="K501">
        <v>2.4330173650934355</v>
      </c>
      <c r="L501">
        <f>VLOOKUP(J501,Tabela36[#All],2,FALSE)</f>
        <v>3.6072405038317426</v>
      </c>
      <c r="M501">
        <f>VLOOKUP(J501,Tabela36[#All],3,FALSE)</f>
        <v>2.3838153659804311</v>
      </c>
      <c r="O501" s="1" t="s">
        <v>717</v>
      </c>
      <c r="P501">
        <v>4.6572662529537485</v>
      </c>
      <c r="Q501">
        <f>VLOOKUP(O501,Tabela36[#All],2,FALSE)</f>
        <v>2.6085260335771943</v>
      </c>
      <c r="R501">
        <f>VLOOKUP(O501,Tabela36[#All],3,FALSE)</f>
        <v>2.1760912590556813</v>
      </c>
      <c r="T501" s="1" t="s">
        <v>717</v>
      </c>
      <c r="U501">
        <v>-23.649132224999903</v>
      </c>
      <c r="V501">
        <f>VLOOKUP(T501,Tabela36[#All],2,FALSE)</f>
        <v>2.6085260335771943</v>
      </c>
      <c r="W501">
        <f>VLOOKUP(T501,Tabela36[#All],3,FALSE)</f>
        <v>2.1760912590556813</v>
      </c>
      <c r="Y501" t="s">
        <v>717</v>
      </c>
      <c r="Z501">
        <v>-47.574680120208107</v>
      </c>
      <c r="AA501">
        <f>VLOOKUP(Y501,Tabela36[#All],2,FALSE)</f>
        <v>2.6085260335771943</v>
      </c>
      <c r="AB501">
        <f>VLOOKUP(Y501,Tabela36[#All],3,FALSE)</f>
        <v>2.1760912590556813</v>
      </c>
    </row>
    <row r="502" spans="1:28" x14ac:dyDescent="0.3">
      <c r="A502" t="s">
        <v>719</v>
      </c>
      <c r="B502">
        <v>1.9590413923210936</v>
      </c>
      <c r="C502">
        <v>1.9138138523837167</v>
      </c>
      <c r="E502" s="1" t="s">
        <v>117</v>
      </c>
      <c r="F502">
        <v>659.86581000000001</v>
      </c>
      <c r="G502">
        <f>VLOOKUP(E502,Tabela36[#All],2,FALSE)</f>
        <v>2.5865873046717551</v>
      </c>
      <c r="H502">
        <f>VLOOKUP(E502,Tabela36[#All],3,FALSE)</f>
        <v>2.1461280356782382</v>
      </c>
      <c r="J502" s="1" t="s">
        <v>723</v>
      </c>
      <c r="K502">
        <v>2.4349487455494252</v>
      </c>
      <c r="L502">
        <f>VLOOKUP(J502,Tabela36[#All],2,FALSE)</f>
        <v>2.858537197569639</v>
      </c>
      <c r="M502">
        <f>VLOOKUP(J502,Tabela36[#All],3,FALSE)</f>
        <v>2.3180633349627615</v>
      </c>
      <c r="O502" s="1" t="s">
        <v>718</v>
      </c>
      <c r="P502">
        <v>3.9699281894281162</v>
      </c>
      <c r="Q502">
        <f>VLOOKUP(O502,Tabela36[#All],2,FALSE)</f>
        <v>1.6334684555795864</v>
      </c>
      <c r="R502">
        <f>VLOOKUP(O502,Tabela36[#All],3,FALSE)</f>
        <v>1.5185139398778875</v>
      </c>
      <c r="T502" s="1" t="s">
        <v>718</v>
      </c>
      <c r="U502">
        <v>-22.890507254193899</v>
      </c>
      <c r="V502">
        <f>VLOOKUP(T502,Tabela36[#All],2,FALSE)</f>
        <v>1.6334684555795864</v>
      </c>
      <c r="W502">
        <f>VLOOKUP(T502,Tabela36[#All],3,FALSE)</f>
        <v>1.5185139398778875</v>
      </c>
      <c r="Y502" t="s">
        <v>718</v>
      </c>
      <c r="Z502">
        <v>-49.981077758995298</v>
      </c>
      <c r="AA502">
        <f>VLOOKUP(Y502,Tabela36[#All],2,FALSE)</f>
        <v>1.6334684555795864</v>
      </c>
      <c r="AB502">
        <f>VLOOKUP(Y502,Tabela36[#All],3,FALSE)</f>
        <v>1.5185139398778875</v>
      </c>
    </row>
    <row r="503" spans="1:28" x14ac:dyDescent="0.3">
      <c r="A503" t="s">
        <v>720</v>
      </c>
      <c r="B503">
        <v>1.6812412373755872</v>
      </c>
      <c r="C503">
        <v>1.6127838567197355</v>
      </c>
      <c r="E503" s="1" t="s">
        <v>118</v>
      </c>
      <c r="F503">
        <v>382.57087799999999</v>
      </c>
      <c r="G503">
        <f>VLOOKUP(E503,Tabela36[#All],2,FALSE)</f>
        <v>2.1522883443830563</v>
      </c>
      <c r="H503">
        <f>VLOOKUP(E503,Tabela36[#All],3,FALSE)</f>
        <v>1.9912260756924949</v>
      </c>
      <c r="J503" s="1" t="s">
        <v>724</v>
      </c>
      <c r="K503">
        <v>2.2635366546588869</v>
      </c>
      <c r="L503">
        <f>VLOOKUP(J503,Tabela36[#All],2,FALSE)</f>
        <v>1.9912260756924949</v>
      </c>
      <c r="M503">
        <f>VLOOKUP(J503,Tabela36[#All],3,FALSE)</f>
        <v>1.7853298350107671</v>
      </c>
      <c r="O503" s="1" t="s">
        <v>719</v>
      </c>
      <c r="P503">
        <v>3.6336704060514435</v>
      </c>
      <c r="Q503">
        <f>VLOOKUP(O503,Tabela36[#All],2,FALSE)</f>
        <v>1.9590413923210936</v>
      </c>
      <c r="R503">
        <f>VLOOKUP(O503,Tabela36[#All],3,FALSE)</f>
        <v>1.9138138523837167</v>
      </c>
      <c r="T503" s="1" t="s">
        <v>719</v>
      </c>
      <c r="U503">
        <v>-22.458541739996353</v>
      </c>
      <c r="V503">
        <f>VLOOKUP(T503,Tabela36[#All],2,FALSE)</f>
        <v>1.9590413923210936</v>
      </c>
      <c r="W503">
        <f>VLOOKUP(T503,Tabela36[#All],3,FALSE)</f>
        <v>1.9138138523837167</v>
      </c>
      <c r="Y503" t="s">
        <v>719</v>
      </c>
      <c r="Z503">
        <v>-51.759951736099495</v>
      </c>
      <c r="AA503">
        <f>VLOOKUP(Y503,Tabela36[#All],2,FALSE)</f>
        <v>1.9590413923210936</v>
      </c>
      <c r="AB503">
        <f>VLOOKUP(Y503,Tabela36[#All],3,FALSE)</f>
        <v>1.9138138523837167</v>
      </c>
    </row>
    <row r="504" spans="1:28" x14ac:dyDescent="0.3">
      <c r="A504" t="s">
        <v>721</v>
      </c>
      <c r="B504">
        <v>2.2479732663618068</v>
      </c>
      <c r="C504">
        <v>1.9637878273455553</v>
      </c>
      <c r="E504" s="1" t="s">
        <v>742</v>
      </c>
      <c r="F504">
        <v>834.39146300000004</v>
      </c>
      <c r="G504">
        <f>VLOOKUP(E504,Tabela36[#All],2,FALSE)</f>
        <v>2.1613680022349748</v>
      </c>
      <c r="H504">
        <f>VLOOKUP(E504,Tabela36[#All],3,FALSE)</f>
        <v>1.8325089127062364</v>
      </c>
      <c r="J504" s="1" t="s">
        <v>725</v>
      </c>
      <c r="K504">
        <v>2.1764674845991339</v>
      </c>
      <c r="L504">
        <f>VLOOKUP(J504,Tabela36[#All],2,FALSE)</f>
        <v>2.8500332576897689</v>
      </c>
      <c r="M504">
        <f>VLOOKUP(J504,Tabela36[#All],3,FALSE)</f>
        <v>2.4166405073382808</v>
      </c>
      <c r="O504" s="1" t="s">
        <v>720</v>
      </c>
      <c r="P504">
        <v>4.1897709563468739</v>
      </c>
      <c r="Q504">
        <f>VLOOKUP(O504,Tabela36[#All],2,FALSE)</f>
        <v>1.6812412373755872</v>
      </c>
      <c r="R504">
        <f>VLOOKUP(O504,Tabela36[#All],3,FALSE)</f>
        <v>1.6127838567197355</v>
      </c>
      <c r="T504" s="1" t="s">
        <v>720</v>
      </c>
      <c r="U504">
        <v>-21.243270000000003</v>
      </c>
      <c r="V504">
        <f>VLOOKUP(T504,Tabela36[#All],2,FALSE)</f>
        <v>1.6812412373755872</v>
      </c>
      <c r="W504">
        <f>VLOOKUP(T504,Tabela36[#All],3,FALSE)</f>
        <v>1.6127838567197355</v>
      </c>
      <c r="Y504" t="s">
        <v>720</v>
      </c>
      <c r="Z504">
        <v>-48.805948418612523</v>
      </c>
      <c r="AA504">
        <f>VLOOKUP(Y504,Tabela36[#All],2,FALSE)</f>
        <v>1.6812412373755872</v>
      </c>
      <c r="AB504">
        <f>VLOOKUP(Y504,Tabela36[#All],3,FALSE)</f>
        <v>1.6127838567197355</v>
      </c>
    </row>
    <row r="505" spans="1:28" x14ac:dyDescent="0.3">
      <c r="A505" t="s">
        <v>722</v>
      </c>
      <c r="B505">
        <v>3.6072405038317426</v>
      </c>
      <c r="C505">
        <v>2.3838153659804311</v>
      </c>
      <c r="E505" s="1" t="s">
        <v>743</v>
      </c>
      <c r="F505">
        <v>1196.6080139999999</v>
      </c>
      <c r="G505">
        <f>VLOOKUP(E505,Tabela36[#All],2,FALSE)</f>
        <v>3.4762517960070336</v>
      </c>
      <c r="H505">
        <f>VLOOKUP(E505,Tabela36[#All],3,FALSE)</f>
        <v>2.4857214264815801</v>
      </c>
      <c r="J505" s="1" t="s">
        <v>726</v>
      </c>
      <c r="K505">
        <v>2.1704436114726144</v>
      </c>
      <c r="L505">
        <f>VLOOKUP(J505,Tabela36[#All],2,FALSE)</f>
        <v>2.6201360549737576</v>
      </c>
      <c r="M505">
        <f>VLOOKUP(J505,Tabela36[#All],3,FALSE)</f>
        <v>2.271841606536499</v>
      </c>
      <c r="O505" s="1" t="s">
        <v>721</v>
      </c>
      <c r="P505">
        <v>3.7787299239961119</v>
      </c>
      <c r="Q505">
        <f>VLOOKUP(O505,Tabela36[#All],2,FALSE)</f>
        <v>2.2479732663618068</v>
      </c>
      <c r="R505">
        <f>VLOOKUP(O505,Tabela36[#All],3,FALSE)</f>
        <v>1.9637878273455553</v>
      </c>
      <c r="T505" s="1" t="s">
        <v>721</v>
      </c>
      <c r="U505">
        <v>-20.030702621951704</v>
      </c>
      <c r="V505">
        <f>VLOOKUP(T505,Tabela36[#All],2,FALSE)</f>
        <v>2.2479732663618068</v>
      </c>
      <c r="W505">
        <f>VLOOKUP(T505,Tabela36[#All],3,FALSE)</f>
        <v>1.9637878273455553</v>
      </c>
      <c r="Y505" t="s">
        <v>721</v>
      </c>
      <c r="Z505">
        <v>-50.730564370839311</v>
      </c>
      <c r="AA505">
        <f>VLOOKUP(Y505,Tabela36[#All],2,FALSE)</f>
        <v>2.2479732663618068</v>
      </c>
      <c r="AB505">
        <f>VLOOKUP(Y505,Tabela36[#All],3,FALSE)</f>
        <v>1.9637878273455553</v>
      </c>
    </row>
    <row r="506" spans="1:28" x14ac:dyDescent="0.3">
      <c r="A506" t="s">
        <v>723</v>
      </c>
      <c r="B506">
        <v>2.858537197569639</v>
      </c>
      <c r="C506">
        <v>2.3180633349627615</v>
      </c>
      <c r="E506" s="1" t="s">
        <v>744</v>
      </c>
      <c r="F506">
        <v>405.035707</v>
      </c>
      <c r="G506">
        <f>VLOOKUP(E506,Tabela36[#All],2,FALSE)</f>
        <v>0</v>
      </c>
      <c r="H506">
        <f>VLOOKUP(E506,Tabela36[#All],3,FALSE)</f>
        <v>0</v>
      </c>
      <c r="J506" s="1" t="s">
        <v>727</v>
      </c>
      <c r="K506">
        <v>2.4703178590518644</v>
      </c>
      <c r="L506">
        <f>VLOOKUP(J506,Tabela36[#All],2,FALSE)</f>
        <v>2.2600713879850747</v>
      </c>
      <c r="M506">
        <f>VLOOKUP(J506,Tabela36[#All],3,FALSE)</f>
        <v>2.0293837776852097</v>
      </c>
      <c r="O506" s="1" t="s">
        <v>722</v>
      </c>
      <c r="P506">
        <v>5.2866248553317368</v>
      </c>
      <c r="Q506">
        <f>VLOOKUP(O506,Tabela36[#All],2,FALSE)</f>
        <v>3.6072405038317426</v>
      </c>
      <c r="R506">
        <f>VLOOKUP(O506,Tabela36[#All],3,FALSE)</f>
        <v>2.3838153659804311</v>
      </c>
      <c r="T506" s="1" t="s">
        <v>722</v>
      </c>
      <c r="U506">
        <v>-22.755393500000004</v>
      </c>
      <c r="V506">
        <f>VLOOKUP(T506,Tabela36[#All],2,FALSE)</f>
        <v>3.6072405038317426</v>
      </c>
      <c r="W506">
        <f>VLOOKUP(T506,Tabela36[#All],3,FALSE)</f>
        <v>2.3838153659804311</v>
      </c>
      <c r="Y506" t="s">
        <v>722</v>
      </c>
      <c r="Z506">
        <v>-47.413954766230283</v>
      </c>
      <c r="AA506">
        <f>VLOOKUP(Y506,Tabela36[#All],2,FALSE)</f>
        <v>3.6072405038317426</v>
      </c>
      <c r="AB506">
        <f>VLOOKUP(Y506,Tabela36[#All],3,FALSE)</f>
        <v>2.3838153659804311</v>
      </c>
    </row>
    <row r="507" spans="1:28" x14ac:dyDescent="0.3">
      <c r="A507" t="s">
        <v>724</v>
      </c>
      <c r="B507">
        <v>1.9912260756924949</v>
      </c>
      <c r="C507">
        <v>1.7853298350107671</v>
      </c>
      <c r="E507" s="1" t="s">
        <v>745</v>
      </c>
      <c r="F507">
        <v>421.97500400000001</v>
      </c>
      <c r="G507">
        <f>VLOOKUP(E507,Tabela36[#All],2,FALSE)</f>
        <v>0</v>
      </c>
      <c r="H507">
        <f>VLOOKUP(E507,Tabela36[#All],3,FALSE)</f>
        <v>0</v>
      </c>
      <c r="J507" s="1" t="s">
        <v>728</v>
      </c>
      <c r="K507">
        <v>3.0471763122526845</v>
      </c>
      <c r="L507">
        <f>VLOOKUP(J507,Tabela36[#All],2,FALSE)</f>
        <v>1.9444826721501687</v>
      </c>
      <c r="M507">
        <f>VLOOKUP(J507,Tabela36[#All],3,FALSE)</f>
        <v>1.7558748556724915</v>
      </c>
      <c r="O507" s="1" t="s">
        <v>723</v>
      </c>
      <c r="P507">
        <v>4.1699094419010692</v>
      </c>
      <c r="Q507">
        <f>VLOOKUP(O507,Tabela36[#All],2,FALSE)</f>
        <v>2.858537197569639</v>
      </c>
      <c r="R507">
        <f>VLOOKUP(O507,Tabela36[#All],3,FALSE)</f>
        <v>2.3180633349627615</v>
      </c>
      <c r="T507" s="1" t="s">
        <v>723</v>
      </c>
      <c r="U507">
        <v>-23.395758034871651</v>
      </c>
      <c r="V507">
        <f>VLOOKUP(T507,Tabela36[#All],2,FALSE)</f>
        <v>2.858537197569639</v>
      </c>
      <c r="W507">
        <f>VLOOKUP(T507,Tabela36[#All],3,FALSE)</f>
        <v>2.3180633349627615</v>
      </c>
      <c r="Y507" t="s">
        <v>723</v>
      </c>
      <c r="Z507">
        <v>-45.887648287112221</v>
      </c>
      <c r="AA507">
        <f>VLOOKUP(Y507,Tabela36[#All],2,FALSE)</f>
        <v>2.858537197569639</v>
      </c>
      <c r="AB507">
        <f>VLOOKUP(Y507,Tabela36[#All],3,FALSE)</f>
        <v>2.3180633349627615</v>
      </c>
    </row>
    <row r="508" spans="1:28" x14ac:dyDescent="0.3">
      <c r="A508" t="s">
        <v>725</v>
      </c>
      <c r="B508">
        <v>2.8500332576897689</v>
      </c>
      <c r="C508">
        <v>2.4166405073382808</v>
      </c>
      <c r="E508" s="1" t="s">
        <v>746</v>
      </c>
      <c r="F508">
        <v>901.06317000000001</v>
      </c>
      <c r="G508">
        <f>VLOOKUP(E508,Tabela36[#All],2,FALSE)</f>
        <v>3.4256972133625911</v>
      </c>
      <c r="H508">
        <f>VLOOKUP(E508,Tabela36[#All],3,FALSE)</f>
        <v>2.4487063199050798</v>
      </c>
      <c r="J508" s="1" t="s">
        <v>729</v>
      </c>
      <c r="K508">
        <v>2.1284671219297095</v>
      </c>
      <c r="L508">
        <f>VLOOKUP(J508,Tabela36[#All],2,FALSE)</f>
        <v>1.414973347970818</v>
      </c>
      <c r="M508">
        <f>VLOOKUP(J508,Tabela36[#All],3,FALSE)</f>
        <v>1.3979400086720377</v>
      </c>
      <c r="O508" s="1" t="s">
        <v>724</v>
      </c>
      <c r="P508">
        <v>3.325310371711061</v>
      </c>
      <c r="Q508">
        <f>VLOOKUP(O508,Tabela36[#All],2,FALSE)</f>
        <v>1.9912260756924949</v>
      </c>
      <c r="R508">
        <f>VLOOKUP(O508,Tabela36[#All],3,FALSE)</f>
        <v>1.7853298350107671</v>
      </c>
      <c r="T508" s="1" t="s">
        <v>724</v>
      </c>
      <c r="U508">
        <v>-20.091391935902251</v>
      </c>
      <c r="V508">
        <f>VLOOKUP(T508,Tabela36[#All],2,FALSE)</f>
        <v>1.9912260756924949</v>
      </c>
      <c r="W508">
        <f>VLOOKUP(T508,Tabela36[#All],3,FALSE)</f>
        <v>1.7853298350107671</v>
      </c>
      <c r="Y508" t="s">
        <v>724</v>
      </c>
      <c r="Z508">
        <v>-50.930221154463588</v>
      </c>
      <c r="AA508">
        <f>VLOOKUP(Y508,Tabela36[#All],2,FALSE)</f>
        <v>1.9912260756924949</v>
      </c>
      <c r="AB508">
        <f>VLOOKUP(Y508,Tabela36[#All],3,FALSE)</f>
        <v>1.7853298350107671</v>
      </c>
    </row>
    <row r="509" spans="1:28" x14ac:dyDescent="0.3">
      <c r="A509" t="s">
        <v>726</v>
      </c>
      <c r="B509">
        <v>2.6201360549737576</v>
      </c>
      <c r="C509">
        <v>2.271841606536499</v>
      </c>
      <c r="E509" s="1" t="s">
        <v>119</v>
      </c>
      <c r="F509">
        <v>772.83696899999995</v>
      </c>
      <c r="G509">
        <f>VLOOKUP(E509,Tabela36[#All],2,FALSE)</f>
        <v>3.4649364291217326</v>
      </c>
      <c r="H509">
        <f>VLOOKUP(E509,Tabela36[#All],3,FALSE)</f>
        <v>2.4814426285023048</v>
      </c>
      <c r="J509" s="1" t="s">
        <v>730</v>
      </c>
      <c r="K509">
        <v>2.3149978644980664</v>
      </c>
      <c r="L509">
        <f>VLOOKUP(J509,Tabela36[#All],2,FALSE)</f>
        <v>3.6174197467371765</v>
      </c>
      <c r="M509">
        <f>VLOOKUP(J509,Tabela36[#All],3,FALSE)</f>
        <v>2.428134794028789</v>
      </c>
      <c r="O509" s="1" t="s">
        <v>725</v>
      </c>
      <c r="P509">
        <v>3.6535019469629328</v>
      </c>
      <c r="Q509">
        <f>VLOOKUP(O509,Tabela36[#All],2,FALSE)</f>
        <v>2.8500332576897689</v>
      </c>
      <c r="R509">
        <f>VLOOKUP(O509,Tabela36[#All],3,FALSE)</f>
        <v>2.4166405073382808</v>
      </c>
      <c r="T509" s="1" t="s">
        <v>725</v>
      </c>
      <c r="U509">
        <v>-22.127681965070703</v>
      </c>
      <c r="V509">
        <f>VLOOKUP(T509,Tabela36[#All],2,FALSE)</f>
        <v>2.8500332576897689</v>
      </c>
      <c r="W509">
        <f>VLOOKUP(T509,Tabela36[#All],3,FALSE)</f>
        <v>2.4166405073382808</v>
      </c>
      <c r="Y509" t="s">
        <v>725</v>
      </c>
      <c r="Z509">
        <v>-47.457163694997277</v>
      </c>
      <c r="AA509">
        <f>VLOOKUP(Y509,Tabela36[#All],2,FALSE)</f>
        <v>2.8500332576897689</v>
      </c>
      <c r="AB509">
        <f>VLOOKUP(Y509,Tabela36[#All],3,FALSE)</f>
        <v>2.4166405073382808</v>
      </c>
    </row>
    <row r="510" spans="1:28" x14ac:dyDescent="0.3">
      <c r="A510" t="s">
        <v>727</v>
      </c>
      <c r="B510">
        <v>2.2600713879850747</v>
      </c>
      <c r="C510">
        <v>2.0293837776852097</v>
      </c>
      <c r="E510" s="1" t="s">
        <v>120</v>
      </c>
      <c r="F510">
        <v>754.99158699999998</v>
      </c>
      <c r="G510">
        <f>VLOOKUP(E510,Tabela36[#All],2,FALSE)</f>
        <v>2.4232458739368079</v>
      </c>
      <c r="H510">
        <f>VLOOKUP(E510,Tabela36[#All],3,FALSE)</f>
        <v>1.8325089127062364</v>
      </c>
      <c r="J510" s="1" t="s">
        <v>731</v>
      </c>
      <c r="K510">
        <v>1.9925137535464881</v>
      </c>
      <c r="L510">
        <f>VLOOKUP(J510,Tabela36[#All],2,FALSE)</f>
        <v>2.2355284469075487</v>
      </c>
      <c r="M510">
        <f>VLOOKUP(J510,Tabela36[#All],3,FALSE)</f>
        <v>1.8808135922807914</v>
      </c>
      <c r="O510" s="1" t="s">
        <v>726</v>
      </c>
      <c r="P510">
        <v>3.3302107845715279</v>
      </c>
      <c r="Q510">
        <f>VLOOKUP(O510,Tabela36[#All],2,FALSE)</f>
        <v>2.6201360549737576</v>
      </c>
      <c r="R510">
        <f>VLOOKUP(O510,Tabela36[#All],3,FALSE)</f>
        <v>2.271841606536499</v>
      </c>
      <c r="T510" s="1" t="s">
        <v>726</v>
      </c>
      <c r="U510">
        <v>-21.2911683770477</v>
      </c>
      <c r="V510">
        <f>VLOOKUP(T510,Tabela36[#All],2,FALSE)</f>
        <v>2.6201360549737576</v>
      </c>
      <c r="W510">
        <f>VLOOKUP(T510,Tabela36[#All],3,FALSE)</f>
        <v>2.271841606536499</v>
      </c>
      <c r="Y510" t="s">
        <v>726</v>
      </c>
      <c r="Z510">
        <v>-47.43378056152681</v>
      </c>
      <c r="AA510">
        <f>VLOOKUP(Y510,Tabela36[#All],2,FALSE)</f>
        <v>2.6201360549737576</v>
      </c>
      <c r="AB510">
        <f>VLOOKUP(Y510,Tabela36[#All],3,FALSE)</f>
        <v>2.271841606536499</v>
      </c>
    </row>
    <row r="511" spans="1:28" x14ac:dyDescent="0.3">
      <c r="A511" t="s">
        <v>728</v>
      </c>
      <c r="B511">
        <v>1.9444826721501687</v>
      </c>
      <c r="C511">
        <v>1.7558748556724915</v>
      </c>
      <c r="E511" s="1" t="s">
        <v>121</v>
      </c>
      <c r="F511">
        <v>849.65603699999997</v>
      </c>
      <c r="G511">
        <f>VLOOKUP(E511,Tabela36[#All],2,FALSE)</f>
        <v>3.8104341559226729</v>
      </c>
      <c r="H511">
        <f>VLOOKUP(E511,Tabela36[#All],3,FALSE)</f>
        <v>2.4983105537896004</v>
      </c>
      <c r="J511" s="1" t="s">
        <v>732</v>
      </c>
      <c r="K511">
        <v>2.5603036494768188</v>
      </c>
      <c r="L511">
        <f>VLOOKUP(J511,Tabela36[#All],2,FALSE)</f>
        <v>2.9180303367848803</v>
      </c>
      <c r="M511">
        <f>VLOOKUP(J511,Tabela36[#All],3,FALSE)</f>
        <v>2.2855573090077739</v>
      </c>
      <c r="O511" s="1" t="s">
        <v>727</v>
      </c>
      <c r="P511">
        <v>4.5360657945120062</v>
      </c>
      <c r="Q511">
        <f>VLOOKUP(O511,Tabela36[#All],2,FALSE)</f>
        <v>2.2600713879850747</v>
      </c>
      <c r="R511">
        <f>VLOOKUP(O511,Tabela36[#All],3,FALSE)</f>
        <v>2.0293837776852097</v>
      </c>
      <c r="T511" s="1" t="s">
        <v>727</v>
      </c>
      <c r="U511">
        <v>-21.827568000000007</v>
      </c>
      <c r="V511">
        <f>VLOOKUP(T511,Tabela36[#All],2,FALSE)</f>
        <v>2.2600713879850747</v>
      </c>
      <c r="W511">
        <f>VLOOKUP(T511,Tabela36[#All],3,FALSE)</f>
        <v>2.0293837776852097</v>
      </c>
      <c r="Y511" t="s">
        <v>727</v>
      </c>
      <c r="Z511">
        <v>-47.249414421875009</v>
      </c>
      <c r="AA511">
        <f>VLOOKUP(Y511,Tabela36[#All],2,FALSE)</f>
        <v>2.2600713879850747</v>
      </c>
      <c r="AB511">
        <f>VLOOKUP(Y511,Tabela36[#All],3,FALSE)</f>
        <v>2.0293837776852097</v>
      </c>
    </row>
    <row r="512" spans="1:28" x14ac:dyDescent="0.3">
      <c r="A512" t="s">
        <v>729</v>
      </c>
      <c r="B512">
        <v>1.414973347970818</v>
      </c>
      <c r="C512">
        <v>1.3979400086720377</v>
      </c>
      <c r="E512" s="1" t="s">
        <v>747</v>
      </c>
      <c r="F512">
        <v>401.30137999999999</v>
      </c>
      <c r="G512">
        <f>VLOOKUP(E512,Tabela36[#All],2,FALSE)</f>
        <v>2.1367205671564067</v>
      </c>
      <c r="H512">
        <f>VLOOKUP(E512,Tabela36[#All],3,FALSE)</f>
        <v>1.9030899869919435</v>
      </c>
      <c r="J512" s="1" t="s">
        <v>733</v>
      </c>
      <c r="K512">
        <v>2.1876137739701056</v>
      </c>
      <c r="L512">
        <f>VLOOKUP(J512,Tabela36[#All],2,FALSE)</f>
        <v>1.8450980400142569</v>
      </c>
      <c r="M512">
        <f>VLOOKUP(J512,Tabela36[#All],3,FALSE)</f>
        <v>1.7403626894942439</v>
      </c>
      <c r="O512" s="1" t="s">
        <v>728</v>
      </c>
      <c r="P512">
        <v>4.6782724823749229</v>
      </c>
      <c r="Q512">
        <f>VLOOKUP(O512,Tabela36[#All],2,FALSE)</f>
        <v>1.9444826721501687</v>
      </c>
      <c r="R512">
        <f>VLOOKUP(O512,Tabela36[#All],3,FALSE)</f>
        <v>1.7558748556724915</v>
      </c>
      <c r="T512" s="1" t="s">
        <v>728</v>
      </c>
      <c r="U512">
        <v>-22.9057225</v>
      </c>
      <c r="V512">
        <f>VLOOKUP(T512,Tabela36[#All],2,FALSE)</f>
        <v>1.9444826721501687</v>
      </c>
      <c r="W512">
        <f>VLOOKUP(T512,Tabela36[#All],3,FALSE)</f>
        <v>1.7558748556724915</v>
      </c>
      <c r="Y512" t="s">
        <v>728</v>
      </c>
      <c r="Z512">
        <v>-49.624608869300936</v>
      </c>
      <c r="AA512">
        <f>VLOOKUP(Y512,Tabela36[#All],2,FALSE)</f>
        <v>1.9444826721501687</v>
      </c>
      <c r="AB512">
        <f>VLOOKUP(Y512,Tabela36[#All],3,FALSE)</f>
        <v>1.7558748556724915</v>
      </c>
    </row>
    <row r="513" spans="1:28" x14ac:dyDescent="0.3">
      <c r="A513" t="s">
        <v>730</v>
      </c>
      <c r="B513">
        <v>3.6174197467371765</v>
      </c>
      <c r="C513">
        <v>2.428134794028789</v>
      </c>
      <c r="E513" s="1" t="s">
        <v>748</v>
      </c>
      <c r="F513">
        <v>766.78897300000006</v>
      </c>
      <c r="G513">
        <f>VLOOKUP(E513,Tabela36[#All],2,FALSE)</f>
        <v>2.6655809910179533</v>
      </c>
      <c r="H513">
        <f>VLOOKUP(E513,Tabela36[#All],3,FALSE)</f>
        <v>2.1760912590556813</v>
      </c>
      <c r="J513" s="1" t="s">
        <v>115</v>
      </c>
      <c r="K513">
        <v>2.402469449960547</v>
      </c>
      <c r="L513">
        <f>VLOOKUP(J513,Tabela36[#All],2,FALSE)</f>
        <v>2.3010299956639813</v>
      </c>
      <c r="M513">
        <f>VLOOKUP(J513,Tabela36[#All],3,FALSE)</f>
        <v>1.9912260756924949</v>
      </c>
      <c r="O513" s="1" t="s">
        <v>729</v>
      </c>
      <c r="P513">
        <v>3.7481104674949837</v>
      </c>
      <c r="Q513">
        <f>VLOOKUP(O513,Tabela36[#All],2,FALSE)</f>
        <v>1.414973347970818</v>
      </c>
      <c r="R513">
        <f>VLOOKUP(O513,Tabela36[#All],3,FALSE)</f>
        <v>1.3979400086720377</v>
      </c>
      <c r="T513" s="1" t="s">
        <v>729</v>
      </c>
      <c r="U513">
        <v>-21.462921503002956</v>
      </c>
      <c r="V513">
        <f>VLOOKUP(T513,Tabela36[#All],2,FALSE)</f>
        <v>1.414973347970818</v>
      </c>
      <c r="W513">
        <f>VLOOKUP(T513,Tabela36[#All],3,FALSE)</f>
        <v>1.3979400086720377</v>
      </c>
      <c r="Y513" t="s">
        <v>729</v>
      </c>
      <c r="Z513">
        <v>-48.393649928861812</v>
      </c>
      <c r="AA513">
        <f>VLOOKUP(Y513,Tabela36[#All],2,FALSE)</f>
        <v>1.414973347970818</v>
      </c>
      <c r="AB513">
        <f>VLOOKUP(Y513,Tabela36[#All],3,FALSE)</f>
        <v>1.3979400086720377</v>
      </c>
    </row>
    <row r="514" spans="1:28" x14ac:dyDescent="0.3">
      <c r="A514" t="s">
        <v>731</v>
      </c>
      <c r="B514">
        <v>2.2355284469075487</v>
      </c>
      <c r="C514">
        <v>1.8808135922807914</v>
      </c>
      <c r="E514" s="1" t="s">
        <v>749</v>
      </c>
      <c r="F514">
        <v>438.17087299999997</v>
      </c>
      <c r="G514">
        <f>VLOOKUP(E514,Tabela36[#All],2,FALSE)</f>
        <v>0.6020599913279624</v>
      </c>
      <c r="H514">
        <f>VLOOKUP(E514,Tabela36[#All],3,FALSE)</f>
        <v>0.6020599913279624</v>
      </c>
      <c r="J514" s="1" t="s">
        <v>734</v>
      </c>
      <c r="K514">
        <v>2.2220736559122791</v>
      </c>
      <c r="L514">
        <f>VLOOKUP(J514,Tabela36[#All],2,FALSE)</f>
        <v>1.146128035678238</v>
      </c>
      <c r="M514">
        <f>VLOOKUP(J514,Tabela36[#All],3,FALSE)</f>
        <v>1.146128035678238</v>
      </c>
      <c r="O514" s="1" t="s">
        <v>730</v>
      </c>
      <c r="P514">
        <v>4.5094982259295984</v>
      </c>
      <c r="Q514">
        <f>VLOOKUP(O514,Tabela36[#All],2,FALSE)</f>
        <v>3.6174197467371765</v>
      </c>
      <c r="R514">
        <f>VLOOKUP(O514,Tabela36[#All],3,FALSE)</f>
        <v>2.428134794028789</v>
      </c>
      <c r="T514" s="1" t="s">
        <v>730</v>
      </c>
      <c r="U514">
        <v>-20.211693165000003</v>
      </c>
      <c r="V514">
        <f>VLOOKUP(T514,Tabela36[#All],2,FALSE)</f>
        <v>3.6174197467371765</v>
      </c>
      <c r="W514">
        <f>VLOOKUP(T514,Tabela36[#All],3,FALSE)</f>
        <v>2.428134794028789</v>
      </c>
      <c r="Y514" t="s">
        <v>730</v>
      </c>
      <c r="Z514">
        <v>-50.92677742384334</v>
      </c>
      <c r="AA514">
        <f>VLOOKUP(Y514,Tabela36[#All],2,FALSE)</f>
        <v>3.6174197467371765</v>
      </c>
      <c r="AB514">
        <f>VLOOKUP(Y514,Tabela36[#All],3,FALSE)</f>
        <v>2.428134794028789</v>
      </c>
    </row>
    <row r="515" spans="1:28" x14ac:dyDescent="0.3">
      <c r="A515" t="s">
        <v>732</v>
      </c>
      <c r="B515">
        <v>2.9180303367848803</v>
      </c>
      <c r="C515">
        <v>2.2855573090077739</v>
      </c>
      <c r="E515" s="1" t="s">
        <v>750</v>
      </c>
      <c r="F515">
        <v>409.68960700000002</v>
      </c>
      <c r="G515">
        <f>VLOOKUP(E515,Tabela36[#All],2,FALSE)</f>
        <v>1.9867717342662448</v>
      </c>
      <c r="H515">
        <f>VLOOKUP(E515,Tabela36[#All],3,FALSE)</f>
        <v>1.8692317197309762</v>
      </c>
      <c r="J515" s="1" t="s">
        <v>735</v>
      </c>
      <c r="K515">
        <v>2.8774525524971741</v>
      </c>
      <c r="L515">
        <f>VLOOKUP(J515,Tabela36[#All],2,FALSE)</f>
        <v>3.2469906992415498</v>
      </c>
      <c r="M515">
        <f>VLOOKUP(J515,Tabela36[#All],3,FALSE)</f>
        <v>2.4048337166199381</v>
      </c>
      <c r="O515" s="1" t="s">
        <v>731</v>
      </c>
      <c r="P515">
        <v>4.4297199892494357</v>
      </c>
      <c r="Q515">
        <f>VLOOKUP(O515,Tabela36[#All],2,FALSE)</f>
        <v>2.2355284469075487</v>
      </c>
      <c r="R515">
        <f>VLOOKUP(O515,Tabela36[#All],3,FALSE)</f>
        <v>1.8808135922807914</v>
      </c>
      <c r="T515" s="1" t="s">
        <v>731</v>
      </c>
      <c r="U515">
        <v>-22.455326956296258</v>
      </c>
      <c r="V515">
        <f>VLOOKUP(T515,Tabela36[#All],2,FALSE)</f>
        <v>2.2355284469075487</v>
      </c>
      <c r="W515">
        <f>VLOOKUP(T515,Tabela36[#All],3,FALSE)</f>
        <v>1.8808135922807914</v>
      </c>
      <c r="Y515" t="s">
        <v>731</v>
      </c>
      <c r="Z515">
        <v>-47.530708716203748</v>
      </c>
      <c r="AA515">
        <f>VLOOKUP(Y515,Tabela36[#All],2,FALSE)</f>
        <v>2.2355284469075487</v>
      </c>
      <c r="AB515">
        <f>VLOOKUP(Y515,Tabela36[#All],3,FALSE)</f>
        <v>1.8808135922807914</v>
      </c>
    </row>
    <row r="516" spans="1:28" x14ac:dyDescent="0.3">
      <c r="A516" t="s">
        <v>733</v>
      </c>
      <c r="B516">
        <v>1.8450980400142569</v>
      </c>
      <c r="C516">
        <v>1.7403626894942439</v>
      </c>
      <c r="E516" s="1" t="s">
        <v>751</v>
      </c>
      <c r="F516">
        <v>367.88439199999999</v>
      </c>
      <c r="G516">
        <f>VLOOKUP(E516,Tabela36[#All],2,FALSE)</f>
        <v>1.3222192947339193</v>
      </c>
      <c r="H516">
        <f>VLOOKUP(E516,Tabela36[#All],3,FALSE)</f>
        <v>1.2304489213782739</v>
      </c>
      <c r="J516" s="1" t="s">
        <v>736</v>
      </c>
      <c r="K516">
        <v>2.3218054838575393</v>
      </c>
      <c r="L516">
        <f>VLOOKUP(J516,Tabela36[#All],2,FALSE)</f>
        <v>2.2944662261615929</v>
      </c>
      <c r="M516">
        <f>VLOOKUP(J516,Tabela36[#All],3,FALSE)</f>
        <v>1.9867717342662448</v>
      </c>
      <c r="O516" s="1" t="s">
        <v>732</v>
      </c>
      <c r="P516">
        <v>4.7588059539947398</v>
      </c>
      <c r="Q516">
        <f>VLOOKUP(O516,Tabela36[#All],2,FALSE)</f>
        <v>2.9180303367848803</v>
      </c>
      <c r="R516">
        <f>VLOOKUP(O516,Tabela36[#All],3,FALSE)</f>
        <v>2.2855573090077739</v>
      </c>
      <c r="T516" s="1" t="s">
        <v>732</v>
      </c>
      <c r="U516">
        <v>-23.31808850000002</v>
      </c>
      <c r="V516">
        <f>VLOOKUP(T516,Tabela36[#All],2,FALSE)</f>
        <v>2.9180303367848803</v>
      </c>
      <c r="W516">
        <f>VLOOKUP(T516,Tabela36[#All],3,FALSE)</f>
        <v>2.2855573090077739</v>
      </c>
      <c r="Y516" t="s">
        <v>732</v>
      </c>
      <c r="Z516">
        <v>-46.227012841821789</v>
      </c>
      <c r="AA516">
        <f>VLOOKUP(Y516,Tabela36[#All],2,FALSE)</f>
        <v>2.9180303367848803</v>
      </c>
      <c r="AB516">
        <f>VLOOKUP(Y516,Tabela36[#All],3,FALSE)</f>
        <v>2.2855573090077739</v>
      </c>
    </row>
    <row r="517" spans="1:28" x14ac:dyDescent="0.3">
      <c r="A517" t="s">
        <v>115</v>
      </c>
      <c r="B517">
        <v>2.3010299956639813</v>
      </c>
      <c r="C517">
        <v>1.9912260756924949</v>
      </c>
      <c r="E517" s="1" t="s">
        <v>752</v>
      </c>
      <c r="F517">
        <v>630.79878199999996</v>
      </c>
      <c r="G517">
        <f>VLOOKUP(E517,Tabela36[#All],2,FALSE)</f>
        <v>2.503790683057181</v>
      </c>
      <c r="H517">
        <f>VLOOKUP(E517,Tabela36[#All],3,FALSE)</f>
        <v>2.1875207208364631</v>
      </c>
      <c r="J517" s="1" t="s">
        <v>737</v>
      </c>
      <c r="K517">
        <v>2.4602602092904577</v>
      </c>
      <c r="L517">
        <f>VLOOKUP(J517,Tabela36[#All],2,FALSE)</f>
        <v>2.6730209071288962</v>
      </c>
      <c r="M517">
        <f>VLOOKUP(J517,Tabela36[#All],3,FALSE)</f>
        <v>2.1398790864012365</v>
      </c>
      <c r="O517" s="1" t="s">
        <v>733</v>
      </c>
      <c r="P517">
        <v>3.9453208407922751</v>
      </c>
      <c r="Q517">
        <f>VLOOKUP(O517,Tabela36[#All],2,FALSE)</f>
        <v>1.8450980400142569</v>
      </c>
      <c r="R517">
        <f>VLOOKUP(O517,Tabela36[#All],3,FALSE)</f>
        <v>1.7403626894942439</v>
      </c>
      <c r="T517" s="1" t="s">
        <v>733</v>
      </c>
      <c r="U517">
        <v>-21.686567851077204</v>
      </c>
      <c r="V517">
        <f>VLOOKUP(T517,Tabela36[#All],2,FALSE)</f>
        <v>1.8450980400142569</v>
      </c>
      <c r="W517">
        <f>VLOOKUP(T517,Tabela36[#All],3,FALSE)</f>
        <v>1.7403626894942439</v>
      </c>
      <c r="Y517" t="s">
        <v>733</v>
      </c>
      <c r="Z517">
        <v>-48.085336013100189</v>
      </c>
      <c r="AA517">
        <f>VLOOKUP(Y517,Tabela36[#All],2,FALSE)</f>
        <v>1.8450980400142569</v>
      </c>
      <c r="AB517">
        <f>VLOOKUP(Y517,Tabela36[#All],3,FALSE)</f>
        <v>1.7403626894942439</v>
      </c>
    </row>
    <row r="518" spans="1:28" x14ac:dyDescent="0.3">
      <c r="A518" t="s">
        <v>734</v>
      </c>
      <c r="B518">
        <v>1.146128035678238</v>
      </c>
      <c r="C518">
        <v>1.146128035678238</v>
      </c>
      <c r="E518" s="1" t="s">
        <v>753</v>
      </c>
      <c r="F518">
        <v>719.07448299999999</v>
      </c>
      <c r="G518">
        <f>VLOOKUP(E518,Tabela36[#All],2,FALSE)</f>
        <v>1.7403626894942439</v>
      </c>
      <c r="H518">
        <f>VLOOKUP(E518,Tabela36[#All],3,FALSE)</f>
        <v>1.6812412373755872</v>
      </c>
      <c r="J518" s="1" t="s">
        <v>738</v>
      </c>
      <c r="K518">
        <v>2.1135690296371914</v>
      </c>
      <c r="L518">
        <f>VLOOKUP(J518,Tabela36[#All],2,FALSE)</f>
        <v>1.5910646070264991</v>
      </c>
      <c r="M518">
        <f>VLOOKUP(J518,Tabela36[#All],3,FALSE)</f>
        <v>1.5314789170422551</v>
      </c>
      <c r="O518" s="1" t="s">
        <v>115</v>
      </c>
      <c r="P518">
        <v>3.7904962769671093</v>
      </c>
      <c r="Q518">
        <f>VLOOKUP(O518,Tabela36[#All],2,FALSE)</f>
        <v>2.3010299956639813</v>
      </c>
      <c r="R518">
        <f>VLOOKUP(O518,Tabela36[#All],3,FALSE)</f>
        <v>1.9912260756924949</v>
      </c>
      <c r="T518" s="1" t="s">
        <v>115</v>
      </c>
      <c r="U518">
        <v>-22.569410257822707</v>
      </c>
      <c r="V518">
        <f>VLOOKUP(T518,Tabela36[#All],2,FALSE)</f>
        <v>2.3010299956639813</v>
      </c>
      <c r="W518">
        <f>VLOOKUP(T518,Tabela36[#All],3,FALSE)</f>
        <v>1.9912260756924949</v>
      </c>
      <c r="Y518" t="s">
        <v>115</v>
      </c>
      <c r="Z518">
        <v>-48.159014141546734</v>
      </c>
      <c r="AA518">
        <f>VLOOKUP(Y518,Tabela36[#All],2,FALSE)</f>
        <v>2.3010299956639813</v>
      </c>
      <c r="AB518">
        <f>VLOOKUP(Y518,Tabela36[#All],3,FALSE)</f>
        <v>1.9912260756924949</v>
      </c>
    </row>
    <row r="519" spans="1:28" x14ac:dyDescent="0.3">
      <c r="A519" t="s">
        <v>735</v>
      </c>
      <c r="B519">
        <v>3.2469906992415498</v>
      </c>
      <c r="C519">
        <v>2.4048337166199381</v>
      </c>
      <c r="E519" s="1" t="s">
        <v>122</v>
      </c>
      <c r="F519">
        <v>517.39019800000005</v>
      </c>
      <c r="G519">
        <f>VLOOKUP(E519,Tabela36[#All],2,FALSE)</f>
        <v>3.037027879755775</v>
      </c>
      <c r="H519">
        <f>VLOOKUP(E519,Tabela36[#All],3,FALSE)</f>
        <v>2.4216039268698313</v>
      </c>
      <c r="J519" s="1" t="s">
        <v>739</v>
      </c>
      <c r="K519">
        <v>2.2551494375647088</v>
      </c>
      <c r="L519">
        <f>VLOOKUP(J519,Tabela36[#All],2,FALSE)</f>
        <v>3.2385478876813276</v>
      </c>
      <c r="M519">
        <f>VLOOKUP(J519,Tabela36[#All],3,FALSE)</f>
        <v>2.3729120029701067</v>
      </c>
      <c r="O519" s="1" t="s">
        <v>734</v>
      </c>
      <c r="P519">
        <v>3.4681995860726125</v>
      </c>
      <c r="Q519">
        <f>VLOOKUP(O519,Tabela36[#All],2,FALSE)</f>
        <v>1.146128035678238</v>
      </c>
      <c r="R519">
        <f>VLOOKUP(O519,Tabela36[#All],3,FALSE)</f>
        <v>1.146128035678238</v>
      </c>
      <c r="T519" s="1" t="s">
        <v>734</v>
      </c>
      <c r="U519">
        <v>-21.346910745592201</v>
      </c>
      <c r="V519">
        <f>VLOOKUP(T519,Tabela36[#All],2,FALSE)</f>
        <v>1.146128035678238</v>
      </c>
      <c r="W519">
        <f>VLOOKUP(T519,Tabela36[#All],3,FALSE)</f>
        <v>1.146128035678238</v>
      </c>
      <c r="Y519" t="s">
        <v>734</v>
      </c>
      <c r="Z519">
        <v>-51.758974242144937</v>
      </c>
      <c r="AA519">
        <f>VLOOKUP(Y519,Tabela36[#All],2,FALSE)</f>
        <v>1.146128035678238</v>
      </c>
      <c r="AB519">
        <f>VLOOKUP(Y519,Tabela36[#All],3,FALSE)</f>
        <v>1.146128035678238</v>
      </c>
    </row>
    <row r="520" spans="1:28" x14ac:dyDescent="0.3">
      <c r="A520" t="s">
        <v>736</v>
      </c>
      <c r="B520">
        <v>2.2944662261615929</v>
      </c>
      <c r="C520">
        <v>1.9867717342662448</v>
      </c>
      <c r="E520" s="1" t="s">
        <v>123</v>
      </c>
      <c r="F520">
        <v>718.57108200000005</v>
      </c>
      <c r="G520">
        <f>VLOOKUP(E520,Tabela36[#All],2,FALSE)</f>
        <v>3.1306553490220308</v>
      </c>
      <c r="H520">
        <f>VLOOKUP(E520,Tabela36[#All],3,FALSE)</f>
        <v>2.3180633349627615</v>
      </c>
      <c r="J520" s="1" t="s">
        <v>740</v>
      </c>
      <c r="K520">
        <v>2.742627737897152</v>
      </c>
      <c r="L520">
        <f>VLOOKUP(J520,Tabela36[#All],2,FALSE)</f>
        <v>1.6901960800285136</v>
      </c>
      <c r="M520">
        <f>VLOOKUP(J520,Tabela36[#All],3,FALSE)</f>
        <v>1.4471580313422192</v>
      </c>
      <c r="O520" s="1" t="s">
        <v>735</v>
      </c>
      <c r="P520">
        <v>4.4402319362267892</v>
      </c>
      <c r="Q520">
        <f>VLOOKUP(O520,Tabela36[#All],2,FALSE)</f>
        <v>3.2469906992415498</v>
      </c>
      <c r="R520">
        <f>VLOOKUP(O520,Tabela36[#All],3,FALSE)</f>
        <v>2.4048337166199381</v>
      </c>
      <c r="T520" s="1" t="s">
        <v>735</v>
      </c>
      <c r="U520">
        <v>-21.707144010000004</v>
      </c>
      <c r="V520">
        <f>VLOOKUP(T520,Tabela36[#All],2,FALSE)</f>
        <v>3.2469906992415498</v>
      </c>
      <c r="W520">
        <f>VLOOKUP(T520,Tabela36[#All],3,FALSE)</f>
        <v>2.4048337166199381</v>
      </c>
      <c r="Y520" t="s">
        <v>735</v>
      </c>
      <c r="Z520">
        <v>-47.478980851786389</v>
      </c>
      <c r="AA520">
        <f>VLOOKUP(Y520,Tabela36[#All],2,FALSE)</f>
        <v>3.2469906992415498</v>
      </c>
      <c r="AB520">
        <f>VLOOKUP(Y520,Tabela36[#All],3,FALSE)</f>
        <v>2.4048337166199381</v>
      </c>
    </row>
    <row r="521" spans="1:28" x14ac:dyDescent="0.3">
      <c r="A521" t="s">
        <v>737</v>
      </c>
      <c r="B521">
        <v>2.6730209071288962</v>
      </c>
      <c r="C521">
        <v>2.1398790864012365</v>
      </c>
      <c r="E521" s="1" t="s">
        <v>124</v>
      </c>
      <c r="F521">
        <v>504.243066</v>
      </c>
      <c r="G521">
        <f>VLOOKUP(E521,Tabela36[#All],2,FALSE)</f>
        <v>3.3946267642722092</v>
      </c>
      <c r="H521">
        <f>VLOOKUP(E521,Tabela36[#All],3,FALSE)</f>
        <v>2.3617278360175931</v>
      </c>
      <c r="J521" s="1" t="s">
        <v>116</v>
      </c>
      <c r="K521">
        <v>2.2449744014493307</v>
      </c>
      <c r="L521">
        <f>VLOOKUP(J521,Tabela36[#All],2,FALSE)</f>
        <v>3.8747716371842982</v>
      </c>
      <c r="M521">
        <f>VLOOKUP(J521,Tabela36[#All],3,FALSE)</f>
        <v>2.5403294747908736</v>
      </c>
      <c r="O521" s="1" t="s">
        <v>736</v>
      </c>
      <c r="P521">
        <v>3.3975924340381165</v>
      </c>
      <c r="Q521">
        <f>VLOOKUP(O521,Tabela36[#All],2,FALSE)</f>
        <v>2.2944662261615929</v>
      </c>
      <c r="R521">
        <f>VLOOKUP(O521,Tabela36[#All],3,FALSE)</f>
        <v>1.9867717342662448</v>
      </c>
      <c r="T521" s="1" t="s">
        <v>736</v>
      </c>
      <c r="U521">
        <v>-20.141801473440854</v>
      </c>
      <c r="V521">
        <f>VLOOKUP(T521,Tabela36[#All],2,FALSE)</f>
        <v>2.2944662261615929</v>
      </c>
      <c r="W521">
        <f>VLOOKUP(T521,Tabela36[#All],3,FALSE)</f>
        <v>1.9867717342662448</v>
      </c>
      <c r="Y521" t="s">
        <v>736</v>
      </c>
      <c r="Z521">
        <v>-50.830947388177513</v>
      </c>
      <c r="AA521">
        <f>VLOOKUP(Y521,Tabela36[#All],2,FALSE)</f>
        <v>2.2944662261615929</v>
      </c>
      <c r="AB521">
        <f>VLOOKUP(Y521,Tabela36[#All],3,FALSE)</f>
        <v>1.9867717342662448</v>
      </c>
    </row>
    <row r="522" spans="1:28" x14ac:dyDescent="0.3">
      <c r="A522" t="s">
        <v>738</v>
      </c>
      <c r="B522">
        <v>1.5910646070264991</v>
      </c>
      <c r="C522">
        <v>1.5314789170422551</v>
      </c>
      <c r="E522" s="1" t="s">
        <v>125</v>
      </c>
      <c r="F522">
        <v>604.88468899999998</v>
      </c>
      <c r="G522">
        <f>VLOOKUP(E522,Tabela36[#All],2,FALSE)</f>
        <v>4.0072782473342441</v>
      </c>
      <c r="H522">
        <f>VLOOKUP(E522,Tabela36[#All],3,FALSE)</f>
        <v>2.5998830720736876</v>
      </c>
      <c r="J522" s="1" t="s">
        <v>741</v>
      </c>
      <c r="K522">
        <v>2.4917971708617275</v>
      </c>
      <c r="L522">
        <f>VLOOKUP(J522,Tabela36[#All],2,FALSE)</f>
        <v>2.3010299956639813</v>
      </c>
      <c r="M522">
        <f>VLOOKUP(J522,Tabela36[#All],3,FALSE)</f>
        <v>2.0334237554869499</v>
      </c>
      <c r="O522" s="1" t="s">
        <v>737</v>
      </c>
      <c r="P522">
        <v>4.4239009185284166</v>
      </c>
      <c r="Q522">
        <f>VLOOKUP(O522,Tabela36[#All],2,FALSE)</f>
        <v>2.6730209071288962</v>
      </c>
      <c r="R522">
        <f>VLOOKUP(O522,Tabela36[#All],3,FALSE)</f>
        <v>2.1398790864012365</v>
      </c>
      <c r="T522" s="1" t="s">
        <v>737</v>
      </c>
      <c r="U522">
        <v>-21.485272500000004</v>
      </c>
      <c r="V522">
        <f>VLOOKUP(T522,Tabela36[#All],2,FALSE)</f>
        <v>2.6730209071288962</v>
      </c>
      <c r="W522">
        <f>VLOOKUP(T522,Tabela36[#All],3,FALSE)</f>
        <v>2.1398790864012365</v>
      </c>
      <c r="Y522" t="s">
        <v>737</v>
      </c>
      <c r="Z522">
        <v>-47.36726892829423</v>
      </c>
      <c r="AA522">
        <f>VLOOKUP(Y522,Tabela36[#All],2,FALSE)</f>
        <v>2.6730209071288962</v>
      </c>
      <c r="AB522">
        <f>VLOOKUP(Y522,Tabela36[#All],3,FALSE)</f>
        <v>2.1398790864012365</v>
      </c>
    </row>
    <row r="523" spans="1:28" x14ac:dyDescent="0.3">
      <c r="A523" t="s">
        <v>739</v>
      </c>
      <c r="B523">
        <v>3.2385478876813276</v>
      </c>
      <c r="C523">
        <v>2.3729120029701067</v>
      </c>
      <c r="E523" s="1" t="s">
        <v>754</v>
      </c>
      <c r="F523">
        <v>717.411337</v>
      </c>
      <c r="G523">
        <f>VLOOKUP(E523,Tabela36[#All],2,FALSE)</f>
        <v>2.0374264979406238</v>
      </c>
      <c r="H523">
        <f>VLOOKUP(E523,Tabela36[#All],3,FALSE)</f>
        <v>1.8388490907372552</v>
      </c>
      <c r="J523" s="1" t="s">
        <v>117</v>
      </c>
      <c r="K523">
        <v>2.1878956314736246</v>
      </c>
      <c r="L523">
        <f>VLOOKUP(J523,Tabela36[#All],2,FALSE)</f>
        <v>2.5865873046717551</v>
      </c>
      <c r="M523">
        <f>VLOOKUP(J523,Tabela36[#All],3,FALSE)</f>
        <v>2.1461280356782382</v>
      </c>
      <c r="O523" s="1" t="s">
        <v>738</v>
      </c>
      <c r="P523">
        <v>3.1723109685219542</v>
      </c>
      <c r="Q523">
        <f>VLOOKUP(O523,Tabela36[#All],2,FALSE)</f>
        <v>1.5910646070264991</v>
      </c>
      <c r="R523">
        <f>VLOOKUP(O523,Tabela36[#All],3,FALSE)</f>
        <v>1.5314789170422551</v>
      </c>
      <c r="T523" s="1" t="s">
        <v>738</v>
      </c>
      <c r="U523">
        <v>-20.252602255670553</v>
      </c>
      <c r="V523">
        <f>VLOOKUP(T523,Tabela36[#All],2,FALSE)</f>
        <v>1.5910646070264991</v>
      </c>
      <c r="W523">
        <f>VLOOKUP(T523,Tabela36[#All],3,FALSE)</f>
        <v>1.5314789170422551</v>
      </c>
      <c r="Y523" t="s">
        <v>738</v>
      </c>
      <c r="Z523">
        <v>-50.798403844625568</v>
      </c>
      <c r="AA523">
        <f>VLOOKUP(Y523,Tabela36[#All],2,FALSE)</f>
        <v>1.5910646070264991</v>
      </c>
      <c r="AB523">
        <f>VLOOKUP(Y523,Tabela36[#All],3,FALSE)</f>
        <v>1.5314789170422551</v>
      </c>
    </row>
    <row r="524" spans="1:28" x14ac:dyDescent="0.3">
      <c r="A524" t="s">
        <v>740</v>
      </c>
      <c r="B524">
        <v>1.6901960800285136</v>
      </c>
      <c r="C524">
        <v>1.4471580313422192</v>
      </c>
      <c r="E524" s="1" t="s">
        <v>126</v>
      </c>
      <c r="F524">
        <v>761.15639399999998</v>
      </c>
      <c r="G524">
        <f>VLOOKUP(E524,Tabela36[#All],2,FALSE)</f>
        <v>4.2949069106051923</v>
      </c>
      <c r="H524">
        <f>VLOOKUP(E524,Tabela36[#All],3,FALSE)</f>
        <v>2.6085260335771943</v>
      </c>
      <c r="J524" s="1" t="s">
        <v>118</v>
      </c>
      <c r="K524">
        <v>3.116751157016286</v>
      </c>
      <c r="L524">
        <f>VLOOKUP(J524,Tabela36[#All],2,FALSE)</f>
        <v>2.1522883443830563</v>
      </c>
      <c r="M524">
        <f>VLOOKUP(J524,Tabela36[#All],3,FALSE)</f>
        <v>1.9912260756924949</v>
      </c>
      <c r="O524" s="1" t="s">
        <v>739</v>
      </c>
      <c r="P524">
        <v>5.1444091754865404</v>
      </c>
      <c r="Q524">
        <f>VLOOKUP(O524,Tabela36[#All],2,FALSE)</f>
        <v>3.2385478876813276</v>
      </c>
      <c r="R524">
        <f>VLOOKUP(O524,Tabela36[#All],3,FALSE)</f>
        <v>2.3729120029701067</v>
      </c>
      <c r="T524" s="1" t="s">
        <v>739</v>
      </c>
      <c r="U524">
        <v>-23.449453000000005</v>
      </c>
      <c r="V524">
        <f>VLOOKUP(T524,Tabela36[#All],2,FALSE)</f>
        <v>3.2385478876813276</v>
      </c>
      <c r="W524">
        <f>VLOOKUP(T524,Tabela36[#All],3,FALSE)</f>
        <v>2.3729120029701067</v>
      </c>
      <c r="Y524" t="s">
        <v>739</v>
      </c>
      <c r="Z524">
        <v>-46.922092505649722</v>
      </c>
      <c r="AA524">
        <f>VLOOKUP(Y524,Tabela36[#All],2,FALSE)</f>
        <v>3.2385478876813276</v>
      </c>
      <c r="AB524">
        <f>VLOOKUP(Y524,Tabela36[#All],3,FALSE)</f>
        <v>2.3729120029701067</v>
      </c>
    </row>
    <row r="525" spans="1:28" x14ac:dyDescent="0.3">
      <c r="A525" t="s">
        <v>116</v>
      </c>
      <c r="B525">
        <v>3.8747716371842982</v>
      </c>
      <c r="C525">
        <v>2.5403294747908736</v>
      </c>
      <c r="E525" s="1" t="s">
        <v>127</v>
      </c>
      <c r="F525">
        <v>733.95771000000002</v>
      </c>
      <c r="G525">
        <f>VLOOKUP(E525,Tabela36[#All],2,FALSE)</f>
        <v>3.0979510709941498</v>
      </c>
      <c r="H525">
        <f>VLOOKUP(E525,Tabela36[#All],3,FALSE)</f>
        <v>2.4487063199050798</v>
      </c>
      <c r="J525" s="1" t="s">
        <v>742</v>
      </c>
      <c r="K525">
        <v>2.0412189326126375</v>
      </c>
      <c r="L525">
        <f>VLOOKUP(J525,Tabela36[#All],2,FALSE)</f>
        <v>2.1613680022349748</v>
      </c>
      <c r="M525">
        <f>VLOOKUP(J525,Tabela36[#All],3,FALSE)</f>
        <v>1.8325089127062364</v>
      </c>
      <c r="O525" s="1" t="s">
        <v>740</v>
      </c>
      <c r="P525">
        <v>4.3196888932494986</v>
      </c>
      <c r="Q525">
        <f>VLOOKUP(O525,Tabela36[#All],2,FALSE)</f>
        <v>1.6901960800285136</v>
      </c>
      <c r="R525">
        <f>VLOOKUP(O525,Tabela36[#All],3,FALSE)</f>
        <v>1.4471580313422192</v>
      </c>
      <c r="T525" s="1" t="s">
        <v>740</v>
      </c>
      <c r="U525">
        <v>-21.973021020000004</v>
      </c>
      <c r="V525">
        <f>VLOOKUP(T525,Tabela36[#All],2,FALSE)</f>
        <v>1.6901960800285136</v>
      </c>
      <c r="W525">
        <f>VLOOKUP(T525,Tabela36[#All],3,FALSE)</f>
        <v>1.4471580313422192</v>
      </c>
      <c r="Y525" t="s">
        <v>740</v>
      </c>
      <c r="Z525">
        <v>-51.649892211767877</v>
      </c>
      <c r="AA525">
        <f>VLOOKUP(Y525,Tabela36[#All],2,FALSE)</f>
        <v>1.6901960800285136</v>
      </c>
      <c r="AB525">
        <f>VLOOKUP(Y525,Tabela36[#All],3,FALSE)</f>
        <v>1.4471580313422192</v>
      </c>
    </row>
    <row r="526" spans="1:28" x14ac:dyDescent="0.3">
      <c r="A526" t="s">
        <v>741</v>
      </c>
      <c r="B526">
        <v>2.3010299956639813</v>
      </c>
      <c r="C526">
        <v>2.0334237554869499</v>
      </c>
      <c r="E526" s="1" t="s">
        <v>128</v>
      </c>
      <c r="F526">
        <v>665.75800000000004</v>
      </c>
      <c r="G526">
        <f>VLOOKUP(E526,Tabela36[#All],2,FALSE)</f>
        <v>3.6498214632245651</v>
      </c>
      <c r="H526">
        <f>VLOOKUP(E526,Tabela36[#All],3,FALSE)</f>
        <v>2.5751878449276608</v>
      </c>
      <c r="J526" s="1" t="s">
        <v>743</v>
      </c>
      <c r="K526">
        <v>2.123877763157819</v>
      </c>
      <c r="L526">
        <f>VLOOKUP(J526,Tabela36[#All],2,FALSE)</f>
        <v>3.4762517960070336</v>
      </c>
      <c r="M526">
        <f>VLOOKUP(J526,Tabela36[#All],3,FALSE)</f>
        <v>2.4857214264815801</v>
      </c>
      <c r="O526" s="1" t="s">
        <v>116</v>
      </c>
      <c r="P526">
        <v>5.8565917548987541</v>
      </c>
      <c r="Q526">
        <f>VLOOKUP(O526,Tabela36[#All],2,FALSE)</f>
        <v>3.8747716371842982</v>
      </c>
      <c r="R526">
        <f>VLOOKUP(O526,Tabela36[#All],3,FALSE)</f>
        <v>2.5403294747908736</v>
      </c>
      <c r="T526" s="1" t="s">
        <v>116</v>
      </c>
      <c r="U526">
        <v>-23.657510000000002</v>
      </c>
      <c r="V526">
        <f>VLOOKUP(T526,Tabela36[#All],2,FALSE)</f>
        <v>3.8747716371842982</v>
      </c>
      <c r="W526">
        <f>VLOOKUP(T526,Tabela36[#All],3,FALSE)</f>
        <v>2.5403294747908736</v>
      </c>
      <c r="Y526" t="s">
        <v>116</v>
      </c>
      <c r="Z526">
        <v>-46.530874257629542</v>
      </c>
      <c r="AA526">
        <f>VLOOKUP(Y526,Tabela36[#All],2,FALSE)</f>
        <v>3.8747716371842982</v>
      </c>
      <c r="AB526">
        <f>VLOOKUP(Y526,Tabela36[#All],3,FALSE)</f>
        <v>2.5403294747908736</v>
      </c>
    </row>
    <row r="527" spans="1:28" x14ac:dyDescent="0.3">
      <c r="A527" t="s">
        <v>117</v>
      </c>
      <c r="B527">
        <v>2.5865873046717551</v>
      </c>
      <c r="C527">
        <v>2.1461280356782382</v>
      </c>
      <c r="E527" s="1" t="s">
        <v>129</v>
      </c>
      <c r="F527">
        <v>783.61512700000003</v>
      </c>
      <c r="G527">
        <f>VLOOKUP(E527,Tabela36[#All],2,FALSE)</f>
        <v>4.6215916758592179</v>
      </c>
      <c r="H527">
        <f>VLOOKUP(E527,Tabela36[#All],3,FALSE)</f>
        <v>2.6665179805548807</v>
      </c>
      <c r="J527" s="1" t="s">
        <v>744</v>
      </c>
      <c r="K527">
        <v>1.9752709289067922</v>
      </c>
      <c r="L527">
        <f>VLOOKUP(J527,Tabela36[#All],2,FALSE)</f>
        <v>0</v>
      </c>
      <c r="M527">
        <f>VLOOKUP(J527,Tabela36[#All],3,FALSE)</f>
        <v>0</v>
      </c>
      <c r="O527" s="1" t="s">
        <v>741</v>
      </c>
      <c r="P527">
        <v>3.8406705613334089</v>
      </c>
      <c r="Q527">
        <f>VLOOKUP(O527,Tabela36[#All],2,FALSE)</f>
        <v>2.3010299956639813</v>
      </c>
      <c r="R527">
        <f>VLOOKUP(O527,Tabela36[#All],3,FALSE)</f>
        <v>2.0334237554869499</v>
      </c>
      <c r="T527" s="1" t="s">
        <v>741</v>
      </c>
      <c r="U527">
        <v>-21.089964029079102</v>
      </c>
      <c r="V527">
        <f>VLOOKUP(T527,Tabela36[#All],2,FALSE)</f>
        <v>2.3010299956639813</v>
      </c>
      <c r="W527">
        <f>VLOOKUP(T527,Tabela36[#All],3,FALSE)</f>
        <v>2.0334237554869499</v>
      </c>
      <c r="Y527" t="s">
        <v>741</v>
      </c>
      <c r="Z527">
        <v>-47.155930969991516</v>
      </c>
      <c r="AA527">
        <f>VLOOKUP(Y527,Tabela36[#All],2,FALSE)</f>
        <v>2.3010299956639813</v>
      </c>
      <c r="AB527">
        <f>VLOOKUP(Y527,Tabela36[#All],3,FALSE)</f>
        <v>2.0334237554869499</v>
      </c>
    </row>
    <row r="528" spans="1:28" x14ac:dyDescent="0.3">
      <c r="A528" t="s">
        <v>118</v>
      </c>
      <c r="B528">
        <v>2.1522883443830563</v>
      </c>
      <c r="C528">
        <v>1.9912260756924949</v>
      </c>
      <c r="E528" s="1" t="s">
        <v>130</v>
      </c>
      <c r="F528">
        <v>565.011977</v>
      </c>
      <c r="G528">
        <f>VLOOKUP(E528,Tabela36[#All],2,FALSE)</f>
        <v>3.445759836488631</v>
      </c>
      <c r="H528">
        <f>VLOOKUP(E528,Tabela36[#All],3,FALSE)</f>
        <v>2.4345689040341987</v>
      </c>
      <c r="J528" s="1" t="s">
        <v>745</v>
      </c>
      <c r="K528">
        <v>2.1072981767562737</v>
      </c>
      <c r="L528">
        <f>VLOOKUP(J528,Tabela36[#All],2,FALSE)</f>
        <v>0</v>
      </c>
      <c r="M528">
        <f>VLOOKUP(J528,Tabela36[#All],3,FALSE)</f>
        <v>0</v>
      </c>
      <c r="O528" s="1" t="s">
        <v>117</v>
      </c>
      <c r="P528">
        <v>4.3675422735205771</v>
      </c>
      <c r="Q528">
        <f>VLOOKUP(O528,Tabela36[#All],2,FALSE)</f>
        <v>2.5865873046717551</v>
      </c>
      <c r="R528">
        <f>VLOOKUP(O528,Tabela36[#All],3,FALSE)</f>
        <v>2.1461280356782382</v>
      </c>
      <c r="T528" s="1" t="s">
        <v>117</v>
      </c>
      <c r="U528">
        <v>-22.604796852294054</v>
      </c>
      <c r="V528">
        <f>VLOOKUP(T528,Tabela36[#All],2,FALSE)</f>
        <v>2.5865873046717551</v>
      </c>
      <c r="W528">
        <f>VLOOKUP(T528,Tabela36[#All],3,FALSE)</f>
        <v>2.1461280356782382</v>
      </c>
      <c r="Y528" t="s">
        <v>117</v>
      </c>
      <c r="Z528">
        <v>-46.915909900122074</v>
      </c>
      <c r="AA528">
        <f>VLOOKUP(Y528,Tabela36[#All],2,FALSE)</f>
        <v>2.5865873046717551</v>
      </c>
      <c r="AB528">
        <f>VLOOKUP(Y528,Tabela36[#All],3,FALSE)</f>
        <v>2.1461280356782382</v>
      </c>
    </row>
    <row r="529" spans="1:28" x14ac:dyDescent="0.3">
      <c r="A529" t="s">
        <v>742</v>
      </c>
      <c r="B529">
        <v>2.1613680022349748</v>
      </c>
      <c r="C529">
        <v>1.8325089127062364</v>
      </c>
      <c r="E529" s="1" t="s">
        <v>755</v>
      </c>
      <c r="F529">
        <v>463.13224700000001</v>
      </c>
      <c r="G529">
        <f>VLOOKUP(E529,Tabela36[#All],2,FALSE)</f>
        <v>1.3010299956639813</v>
      </c>
      <c r="H529">
        <f>VLOOKUP(E529,Tabela36[#All],3,FALSE)</f>
        <v>1.2304489213782739</v>
      </c>
      <c r="J529" s="1" t="s">
        <v>171</v>
      </c>
      <c r="K529">
        <v>2.4487573194653165</v>
      </c>
      <c r="L529">
        <f>VLOOKUP(J529,Tabela36[#All],2,FALSE)</f>
        <v>3.1690863574870227</v>
      </c>
      <c r="M529">
        <f>VLOOKUP(J529,Tabela36[#All],3,FALSE)</f>
        <v>2.2833012287035497</v>
      </c>
      <c r="O529" s="1" t="s">
        <v>118</v>
      </c>
      <c r="P529">
        <v>3.9253120914996495</v>
      </c>
      <c r="Q529">
        <f>VLOOKUP(O529,Tabela36[#All],2,FALSE)</f>
        <v>2.1522883443830563</v>
      </c>
      <c r="R529">
        <f>VLOOKUP(O529,Tabela36[#All],3,FALSE)</f>
        <v>1.9912260756924949</v>
      </c>
      <c r="T529" s="1" t="s">
        <v>118</v>
      </c>
      <c r="U529">
        <v>-20.932496842544253</v>
      </c>
      <c r="V529">
        <f>VLOOKUP(T529,Tabela36[#All],2,FALSE)</f>
        <v>2.1522883443830563</v>
      </c>
      <c r="W529">
        <f>VLOOKUP(T529,Tabela36[#All],3,FALSE)</f>
        <v>1.9912260756924949</v>
      </c>
      <c r="Y529" t="s">
        <v>118</v>
      </c>
      <c r="Z529">
        <v>-50.496735052327885</v>
      </c>
      <c r="AA529">
        <f>VLOOKUP(Y529,Tabela36[#All],2,FALSE)</f>
        <v>2.1522883443830563</v>
      </c>
      <c r="AB529">
        <f>VLOOKUP(Y529,Tabela36[#All],3,FALSE)</f>
        <v>1.9912260756924949</v>
      </c>
    </row>
    <row r="530" spans="1:28" x14ac:dyDescent="0.3">
      <c r="A530" t="s">
        <v>743</v>
      </c>
      <c r="B530">
        <v>3.4762517960070336</v>
      </c>
      <c r="C530">
        <v>2.4857214264815801</v>
      </c>
      <c r="E530" s="1" t="s">
        <v>756</v>
      </c>
      <c r="F530">
        <v>778.64078300000006</v>
      </c>
      <c r="G530">
        <f>VLOOKUP(E530,Tabela36[#All],2,FALSE)</f>
        <v>3.2851070295668121</v>
      </c>
      <c r="H530">
        <f>VLOOKUP(E530,Tabela36[#All],3,FALSE)</f>
        <v>2.3909351071033793</v>
      </c>
      <c r="J530" s="1" t="s">
        <v>746</v>
      </c>
      <c r="K530">
        <v>2.4023972394764534</v>
      </c>
      <c r="L530">
        <f>VLOOKUP(J530,Tabela36[#All],2,FALSE)</f>
        <v>3.4256972133625911</v>
      </c>
      <c r="M530">
        <f>VLOOKUP(J530,Tabela36[#All],3,FALSE)</f>
        <v>2.4487063199050798</v>
      </c>
      <c r="O530" s="1" t="s">
        <v>742</v>
      </c>
      <c r="P530">
        <v>3.7748088303107061</v>
      </c>
      <c r="Q530">
        <f>VLOOKUP(O530,Tabela36[#All],2,FALSE)</f>
        <v>2.1613680022349748</v>
      </c>
      <c r="R530">
        <f>VLOOKUP(O530,Tabela36[#All],3,FALSE)</f>
        <v>1.8325089127062364</v>
      </c>
      <c r="T530" s="1" t="s">
        <v>742</v>
      </c>
      <c r="U530">
        <v>-22.118523499931857</v>
      </c>
      <c r="V530">
        <f>VLOOKUP(T530,Tabela36[#All],2,FALSE)</f>
        <v>2.1613680022349748</v>
      </c>
      <c r="W530">
        <f>VLOOKUP(T530,Tabela36[#All],3,FALSE)</f>
        <v>1.8325089127062364</v>
      </c>
      <c r="Y530" t="s">
        <v>742</v>
      </c>
      <c r="Z530">
        <v>-46.682306631830471</v>
      </c>
      <c r="AA530">
        <f>VLOOKUP(Y530,Tabela36[#All],2,FALSE)</f>
        <v>2.1613680022349748</v>
      </c>
      <c r="AB530">
        <f>VLOOKUP(Y530,Tabela36[#All],3,FALSE)</f>
        <v>1.8325089127062364</v>
      </c>
    </row>
    <row r="531" spans="1:28" x14ac:dyDescent="0.3">
      <c r="A531" t="s">
        <v>744</v>
      </c>
      <c r="B531">
        <v>0</v>
      </c>
      <c r="C531">
        <v>0</v>
      </c>
      <c r="E531" s="1" t="s">
        <v>131</v>
      </c>
      <c r="F531">
        <v>929.72258999999997</v>
      </c>
      <c r="G531">
        <f>VLOOKUP(E531,Tabela36[#All],2,FALSE)</f>
        <v>3.3666097103924297</v>
      </c>
      <c r="H531">
        <f>VLOOKUP(E531,Tabela36[#All],3,FALSE)</f>
        <v>2.4742162640762553</v>
      </c>
      <c r="J531" s="1" t="s">
        <v>119</v>
      </c>
      <c r="K531">
        <v>2.6122878423124289</v>
      </c>
      <c r="L531">
        <f>VLOOKUP(J531,Tabela36[#All],2,FALSE)</f>
        <v>3.4649364291217326</v>
      </c>
      <c r="M531">
        <f>VLOOKUP(J531,Tabela36[#All],3,FALSE)</f>
        <v>2.4814426285023048</v>
      </c>
      <c r="O531" s="1" t="s">
        <v>743</v>
      </c>
      <c r="P531">
        <v>3.8332108802826088</v>
      </c>
      <c r="Q531">
        <f>VLOOKUP(O531,Tabela36[#All],2,FALSE)</f>
        <v>3.4762517960070336</v>
      </c>
      <c r="R531">
        <f>VLOOKUP(O531,Tabela36[#All],3,FALSE)</f>
        <v>2.4857214264815801</v>
      </c>
      <c r="T531" s="1" t="s">
        <v>743</v>
      </c>
      <c r="U531">
        <v>-22.831193402258851</v>
      </c>
      <c r="V531">
        <f>VLOOKUP(T531,Tabela36[#All],2,FALSE)</f>
        <v>3.4762517960070336</v>
      </c>
      <c r="W531">
        <f>VLOOKUP(T531,Tabela36[#All],3,FALSE)</f>
        <v>2.4857214264815801</v>
      </c>
      <c r="Y531" t="s">
        <v>743</v>
      </c>
      <c r="Z531">
        <v>-45.679278863261565</v>
      </c>
      <c r="AA531">
        <f>VLOOKUP(Y531,Tabela36[#All],2,FALSE)</f>
        <v>3.4762517960070336</v>
      </c>
      <c r="AB531">
        <f>VLOOKUP(Y531,Tabela36[#All],3,FALSE)</f>
        <v>2.4857214264815801</v>
      </c>
    </row>
    <row r="532" spans="1:28" x14ac:dyDescent="0.3">
      <c r="A532" t="s">
        <v>745</v>
      </c>
      <c r="B532">
        <v>0</v>
      </c>
      <c r="C532">
        <v>0</v>
      </c>
      <c r="E532" s="1" t="s">
        <v>132</v>
      </c>
      <c r="F532">
        <v>629.97666100000004</v>
      </c>
      <c r="G532">
        <f>VLOOKUP(E532,Tabela36[#All],2,FALSE)</f>
        <v>2.2966651902615309</v>
      </c>
      <c r="H532">
        <f>VLOOKUP(E532,Tabela36[#All],3,FALSE)</f>
        <v>2.0791812460476247</v>
      </c>
      <c r="J532" s="1" t="s">
        <v>121</v>
      </c>
      <c r="K532">
        <v>3.0557249404672282</v>
      </c>
      <c r="L532">
        <f>VLOOKUP(J532,Tabela36[#All],2,FALSE)</f>
        <v>3.8104341559226729</v>
      </c>
      <c r="M532">
        <f>VLOOKUP(J532,Tabela36[#All],3,FALSE)</f>
        <v>2.4983105537896004</v>
      </c>
      <c r="O532" s="1" t="s">
        <v>744</v>
      </c>
      <c r="P532">
        <v>3.4929000111087034</v>
      </c>
      <c r="Q532">
        <f>VLOOKUP(O532,Tabela36[#All],2,FALSE)</f>
        <v>0</v>
      </c>
      <c r="R532">
        <f>VLOOKUP(O532,Tabela36[#All],3,FALSE)</f>
        <v>0</v>
      </c>
      <c r="T532" s="1" t="s">
        <v>744</v>
      </c>
      <c r="U532">
        <v>-21.846805051206054</v>
      </c>
      <c r="V532">
        <f>VLOOKUP(T532,Tabela36[#All],2,FALSE)</f>
        <v>0</v>
      </c>
      <c r="W532">
        <f>VLOOKUP(T532,Tabela36[#All],3,FALSE)</f>
        <v>0</v>
      </c>
      <c r="Y532" t="s">
        <v>744</v>
      </c>
      <c r="Z532">
        <v>-51.390920981413316</v>
      </c>
      <c r="AA532">
        <f>VLOOKUP(Y532,Tabela36[#All],2,FALSE)</f>
        <v>0</v>
      </c>
      <c r="AB532">
        <f>VLOOKUP(Y532,Tabela36[#All],3,FALSE)</f>
        <v>0</v>
      </c>
    </row>
    <row r="533" spans="1:28" x14ac:dyDescent="0.3">
      <c r="A533" t="s">
        <v>171</v>
      </c>
      <c r="B533">
        <v>3.1690863574870227</v>
      </c>
      <c r="C533">
        <v>2.2833012287035497</v>
      </c>
      <c r="E533" s="1" t="s">
        <v>133</v>
      </c>
      <c r="F533">
        <v>599.76188000000002</v>
      </c>
      <c r="G533">
        <f>VLOOKUP(E533,Tabela36[#All],2,FALSE)</f>
        <v>2.5314789170422549</v>
      </c>
      <c r="H533">
        <f>VLOOKUP(E533,Tabela36[#All],3,FALSE)</f>
        <v>2.1583624920952498</v>
      </c>
      <c r="J533" s="1" t="s">
        <v>747</v>
      </c>
      <c r="K533">
        <v>1.8784011413868305</v>
      </c>
      <c r="L533">
        <f>VLOOKUP(J533,Tabela36[#All],2,FALSE)</f>
        <v>2.1367205671564067</v>
      </c>
      <c r="M533">
        <f>VLOOKUP(J533,Tabela36[#All],3,FALSE)</f>
        <v>1.9030899869919435</v>
      </c>
      <c r="O533" s="1" t="s">
        <v>745</v>
      </c>
      <c r="P533">
        <v>3.6791552412833539</v>
      </c>
      <c r="Q533">
        <f>VLOOKUP(O533,Tabela36[#All],2,FALSE)</f>
        <v>0</v>
      </c>
      <c r="R533">
        <f>VLOOKUP(O533,Tabela36[#All],3,FALSE)</f>
        <v>0</v>
      </c>
      <c r="T533" s="1" t="s">
        <v>745</v>
      </c>
      <c r="U533">
        <v>-21.639311663835056</v>
      </c>
      <c r="V533">
        <f>VLOOKUP(T533,Tabela36[#All],2,FALSE)</f>
        <v>0</v>
      </c>
      <c r="W533">
        <f>VLOOKUP(T533,Tabela36[#All],3,FALSE)</f>
        <v>0</v>
      </c>
      <c r="Y533" t="s">
        <v>745</v>
      </c>
      <c r="Z533">
        <v>-50.504692473553753</v>
      </c>
      <c r="AA533">
        <f>VLOOKUP(Y533,Tabela36[#All],2,FALSE)</f>
        <v>0</v>
      </c>
      <c r="AB533">
        <f>VLOOKUP(Y533,Tabela36[#All],3,FALSE)</f>
        <v>0</v>
      </c>
    </row>
    <row r="534" spans="1:28" x14ac:dyDescent="0.3">
      <c r="A534" t="s">
        <v>746</v>
      </c>
      <c r="B534">
        <v>3.4256972133625911</v>
      </c>
      <c r="C534">
        <v>2.4487063199050798</v>
      </c>
      <c r="E534" s="1" t="s">
        <v>757</v>
      </c>
      <c r="F534">
        <v>735.03280500000005</v>
      </c>
      <c r="G534">
        <f>VLOOKUP(E534,Tabela36[#All],2,FALSE)</f>
        <v>2.214843848047698</v>
      </c>
      <c r="H534">
        <f>VLOOKUP(E534,Tabela36[#All],3,FALSE)</f>
        <v>1.9242792860618816</v>
      </c>
      <c r="J534" s="1" t="s">
        <v>748</v>
      </c>
      <c r="K534">
        <v>2.7129853925895366</v>
      </c>
      <c r="L534">
        <f>VLOOKUP(J534,Tabela36[#All],2,FALSE)</f>
        <v>2.6655809910179533</v>
      </c>
      <c r="M534">
        <f>VLOOKUP(J534,Tabela36[#All],3,FALSE)</f>
        <v>2.1760912590556813</v>
      </c>
      <c r="O534" s="1" t="s">
        <v>171</v>
      </c>
      <c r="P534">
        <v>5.6367997141409134</v>
      </c>
      <c r="Q534">
        <f>VLOOKUP(O534,Tabela36[#All],2,FALSE)</f>
        <v>3.1690863574870227</v>
      </c>
      <c r="R534">
        <f>VLOOKUP(O534,Tabela36[#All],3,FALSE)</f>
        <v>2.2833012287035497</v>
      </c>
      <c r="T534" s="1" t="s">
        <v>171</v>
      </c>
      <c r="U534">
        <v>-23.933737500000003</v>
      </c>
      <c r="V534">
        <f>VLOOKUP(T534,Tabela36[#All],2,FALSE)</f>
        <v>3.1690863574870227</v>
      </c>
      <c r="W534">
        <f>VLOOKUP(T534,Tabela36[#All],3,FALSE)</f>
        <v>2.2833012287035497</v>
      </c>
      <c r="Y534" t="s">
        <v>171</v>
      </c>
      <c r="Z534">
        <v>-46.331370849190684</v>
      </c>
      <c r="AA534">
        <f>VLOOKUP(Y534,Tabela36[#All],2,FALSE)</f>
        <v>3.1690863574870227</v>
      </c>
      <c r="AB534">
        <f>VLOOKUP(Y534,Tabela36[#All],3,FALSE)</f>
        <v>2.2833012287035497</v>
      </c>
    </row>
    <row r="535" spans="1:28" x14ac:dyDescent="0.3">
      <c r="A535" t="s">
        <v>119</v>
      </c>
      <c r="B535">
        <v>3.4649364291217326</v>
      </c>
      <c r="C535">
        <v>2.4814426285023048</v>
      </c>
      <c r="E535" s="1" t="s">
        <v>758</v>
      </c>
      <c r="F535">
        <v>455.91503699999998</v>
      </c>
      <c r="G535">
        <f>VLOOKUP(E535,Tabela36[#All],2,FALSE)</f>
        <v>2.3710678622717363</v>
      </c>
      <c r="H535">
        <f>VLOOKUP(E535,Tabela36[#All],3,FALSE)</f>
        <v>2.1172712956557644</v>
      </c>
      <c r="J535" s="1" t="s">
        <v>749</v>
      </c>
      <c r="K535">
        <v>2.1121423119531504</v>
      </c>
      <c r="L535">
        <f>VLOOKUP(J535,Tabela36[#All],2,FALSE)</f>
        <v>0.6020599913279624</v>
      </c>
      <c r="M535">
        <f>VLOOKUP(J535,Tabela36[#All],3,FALSE)</f>
        <v>0.6020599913279624</v>
      </c>
      <c r="O535" s="1" t="s">
        <v>746</v>
      </c>
      <c r="P535">
        <v>4.0365490544791527</v>
      </c>
      <c r="Q535">
        <f>VLOOKUP(O535,Tabela36[#All],2,FALSE)</f>
        <v>3.4256972133625911</v>
      </c>
      <c r="R535">
        <f>VLOOKUP(O535,Tabela36[#All],3,FALSE)</f>
        <v>2.4487063199050798</v>
      </c>
      <c r="T535" s="1" t="s">
        <v>746</v>
      </c>
      <c r="U535">
        <v>-22.685286953319157</v>
      </c>
      <c r="V535">
        <f>VLOOKUP(T535,Tabela36[#All],2,FALSE)</f>
        <v>3.4256972133625911</v>
      </c>
      <c r="W535">
        <f>VLOOKUP(T535,Tabela36[#All],3,FALSE)</f>
        <v>2.4487063199050798</v>
      </c>
      <c r="Y535" t="s">
        <v>746</v>
      </c>
      <c r="Z535">
        <v>-45.737138986892376</v>
      </c>
      <c r="AA535">
        <f>VLOOKUP(Y535,Tabela36[#All],2,FALSE)</f>
        <v>3.4256972133625911</v>
      </c>
      <c r="AB535">
        <f>VLOOKUP(Y535,Tabela36[#All],3,FALSE)</f>
        <v>2.4487063199050798</v>
      </c>
    </row>
    <row r="536" spans="1:28" x14ac:dyDescent="0.3">
      <c r="A536" t="s">
        <v>120</v>
      </c>
      <c r="B536">
        <v>2.4232458739368079</v>
      </c>
      <c r="C536">
        <v>1.8325089127062364</v>
      </c>
      <c r="E536" s="1" t="s">
        <v>759</v>
      </c>
      <c r="F536">
        <v>596.70206499999995</v>
      </c>
      <c r="G536">
        <f>VLOOKUP(E536,Tabela36[#All],2,FALSE)</f>
        <v>2.5622928644564746</v>
      </c>
      <c r="H536">
        <f>VLOOKUP(E536,Tabela36[#All],3,FALSE)</f>
        <v>2.2278867046136734</v>
      </c>
      <c r="J536" s="1" t="s">
        <v>750</v>
      </c>
      <c r="K536">
        <v>2.2513851123865001</v>
      </c>
      <c r="L536">
        <f>VLOOKUP(J536,Tabela36[#All],2,FALSE)</f>
        <v>1.9867717342662448</v>
      </c>
      <c r="M536">
        <f>VLOOKUP(J536,Tabela36[#All],3,FALSE)</f>
        <v>1.8692317197309762</v>
      </c>
      <c r="O536" s="1" t="s">
        <v>119</v>
      </c>
      <c r="P536">
        <v>5.9237288310229683</v>
      </c>
      <c r="Q536">
        <f>VLOOKUP(O536,Tabela36[#All],2,FALSE)</f>
        <v>3.4649364291217326</v>
      </c>
      <c r="R536">
        <f>VLOOKUP(O536,Tabela36[#All],3,FALSE)</f>
        <v>2.4814426285023048</v>
      </c>
      <c r="T536" s="1" t="s">
        <v>119</v>
      </c>
      <c r="U536">
        <v>-23.710304500000007</v>
      </c>
      <c r="V536">
        <f>VLOOKUP(T536,Tabela36[#All],2,FALSE)</f>
        <v>3.4649364291217326</v>
      </c>
      <c r="W536">
        <f>VLOOKUP(T536,Tabela36[#All],3,FALSE)</f>
        <v>2.4814426285023048</v>
      </c>
      <c r="Y536" t="s">
        <v>119</v>
      </c>
      <c r="Z536">
        <v>-46.550257247678331</v>
      </c>
      <c r="AA536">
        <f>VLOOKUP(Y536,Tabela36[#All],2,FALSE)</f>
        <v>3.4649364291217326</v>
      </c>
      <c r="AB536">
        <f>VLOOKUP(Y536,Tabela36[#All],3,FALSE)</f>
        <v>2.4814426285023048</v>
      </c>
    </row>
    <row r="537" spans="1:28" x14ac:dyDescent="0.3">
      <c r="A537" t="s">
        <v>121</v>
      </c>
      <c r="B537">
        <v>3.8104341559226729</v>
      </c>
      <c r="C537">
        <v>2.4983105537896004</v>
      </c>
      <c r="E537" s="1" t="s">
        <v>760</v>
      </c>
      <c r="F537">
        <v>941.40979900000002</v>
      </c>
      <c r="G537">
        <f>VLOOKUP(E537,Tabela36[#All],2,FALSE)</f>
        <v>3.0824263008607717</v>
      </c>
      <c r="H537">
        <f>VLOOKUP(E537,Tabela36[#All],3,FALSE)</f>
        <v>2.3222192947339191</v>
      </c>
      <c r="J537" s="1" t="s">
        <v>751</v>
      </c>
      <c r="K537">
        <v>2.0706472991446803</v>
      </c>
      <c r="L537">
        <f>VLOOKUP(J537,Tabela36[#All],2,FALSE)</f>
        <v>1.3222192947339193</v>
      </c>
      <c r="M537">
        <f>VLOOKUP(J537,Tabela36[#All],3,FALSE)</f>
        <v>1.2304489213782739</v>
      </c>
      <c r="O537" s="1" t="s">
        <v>120</v>
      </c>
      <c r="P537">
        <v>5.207168321105125</v>
      </c>
      <c r="Q537">
        <f>VLOOKUP(O537,Tabela36[#All],2,FALSE)</f>
        <v>2.4232458739368079</v>
      </c>
      <c r="R537">
        <f>VLOOKUP(O537,Tabela36[#All],3,FALSE)</f>
        <v>1.8325089127062364</v>
      </c>
      <c r="T537" s="1" t="s">
        <v>120</v>
      </c>
      <c r="U537">
        <v>-23.614705000000004</v>
      </c>
      <c r="V537">
        <f>VLOOKUP(T537,Tabela36[#All],2,FALSE)</f>
        <v>2.4232458739368079</v>
      </c>
      <c r="W537">
        <f>VLOOKUP(T537,Tabela36[#All],3,FALSE)</f>
        <v>1.8325089127062364</v>
      </c>
      <c r="Y537" t="s">
        <v>120</v>
      </c>
      <c r="Z537">
        <v>-46.571514608630615</v>
      </c>
      <c r="AA537">
        <f>VLOOKUP(Y537,Tabela36[#All],2,FALSE)</f>
        <v>2.4232458739368079</v>
      </c>
      <c r="AB537">
        <f>VLOOKUP(Y537,Tabela36[#All],3,FALSE)</f>
        <v>1.8325089127062364</v>
      </c>
    </row>
    <row r="538" spans="1:28" x14ac:dyDescent="0.3">
      <c r="A538" t="s">
        <v>747</v>
      </c>
      <c r="B538">
        <v>2.1367205671564067</v>
      </c>
      <c r="C538">
        <v>1.9030899869919435</v>
      </c>
      <c r="E538" s="1" t="s">
        <v>761</v>
      </c>
      <c r="F538">
        <v>560.75766899999996</v>
      </c>
      <c r="G538">
        <f>VLOOKUP(E538,Tabela36[#All],2,FALSE)</f>
        <v>2.4814426285023048</v>
      </c>
      <c r="H538">
        <f>VLOOKUP(E538,Tabela36[#All],3,FALSE)</f>
        <v>2.2013971243204513</v>
      </c>
      <c r="J538" s="1" t="s">
        <v>752</v>
      </c>
      <c r="K538">
        <v>2.6136970329159337</v>
      </c>
      <c r="L538">
        <f>VLOOKUP(J538,Tabela36[#All],2,FALSE)</f>
        <v>2.503790683057181</v>
      </c>
      <c r="M538">
        <f>VLOOKUP(J538,Tabela36[#All],3,FALSE)</f>
        <v>2.1875207208364631</v>
      </c>
      <c r="O538" s="1" t="s">
        <v>121</v>
      </c>
      <c r="P538">
        <v>5.4013712421496649</v>
      </c>
      <c r="Q538">
        <f>VLOOKUP(O538,Tabela36[#All],2,FALSE)</f>
        <v>3.8104341559226729</v>
      </c>
      <c r="R538">
        <f>VLOOKUP(O538,Tabela36[#All],3,FALSE)</f>
        <v>2.4983105537896004</v>
      </c>
      <c r="T538" s="1" t="s">
        <v>121</v>
      </c>
      <c r="U538">
        <v>-22.015998500000002</v>
      </c>
      <c r="V538">
        <f>VLOOKUP(T538,Tabela36[#All],2,FALSE)</f>
        <v>3.8104341559226729</v>
      </c>
      <c r="W538">
        <f>VLOOKUP(T538,Tabela36[#All],3,FALSE)</f>
        <v>2.4983105537896004</v>
      </c>
      <c r="Y538" t="s">
        <v>121</v>
      </c>
      <c r="Z538">
        <v>-47.889237684691636</v>
      </c>
      <c r="AA538">
        <f>VLOOKUP(Y538,Tabela36[#All],2,FALSE)</f>
        <v>3.8104341559226729</v>
      </c>
      <c r="AB538">
        <f>VLOOKUP(Y538,Tabela36[#All],3,FALSE)</f>
        <v>2.4983105537896004</v>
      </c>
    </row>
    <row r="539" spans="1:28" x14ac:dyDescent="0.3">
      <c r="A539" t="s">
        <v>748</v>
      </c>
      <c r="B539">
        <v>2.6655809910179533</v>
      </c>
      <c r="C539">
        <v>2.1760912590556813</v>
      </c>
      <c r="E539" s="1" t="s">
        <v>762</v>
      </c>
      <c r="F539">
        <v>545.97698800000001</v>
      </c>
      <c r="G539">
        <f>VLOOKUP(E539,Tabela36[#All],2,FALSE)</f>
        <v>2.9537596917332287</v>
      </c>
      <c r="H539">
        <f>VLOOKUP(E539,Tabela36[#All],3,FALSE)</f>
        <v>2.2900346113625178</v>
      </c>
      <c r="J539" s="1" t="s">
        <v>753</v>
      </c>
      <c r="K539">
        <v>2.4424045057377217</v>
      </c>
      <c r="L539">
        <f>VLOOKUP(J539,Tabela36[#All],2,FALSE)</f>
        <v>1.7403626894942439</v>
      </c>
      <c r="M539">
        <f>VLOOKUP(J539,Tabela36[#All],3,FALSE)</f>
        <v>1.6812412373755872</v>
      </c>
      <c r="O539" s="1" t="s">
        <v>747</v>
      </c>
      <c r="P539">
        <v>3.4504030861553661</v>
      </c>
      <c r="Q539">
        <f>VLOOKUP(O539,Tabela36[#All],2,FALSE)</f>
        <v>2.1367205671564067</v>
      </c>
      <c r="R539">
        <f>VLOOKUP(O539,Tabela36[#All],3,FALSE)</f>
        <v>1.9030899869919435</v>
      </c>
      <c r="T539" s="1" t="s">
        <v>747</v>
      </c>
      <c r="U539">
        <v>-20.358413817609105</v>
      </c>
      <c r="V539">
        <f>VLOOKUP(T539,Tabela36[#All],2,FALSE)</f>
        <v>2.1367205671564067</v>
      </c>
      <c r="W539">
        <f>VLOOKUP(T539,Tabela36[#All],3,FALSE)</f>
        <v>1.9030899869919435</v>
      </c>
      <c r="Y539" t="s">
        <v>747</v>
      </c>
      <c r="Z539">
        <v>-50.700097157287885</v>
      </c>
      <c r="AA539">
        <f>VLOOKUP(Y539,Tabela36[#All],2,FALSE)</f>
        <v>2.1367205671564067</v>
      </c>
      <c r="AB539">
        <f>VLOOKUP(Y539,Tabela36[#All],3,FALSE)</f>
        <v>1.9030899869919435</v>
      </c>
    </row>
    <row r="540" spans="1:28" x14ac:dyDescent="0.3">
      <c r="A540" t="s">
        <v>749</v>
      </c>
      <c r="B540">
        <v>0.6020599913279624</v>
      </c>
      <c r="C540">
        <v>0.6020599913279624</v>
      </c>
      <c r="E540" s="1" t="s">
        <v>763</v>
      </c>
      <c r="F540">
        <v>591.39318300000002</v>
      </c>
      <c r="G540">
        <f>VLOOKUP(E540,Tabela36[#All],2,FALSE)</f>
        <v>1.146128035678238</v>
      </c>
      <c r="H540">
        <f>VLOOKUP(E540,Tabela36[#All],3,FALSE)</f>
        <v>1.0791812460476249</v>
      </c>
      <c r="J540" s="1" t="s">
        <v>122</v>
      </c>
      <c r="K540">
        <v>2.7563964576149456</v>
      </c>
      <c r="L540">
        <f>VLOOKUP(J540,Tabela36[#All],2,FALSE)</f>
        <v>3.037027879755775</v>
      </c>
      <c r="M540">
        <f>VLOOKUP(J540,Tabela36[#All],3,FALSE)</f>
        <v>2.4216039268698313</v>
      </c>
      <c r="O540" s="1" t="s">
        <v>748</v>
      </c>
      <c r="P540">
        <v>4.9600472171795458</v>
      </c>
      <c r="Q540">
        <f>VLOOKUP(O540,Tabela36[#All],2,FALSE)</f>
        <v>2.6655809910179533</v>
      </c>
      <c r="R540">
        <f>VLOOKUP(O540,Tabela36[#All],3,FALSE)</f>
        <v>2.1760912590556813</v>
      </c>
      <c r="T540" s="1" t="s">
        <v>748</v>
      </c>
      <c r="U540">
        <v>-21.972011000000006</v>
      </c>
      <c r="V540">
        <f>VLOOKUP(T540,Tabela36[#All],2,FALSE)</f>
        <v>2.6655809910179533</v>
      </c>
      <c r="W540">
        <f>VLOOKUP(T540,Tabela36[#All],3,FALSE)</f>
        <v>2.1760912590556813</v>
      </c>
      <c r="Y540" t="s">
        <v>748</v>
      </c>
      <c r="Z540">
        <v>-46.79635078179556</v>
      </c>
      <c r="AA540">
        <f>VLOOKUP(Y540,Tabela36[#All],2,FALSE)</f>
        <v>2.6655809910179533</v>
      </c>
      <c r="AB540">
        <f>VLOOKUP(Y540,Tabela36[#All],3,FALSE)</f>
        <v>2.1760912590556813</v>
      </c>
    </row>
    <row r="541" spans="1:28" x14ac:dyDescent="0.3">
      <c r="A541" t="s">
        <v>750</v>
      </c>
      <c r="B541">
        <v>1.9867717342662448</v>
      </c>
      <c r="C541">
        <v>1.8692317197309762</v>
      </c>
      <c r="E541" s="1" t="s">
        <v>764</v>
      </c>
      <c r="F541">
        <v>641.52023899999995</v>
      </c>
      <c r="G541">
        <f>VLOOKUP(E541,Tabela36[#All],2,FALSE)</f>
        <v>2.1846914308175989</v>
      </c>
      <c r="H541">
        <f>VLOOKUP(E541,Tabela36[#All],3,FALSE)</f>
        <v>1.9912260756924949</v>
      </c>
      <c r="J541" s="1" t="s">
        <v>123</v>
      </c>
      <c r="K541">
        <v>2.6229224125182213</v>
      </c>
      <c r="L541">
        <f>VLOOKUP(J541,Tabela36[#All],2,FALSE)</f>
        <v>3.1306553490220308</v>
      </c>
      <c r="M541">
        <f>VLOOKUP(J541,Tabela36[#All],3,FALSE)</f>
        <v>2.3180633349627615</v>
      </c>
      <c r="O541" s="1" t="s">
        <v>749</v>
      </c>
      <c r="P541">
        <v>3.4095950193968156</v>
      </c>
      <c r="Q541">
        <f>VLOOKUP(O541,Tabela36[#All],2,FALSE)</f>
        <v>0.6020599913279624</v>
      </c>
      <c r="R541">
        <f>VLOOKUP(O541,Tabela36[#All],3,FALSE)</f>
        <v>0.6020599913279624</v>
      </c>
      <c r="T541" s="1" t="s">
        <v>749</v>
      </c>
      <c r="U541">
        <v>-20.3887717266302</v>
      </c>
      <c r="V541">
        <f>VLOOKUP(T541,Tabela36[#All],2,FALSE)</f>
        <v>0.6020599913279624</v>
      </c>
      <c r="W541">
        <f>VLOOKUP(T541,Tabela36[#All],3,FALSE)</f>
        <v>0.6020599913279624</v>
      </c>
      <c r="Y541" t="s">
        <v>749</v>
      </c>
      <c r="Z541">
        <v>-50.380721907748104</v>
      </c>
      <c r="AA541">
        <f>VLOOKUP(Y541,Tabela36[#All],2,FALSE)</f>
        <v>0.6020599913279624</v>
      </c>
      <c r="AB541">
        <f>VLOOKUP(Y541,Tabela36[#All],3,FALSE)</f>
        <v>0.6020599913279624</v>
      </c>
    </row>
    <row r="542" spans="1:28" x14ac:dyDescent="0.3">
      <c r="A542" t="s">
        <v>751</v>
      </c>
      <c r="B542">
        <v>1.3222192947339193</v>
      </c>
      <c r="C542">
        <v>1.2304489213782739</v>
      </c>
      <c r="E542" s="1" t="s">
        <v>134</v>
      </c>
      <c r="F542">
        <v>764.529222</v>
      </c>
      <c r="G542">
        <f>VLOOKUP(E542,Tabela36[#All],2,FALSE)</f>
        <v>3.1986570869544226</v>
      </c>
      <c r="H542">
        <f>VLOOKUP(E542,Tabela36[#All],3,FALSE)</f>
        <v>2.2900346113625178</v>
      </c>
      <c r="J542" s="1" t="s">
        <v>124</v>
      </c>
      <c r="K542">
        <v>2.6354274457328497</v>
      </c>
      <c r="L542">
        <f>VLOOKUP(J542,Tabela36[#All],2,FALSE)</f>
        <v>3.3946267642722092</v>
      </c>
      <c r="M542">
        <f>VLOOKUP(J542,Tabela36[#All],3,FALSE)</f>
        <v>2.3617278360175931</v>
      </c>
      <c r="O542" s="1" t="s">
        <v>750</v>
      </c>
      <c r="P542">
        <v>3.2837533833325265</v>
      </c>
      <c r="Q542">
        <f>VLOOKUP(O542,Tabela36[#All],2,FALSE)</f>
        <v>1.9867717342662448</v>
      </c>
      <c r="R542">
        <f>VLOOKUP(O542,Tabela36[#All],3,FALSE)</f>
        <v>1.8692317197309762</v>
      </c>
      <c r="T542" s="1" t="s">
        <v>750</v>
      </c>
      <c r="U542">
        <v>-20.512615492076005</v>
      </c>
      <c r="V542">
        <f>VLOOKUP(T542,Tabela36[#All],2,FALSE)</f>
        <v>1.9867717342662448</v>
      </c>
      <c r="W542">
        <f>VLOOKUP(T542,Tabela36[#All],3,FALSE)</f>
        <v>1.8692317197309762</v>
      </c>
      <c r="Y542" t="s">
        <v>750</v>
      </c>
      <c r="Z542">
        <v>-50.351597516901712</v>
      </c>
      <c r="AA542">
        <f>VLOOKUP(Y542,Tabela36[#All],2,FALSE)</f>
        <v>1.9867717342662448</v>
      </c>
      <c r="AB542">
        <f>VLOOKUP(Y542,Tabela36[#All],3,FALSE)</f>
        <v>1.8692317197309762</v>
      </c>
    </row>
    <row r="543" spans="1:28" x14ac:dyDescent="0.3">
      <c r="A543" t="s">
        <v>752</v>
      </c>
      <c r="B543">
        <v>2.503790683057181</v>
      </c>
      <c r="C543">
        <v>2.1875207208364631</v>
      </c>
      <c r="E543" s="1" t="s">
        <v>135</v>
      </c>
      <c r="F543">
        <v>591.22937400000001</v>
      </c>
      <c r="G543">
        <f>VLOOKUP(E543,Tabela36[#All],2,FALSE)</f>
        <v>3.7122286696195355</v>
      </c>
      <c r="H543">
        <f>VLOOKUP(E543,Tabela36[#All],3,FALSE)</f>
        <v>2.3891660843645326</v>
      </c>
      <c r="J543" s="1" t="s">
        <v>125</v>
      </c>
      <c r="K543">
        <v>3.0411592878728797</v>
      </c>
      <c r="L543">
        <f>VLOOKUP(J543,Tabela36[#All],2,FALSE)</f>
        <v>4.0072782473342441</v>
      </c>
      <c r="M543">
        <f>VLOOKUP(J543,Tabela36[#All],3,FALSE)</f>
        <v>2.5998830720736876</v>
      </c>
      <c r="O543" s="1" t="s">
        <v>751</v>
      </c>
      <c r="P543">
        <v>3.323252100171687</v>
      </c>
      <c r="Q543">
        <f>VLOOKUP(O543,Tabela36[#All],2,FALSE)</f>
        <v>1.3222192947339193</v>
      </c>
      <c r="R543">
        <f>VLOOKUP(O543,Tabela36[#All],3,FALSE)</f>
        <v>1.2304489213782739</v>
      </c>
      <c r="T543" s="1" t="s">
        <v>751</v>
      </c>
      <c r="U543">
        <v>-21.268363999361551</v>
      </c>
      <c r="V543">
        <f>VLOOKUP(T543,Tabela36[#All],2,FALSE)</f>
        <v>1.3222192947339193</v>
      </c>
      <c r="W543">
        <f>VLOOKUP(T543,Tabela36[#All],3,FALSE)</f>
        <v>1.2304489213782739</v>
      </c>
      <c r="Y543" t="s">
        <v>751</v>
      </c>
      <c r="Z543">
        <v>-51.666665161173604</v>
      </c>
      <c r="AA543">
        <f>VLOOKUP(Y543,Tabela36[#All],2,FALSE)</f>
        <v>1.3222192947339193</v>
      </c>
      <c r="AB543">
        <f>VLOOKUP(Y543,Tabela36[#All],3,FALSE)</f>
        <v>1.2304489213782739</v>
      </c>
    </row>
    <row r="544" spans="1:28" x14ac:dyDescent="0.3">
      <c r="A544" t="s">
        <v>753</v>
      </c>
      <c r="B544">
        <v>1.7403626894942439</v>
      </c>
      <c r="C544">
        <v>1.6812412373755872</v>
      </c>
      <c r="E544" s="1" t="s">
        <v>765</v>
      </c>
      <c r="F544">
        <v>376.22165699999999</v>
      </c>
      <c r="G544">
        <f>VLOOKUP(E544,Tabela36[#All],2,FALSE)</f>
        <v>1.5910646070264991</v>
      </c>
      <c r="H544">
        <f>VLOOKUP(E544,Tabela36[#All],3,FALSE)</f>
        <v>1.4471580313422192</v>
      </c>
      <c r="J544" s="1" t="s">
        <v>754</v>
      </c>
      <c r="K544">
        <v>2.27057636315973</v>
      </c>
      <c r="L544">
        <f>VLOOKUP(J544,Tabela36[#All],2,FALSE)</f>
        <v>2.0374264979406238</v>
      </c>
      <c r="M544">
        <f>VLOOKUP(J544,Tabela36[#All],3,FALSE)</f>
        <v>1.8388490907372552</v>
      </c>
      <c r="O544" s="1" t="s">
        <v>752</v>
      </c>
      <c r="P544">
        <v>4.7150669313288978</v>
      </c>
      <c r="Q544">
        <f>VLOOKUP(O544,Tabela36[#All],2,FALSE)</f>
        <v>2.503790683057181</v>
      </c>
      <c r="R544">
        <f>VLOOKUP(O544,Tabela36[#All],3,FALSE)</f>
        <v>2.1875207208364631</v>
      </c>
      <c r="T544" s="1" t="s">
        <v>752</v>
      </c>
      <c r="U544">
        <v>-20.583165555000004</v>
      </c>
      <c r="V544">
        <f>VLOOKUP(T544,Tabela36[#All],2,FALSE)</f>
        <v>2.503790683057181</v>
      </c>
      <c r="W544">
        <f>VLOOKUP(T544,Tabela36[#All],3,FALSE)</f>
        <v>2.1875207208364631</v>
      </c>
      <c r="Y544" t="s">
        <v>752</v>
      </c>
      <c r="Z544">
        <v>-47.863268070713261</v>
      </c>
      <c r="AA544">
        <f>VLOOKUP(Y544,Tabela36[#All],2,FALSE)</f>
        <v>2.503790683057181</v>
      </c>
      <c r="AB544">
        <f>VLOOKUP(Y544,Tabela36[#All],3,FALSE)</f>
        <v>2.1875207208364631</v>
      </c>
    </row>
    <row r="545" spans="1:28" x14ac:dyDescent="0.3">
      <c r="A545" t="s">
        <v>122</v>
      </c>
      <c r="B545">
        <v>3.037027879755775</v>
      </c>
      <c r="C545">
        <v>2.4216039268698313</v>
      </c>
      <c r="E545" s="1" t="s">
        <v>136</v>
      </c>
      <c r="F545">
        <v>570.00790900000004</v>
      </c>
      <c r="G545">
        <f>VLOOKUP(E545,Tabela36[#All],2,FALSE)</f>
        <v>2.2900346113625178</v>
      </c>
      <c r="H545">
        <f>VLOOKUP(E545,Tabela36[#All],3,FALSE)</f>
        <v>1.954242509439325</v>
      </c>
      <c r="J545" s="1" t="s">
        <v>126</v>
      </c>
      <c r="K545">
        <v>2.790506829920425</v>
      </c>
      <c r="L545">
        <f>VLOOKUP(J545,Tabela36[#All],2,FALSE)</f>
        <v>4.2949069106051923</v>
      </c>
      <c r="M545">
        <f>VLOOKUP(J545,Tabela36[#All],3,FALSE)</f>
        <v>2.6085260335771943</v>
      </c>
      <c r="O545" s="1" t="s">
        <v>753</v>
      </c>
      <c r="P545">
        <v>3.9507541815935037</v>
      </c>
      <c r="Q545">
        <f>VLOOKUP(O545,Tabela36[#All],2,FALSE)</f>
        <v>1.7403626894942439</v>
      </c>
      <c r="R545">
        <f>VLOOKUP(O545,Tabela36[#All],3,FALSE)</f>
        <v>1.6812412373755872</v>
      </c>
      <c r="T545" s="1" t="s">
        <v>753</v>
      </c>
      <c r="U545">
        <v>-20.594419531098705</v>
      </c>
      <c r="V545">
        <f>VLOOKUP(T545,Tabela36[#All],2,FALSE)</f>
        <v>1.7403626894942439</v>
      </c>
      <c r="W545">
        <f>VLOOKUP(T545,Tabela36[#All],3,FALSE)</f>
        <v>1.6812412373755872</v>
      </c>
      <c r="Y545" t="s">
        <v>753</v>
      </c>
      <c r="Z545">
        <v>-47.640989501499746</v>
      </c>
      <c r="AA545">
        <f>VLOOKUP(Y545,Tabela36[#All],2,FALSE)</f>
        <v>1.7403626894942439</v>
      </c>
      <c r="AB545">
        <f>VLOOKUP(Y545,Tabela36[#All],3,FALSE)</f>
        <v>1.6812412373755872</v>
      </c>
    </row>
    <row r="546" spans="1:28" x14ac:dyDescent="0.3">
      <c r="A546" t="s">
        <v>123</v>
      </c>
      <c r="B546">
        <v>3.1306553490220308</v>
      </c>
      <c r="C546">
        <v>2.3180633349627615</v>
      </c>
      <c r="E546" s="1" t="s">
        <v>766</v>
      </c>
      <c r="F546">
        <v>353.76624299999997</v>
      </c>
      <c r="G546">
        <f>VLOOKUP(E546,Tabela36[#All],2,FALSE)</f>
        <v>0.95424250943932487</v>
      </c>
      <c r="H546">
        <f>VLOOKUP(E546,Tabela36[#All],3,FALSE)</f>
        <v>0.90308998699194354</v>
      </c>
      <c r="J546" s="1" t="s">
        <v>127</v>
      </c>
      <c r="K546">
        <v>2.8134034986450676</v>
      </c>
      <c r="L546">
        <f>VLOOKUP(J546,Tabela36[#All],2,FALSE)</f>
        <v>3.0979510709941498</v>
      </c>
      <c r="M546">
        <f>VLOOKUP(J546,Tabela36[#All],3,FALSE)</f>
        <v>2.4487063199050798</v>
      </c>
      <c r="O546" s="1" t="s">
        <v>122</v>
      </c>
      <c r="P546">
        <v>3.6177340353640179</v>
      </c>
      <c r="Q546">
        <f>VLOOKUP(O546,Tabela36[#All],2,FALSE)</f>
        <v>3.037027879755775</v>
      </c>
      <c r="R546">
        <f>VLOOKUP(O546,Tabela36[#All],3,FALSE)</f>
        <v>2.4216039268698313</v>
      </c>
      <c r="T546" s="1" t="s">
        <v>122</v>
      </c>
      <c r="U546">
        <v>-22.646489896629703</v>
      </c>
      <c r="V546">
        <f>VLOOKUP(T546,Tabela36[#All],2,FALSE)</f>
        <v>3.037027879755775</v>
      </c>
      <c r="W546">
        <f>VLOOKUP(T546,Tabela36[#All],3,FALSE)</f>
        <v>2.4216039268698313</v>
      </c>
      <c r="Y546" t="s">
        <v>122</v>
      </c>
      <c r="Z546">
        <v>-44.578340961319348</v>
      </c>
      <c r="AA546">
        <f>VLOOKUP(Y546,Tabela36[#All],2,FALSE)</f>
        <v>3.037027879755775</v>
      </c>
      <c r="AB546">
        <f>VLOOKUP(Y546,Tabela36[#All],3,FALSE)</f>
        <v>2.4216039268698313</v>
      </c>
    </row>
    <row r="547" spans="1:28" x14ac:dyDescent="0.3">
      <c r="A547" t="s">
        <v>124</v>
      </c>
      <c r="B547">
        <v>3.3946267642722092</v>
      </c>
      <c r="C547">
        <v>2.3617278360175931</v>
      </c>
      <c r="E547" s="1" t="s">
        <v>767</v>
      </c>
      <c r="F547">
        <v>745.79481199999998</v>
      </c>
      <c r="G547">
        <f>VLOOKUP(E547,Tabela36[#All],2,FALSE)</f>
        <v>2.8549130223078554</v>
      </c>
      <c r="H547">
        <f>VLOOKUP(E547,Tabela36[#All],3,FALSE)</f>
        <v>2.3180633349627615</v>
      </c>
      <c r="J547" s="1" t="s">
        <v>128</v>
      </c>
      <c r="K547">
        <v>2.9686412270515583</v>
      </c>
      <c r="L547">
        <f>VLOOKUP(J547,Tabela36[#All],2,FALSE)</f>
        <v>3.6498214632245651</v>
      </c>
      <c r="M547">
        <f>VLOOKUP(J547,Tabela36[#All],3,FALSE)</f>
        <v>2.5751878449276608</v>
      </c>
      <c r="O547" s="1" t="s">
        <v>123</v>
      </c>
      <c r="P547">
        <v>4.7399360818157739</v>
      </c>
      <c r="Q547">
        <f>VLOOKUP(O547,Tabela36[#All],2,FALSE)</f>
        <v>3.1306553490220308</v>
      </c>
      <c r="R547">
        <f>VLOOKUP(O547,Tabela36[#All],3,FALSE)</f>
        <v>2.3180633349627615</v>
      </c>
      <c r="T547" s="1" t="s">
        <v>123</v>
      </c>
      <c r="U547">
        <v>-21.596102500000004</v>
      </c>
      <c r="V547">
        <f>VLOOKUP(T547,Tabela36[#All],2,FALSE)</f>
        <v>3.1306553490220308</v>
      </c>
      <c r="W547">
        <f>VLOOKUP(T547,Tabela36[#All],3,FALSE)</f>
        <v>2.3180633349627615</v>
      </c>
      <c r="Y547" t="s">
        <v>123</v>
      </c>
      <c r="Z547">
        <v>-46.888265889528491</v>
      </c>
      <c r="AA547">
        <f>VLOOKUP(Y547,Tabela36[#All],2,FALSE)</f>
        <v>3.1306553490220308</v>
      </c>
      <c r="AB547">
        <f>VLOOKUP(Y547,Tabela36[#All],3,FALSE)</f>
        <v>2.3180633349627615</v>
      </c>
    </row>
    <row r="548" spans="1:28" x14ac:dyDescent="0.3">
      <c r="A548" t="s">
        <v>125</v>
      </c>
      <c r="B548">
        <v>4.0072782473342441</v>
      </c>
      <c r="C548">
        <v>2.5998830720736876</v>
      </c>
      <c r="E548" s="1" t="s">
        <v>768</v>
      </c>
      <c r="F548">
        <v>518.24198000000001</v>
      </c>
      <c r="G548">
        <f>VLOOKUP(E548,Tabela36[#All],2,FALSE)</f>
        <v>1.6812412373755872</v>
      </c>
      <c r="H548">
        <f>VLOOKUP(E548,Tabela36[#All],3,FALSE)</f>
        <v>1.6232492903979006</v>
      </c>
      <c r="J548" s="1" t="s">
        <v>129</v>
      </c>
      <c r="K548">
        <v>3.1821606214597193</v>
      </c>
      <c r="L548">
        <f>VLOOKUP(J548,Tabela36[#All],2,FALSE)</f>
        <v>4.6215916758592179</v>
      </c>
      <c r="M548">
        <f>VLOOKUP(J548,Tabela36[#All],3,FALSE)</f>
        <v>2.6665179805548807</v>
      </c>
      <c r="O548" s="1" t="s">
        <v>124</v>
      </c>
      <c r="P548">
        <v>5.663390873558539</v>
      </c>
      <c r="Q548">
        <f>VLOOKUP(O548,Tabela36[#All],2,FALSE)</f>
        <v>3.3946267642722092</v>
      </c>
      <c r="R548">
        <f>VLOOKUP(O548,Tabela36[#All],3,FALSE)</f>
        <v>2.3617278360175931</v>
      </c>
      <c r="T548" s="1" t="s">
        <v>124</v>
      </c>
      <c r="U548">
        <v>-20.812636500000004</v>
      </c>
      <c r="V548">
        <f>VLOOKUP(T548,Tabela36[#All],2,FALSE)</f>
        <v>3.3946267642722092</v>
      </c>
      <c r="W548">
        <f>VLOOKUP(T548,Tabela36[#All],3,FALSE)</f>
        <v>2.3617278360175931</v>
      </c>
      <c r="Y548" t="s">
        <v>124</v>
      </c>
      <c r="Z548">
        <v>-49.381347685025794</v>
      </c>
      <c r="AA548">
        <f>VLOOKUP(Y548,Tabela36[#All],2,FALSE)</f>
        <v>3.3946267642722092</v>
      </c>
      <c r="AB548">
        <f>VLOOKUP(Y548,Tabela36[#All],3,FALSE)</f>
        <v>2.3617278360175931</v>
      </c>
    </row>
    <row r="549" spans="1:28" x14ac:dyDescent="0.3">
      <c r="A549" t="s">
        <v>754</v>
      </c>
      <c r="B549">
        <v>2.0374264979406238</v>
      </c>
      <c r="C549">
        <v>1.8388490907372552</v>
      </c>
      <c r="E549" s="1" t="s">
        <v>769</v>
      </c>
      <c r="F549">
        <v>487.04240199999998</v>
      </c>
      <c r="G549">
        <f>VLOOKUP(E549,Tabela36[#All],2,FALSE)</f>
        <v>1.2304489213782739</v>
      </c>
      <c r="H549">
        <f>VLOOKUP(E549,Tabela36[#All],3,FALSE)</f>
        <v>1.2041199826559248</v>
      </c>
      <c r="J549" s="1" t="s">
        <v>130</v>
      </c>
      <c r="K549">
        <v>2.786238765738196</v>
      </c>
      <c r="L549">
        <f>VLOOKUP(J549,Tabela36[#All],2,FALSE)</f>
        <v>3.445759836488631</v>
      </c>
      <c r="M549">
        <f>VLOOKUP(J549,Tabela36[#All],3,FALSE)</f>
        <v>2.4345689040341987</v>
      </c>
      <c r="O549" s="1" t="s">
        <v>125</v>
      </c>
      <c r="P549">
        <v>5.8585035113726693</v>
      </c>
      <c r="Q549">
        <f>VLOOKUP(O549,Tabela36[#All],2,FALSE)</f>
        <v>4.0072782473342441</v>
      </c>
      <c r="R549">
        <f>VLOOKUP(O549,Tabela36[#All],3,FALSE)</f>
        <v>2.5998830720736876</v>
      </c>
      <c r="T549" s="1" t="s">
        <v>125</v>
      </c>
      <c r="U549">
        <v>-23.184061500000002</v>
      </c>
      <c r="V549">
        <f>VLOOKUP(T549,Tabela36[#All],2,FALSE)</f>
        <v>4.0072782473342441</v>
      </c>
      <c r="W549">
        <f>VLOOKUP(T549,Tabela36[#All],3,FALSE)</f>
        <v>2.5998830720736876</v>
      </c>
      <c r="Y549" t="s">
        <v>125</v>
      </c>
      <c r="Z549">
        <v>-45.884175401459665</v>
      </c>
      <c r="AA549">
        <f>VLOOKUP(Y549,Tabela36[#All],2,FALSE)</f>
        <v>4.0072782473342441</v>
      </c>
      <c r="AB549">
        <f>VLOOKUP(Y549,Tabela36[#All],3,FALSE)</f>
        <v>2.5998830720736876</v>
      </c>
    </row>
    <row r="550" spans="1:28" x14ac:dyDescent="0.3">
      <c r="A550" t="s">
        <v>126</v>
      </c>
      <c r="B550">
        <v>4.2949069106051923</v>
      </c>
      <c r="C550">
        <v>2.6085260335771943</v>
      </c>
      <c r="E550" s="1" t="s">
        <v>770</v>
      </c>
      <c r="F550">
        <v>803.23913100000004</v>
      </c>
      <c r="G550">
        <f>VLOOKUP(E550,Tabela36[#All],2,FALSE)</f>
        <v>2.2900346113625178</v>
      </c>
      <c r="H550">
        <f>VLOOKUP(E550,Tabela36[#All],3,FALSE)</f>
        <v>1.8633228601204559</v>
      </c>
      <c r="J550" s="1" t="s">
        <v>755</v>
      </c>
      <c r="K550">
        <v>2.8640486554461759</v>
      </c>
      <c r="L550">
        <f>VLOOKUP(J550,Tabela36[#All],2,FALSE)</f>
        <v>1.3010299956639813</v>
      </c>
      <c r="M550">
        <f>VLOOKUP(J550,Tabela36[#All],3,FALSE)</f>
        <v>1.2304489213782739</v>
      </c>
      <c r="O550" s="1" t="s">
        <v>754</v>
      </c>
      <c r="P550">
        <v>4.1993437186893923</v>
      </c>
      <c r="Q550">
        <f>VLOOKUP(O550,Tabela36[#All],2,FALSE)</f>
        <v>2.0374264979406238</v>
      </c>
      <c r="R550">
        <f>VLOOKUP(O550,Tabela36[#All],3,FALSE)</f>
        <v>1.8388490907372552</v>
      </c>
      <c r="T550" s="1" t="s">
        <v>754</v>
      </c>
      <c r="U550">
        <v>-23.849085716050105</v>
      </c>
      <c r="V550">
        <f>VLOOKUP(T550,Tabela36[#All],2,FALSE)</f>
        <v>2.0374264979406238</v>
      </c>
      <c r="W550">
        <f>VLOOKUP(T550,Tabela36[#All],3,FALSE)</f>
        <v>1.8388490907372552</v>
      </c>
      <c r="Y550" t="s">
        <v>754</v>
      </c>
      <c r="Z550">
        <v>-46.941749717393989</v>
      </c>
      <c r="AA550">
        <f>VLOOKUP(Y550,Tabela36[#All],2,FALSE)</f>
        <v>2.0374264979406238</v>
      </c>
      <c r="AB550">
        <f>VLOOKUP(Y550,Tabela36[#All],3,FALSE)</f>
        <v>1.8388490907372552</v>
      </c>
    </row>
    <row r="551" spans="1:28" x14ac:dyDescent="0.3">
      <c r="A551" t="s">
        <v>127</v>
      </c>
      <c r="B551">
        <v>3.0979510709941498</v>
      </c>
      <c r="C551">
        <v>2.4487063199050798</v>
      </c>
      <c r="E551" s="1" t="s">
        <v>771</v>
      </c>
      <c r="F551">
        <v>403.682391</v>
      </c>
      <c r="G551">
        <f>VLOOKUP(E551,Tabela36[#All],2,FALSE)</f>
        <v>1.3222192947339193</v>
      </c>
      <c r="H551">
        <f>VLOOKUP(E551,Tabela36[#All],3,FALSE)</f>
        <v>1.2787536009528289</v>
      </c>
      <c r="J551" s="1" t="s">
        <v>756</v>
      </c>
      <c r="K551">
        <v>2.4870082090918837</v>
      </c>
      <c r="L551">
        <f>VLOOKUP(J551,Tabela36[#All],2,FALSE)</f>
        <v>3.2851070295668121</v>
      </c>
      <c r="M551">
        <f>VLOOKUP(J551,Tabela36[#All],3,FALSE)</f>
        <v>2.3909351071033793</v>
      </c>
      <c r="O551" s="1" t="s">
        <v>126</v>
      </c>
      <c r="P551">
        <v>4.0288558093904436</v>
      </c>
      <c r="Q551">
        <f>VLOOKUP(O551,Tabela36[#All],2,FALSE)</f>
        <v>4.2949069106051923</v>
      </c>
      <c r="R551">
        <f>VLOOKUP(O551,Tabela36[#All],3,FALSE)</f>
        <v>2.6085260335771943</v>
      </c>
      <c r="T551" s="1" t="s">
        <v>126</v>
      </c>
      <c r="U551">
        <v>-23.221871510221003</v>
      </c>
      <c r="V551">
        <f>VLOOKUP(T551,Tabela36[#All],2,FALSE)</f>
        <v>4.2949069106051923</v>
      </c>
      <c r="W551">
        <f>VLOOKUP(T551,Tabela36[#All],3,FALSE)</f>
        <v>2.6085260335771943</v>
      </c>
      <c r="Y551" t="s">
        <v>126</v>
      </c>
      <c r="Z551">
        <v>-45.309544504809459</v>
      </c>
      <c r="AA551">
        <f>VLOOKUP(Y551,Tabela36[#All],2,FALSE)</f>
        <v>4.2949069106051923</v>
      </c>
      <c r="AB551">
        <f>VLOOKUP(Y551,Tabela36[#All],3,FALSE)</f>
        <v>2.6085260335771943</v>
      </c>
    </row>
    <row r="552" spans="1:28" x14ac:dyDescent="0.3">
      <c r="A552" t="s">
        <v>128</v>
      </c>
      <c r="B552">
        <v>3.6498214632245651</v>
      </c>
      <c r="C552">
        <v>2.5751878449276608</v>
      </c>
      <c r="E552" s="1" t="s">
        <v>772</v>
      </c>
      <c r="F552">
        <v>540.89401399999997</v>
      </c>
      <c r="G552">
        <f>VLOOKUP(E552,Tabela36[#All],2,FALSE)</f>
        <v>1.6232492903979006</v>
      </c>
      <c r="H552">
        <f>VLOOKUP(E552,Tabela36[#All],3,FALSE)</f>
        <v>1.3979400086720377</v>
      </c>
      <c r="J552" s="1" t="s">
        <v>172</v>
      </c>
      <c r="K552">
        <v>2.6046525757111403</v>
      </c>
      <c r="L552">
        <f>VLOOKUP(J552,Tabela36[#All],2,FALSE)</f>
        <v>3.7496590320948999</v>
      </c>
      <c r="M552">
        <f>VLOOKUP(J552,Tabela36[#All],3,FALSE)</f>
        <v>2.53655844257153</v>
      </c>
      <c r="O552" s="1" t="s">
        <v>127</v>
      </c>
      <c r="P552">
        <v>4.612296325952097</v>
      </c>
      <c r="Q552">
        <f>VLOOKUP(O552,Tabela36[#All],2,FALSE)</f>
        <v>3.0979510709941498</v>
      </c>
      <c r="R552">
        <f>VLOOKUP(O552,Tabela36[#All],3,FALSE)</f>
        <v>2.4487063199050798</v>
      </c>
      <c r="T552" s="1" t="s">
        <v>127</v>
      </c>
      <c r="U552">
        <v>-22.736459985000007</v>
      </c>
      <c r="V552">
        <f>VLOOKUP(T552,Tabela36[#All],2,FALSE)</f>
        <v>3.0979510709941498</v>
      </c>
      <c r="W552">
        <f>VLOOKUP(T552,Tabela36[#All],3,FALSE)</f>
        <v>2.4487063199050798</v>
      </c>
      <c r="Y552" t="s">
        <v>127</v>
      </c>
      <c r="Z552">
        <v>-48.568763281267941</v>
      </c>
      <c r="AA552">
        <f>VLOOKUP(Y552,Tabela36[#All],2,FALSE)</f>
        <v>3.0979510709941498</v>
      </c>
      <c r="AB552">
        <f>VLOOKUP(Y552,Tabela36[#All],3,FALSE)</f>
        <v>2.4487063199050798</v>
      </c>
    </row>
    <row r="553" spans="1:28" x14ac:dyDescent="0.3">
      <c r="A553" t="s">
        <v>129</v>
      </c>
      <c r="B553">
        <v>4.6215916758592179</v>
      </c>
      <c r="C553">
        <v>2.6665179805548807</v>
      </c>
      <c r="E553" s="1" t="s">
        <v>773</v>
      </c>
      <c r="F553">
        <v>579.33126000000004</v>
      </c>
      <c r="G553">
        <f>VLOOKUP(E553,Tabela36[#All],2,FALSE)</f>
        <v>2.0827853703164503</v>
      </c>
      <c r="H553">
        <f>VLOOKUP(E553,Tabela36[#All],3,FALSE)</f>
        <v>1.8512583487190752</v>
      </c>
      <c r="J553" s="1" t="s">
        <v>131</v>
      </c>
      <c r="K553">
        <v>2.4021065568272011</v>
      </c>
      <c r="L553">
        <f>VLOOKUP(J553,Tabela36[#All],2,FALSE)</f>
        <v>3.3666097103924297</v>
      </c>
      <c r="M553">
        <f>VLOOKUP(J553,Tabela36[#All],3,FALSE)</f>
        <v>2.4742162640762553</v>
      </c>
      <c r="O553" s="1" t="s">
        <v>128</v>
      </c>
      <c r="P553">
        <v>4.5176049189259322</v>
      </c>
      <c r="Q553">
        <f>VLOOKUP(O553,Tabela36[#All],2,FALSE)</f>
        <v>3.6498214632245651</v>
      </c>
      <c r="R553">
        <f>VLOOKUP(O553,Tabela36[#All],3,FALSE)</f>
        <v>2.5751878449276608</v>
      </c>
      <c r="T553" s="1" t="s">
        <v>128</v>
      </c>
      <c r="U553">
        <v>-23.879490000000004</v>
      </c>
      <c r="V553">
        <f>VLOOKUP(T553,Tabela36[#All],2,FALSE)</f>
        <v>3.6498214632245651</v>
      </c>
      <c r="W553">
        <f>VLOOKUP(T553,Tabela36[#All],3,FALSE)</f>
        <v>2.5751878449276608</v>
      </c>
      <c r="Y553" t="s">
        <v>128</v>
      </c>
      <c r="Z553">
        <v>-47.99558914635093</v>
      </c>
      <c r="AA553">
        <f>VLOOKUP(Y553,Tabela36[#All],2,FALSE)</f>
        <v>3.6498214632245651</v>
      </c>
      <c r="AB553">
        <f>VLOOKUP(Y553,Tabela36[#All],3,FALSE)</f>
        <v>2.5751878449276608</v>
      </c>
    </row>
    <row r="554" spans="1:28" x14ac:dyDescent="0.3">
      <c r="A554" t="s">
        <v>130</v>
      </c>
      <c r="B554">
        <v>3.445759836488631</v>
      </c>
      <c r="C554">
        <v>2.4345689040341987</v>
      </c>
      <c r="E554" s="1" t="s">
        <v>774</v>
      </c>
      <c r="F554">
        <v>625.14617499999997</v>
      </c>
      <c r="G554">
        <f>VLOOKUP(E554,Tabela36[#All],2,FALSE)</f>
        <v>2.7951845896824241</v>
      </c>
      <c r="H554">
        <f>VLOOKUP(E554,Tabela36[#All],3,FALSE)</f>
        <v>2.2405492482825999</v>
      </c>
      <c r="J554" s="1" t="s">
        <v>132</v>
      </c>
      <c r="K554">
        <v>2.7904625057932071</v>
      </c>
      <c r="L554">
        <f>VLOOKUP(J554,Tabela36[#All],2,FALSE)</f>
        <v>2.2966651902615309</v>
      </c>
      <c r="M554">
        <f>VLOOKUP(J554,Tabela36[#All],3,FALSE)</f>
        <v>2.0791812460476247</v>
      </c>
      <c r="O554" s="1" t="s">
        <v>130</v>
      </c>
      <c r="P554">
        <v>4.5520960791704654</v>
      </c>
      <c r="Q554">
        <f>VLOOKUP(O554,Tabela36[#All],2,FALSE)</f>
        <v>3.445759836488631</v>
      </c>
      <c r="R554">
        <f>VLOOKUP(O554,Tabela36[#All],3,FALSE)</f>
        <v>2.4345689040341987</v>
      </c>
      <c r="T554" s="1" t="s">
        <v>129</v>
      </c>
      <c r="U554">
        <v>-23.567386500000001</v>
      </c>
      <c r="V554">
        <f>VLOOKUP(T554,Tabela36[#All],2,FALSE)</f>
        <v>4.6215916758592179</v>
      </c>
      <c r="W554">
        <f>VLOOKUP(T554,Tabela36[#All],3,FALSE)</f>
        <v>2.6665179805548807</v>
      </c>
      <c r="Y554" t="s">
        <v>129</v>
      </c>
      <c r="Z554">
        <v>-46.570383182112749</v>
      </c>
      <c r="AA554">
        <f>VLOOKUP(Y554,Tabela36[#All],2,FALSE)</f>
        <v>4.6215916758592179</v>
      </c>
      <c r="AB554">
        <f>VLOOKUP(Y554,Tabela36[#All],3,FALSE)</f>
        <v>2.6665179805548807</v>
      </c>
    </row>
    <row r="555" spans="1:28" x14ac:dyDescent="0.3">
      <c r="A555" t="s">
        <v>755</v>
      </c>
      <c r="B555">
        <v>1.3010299956639813</v>
      </c>
      <c r="C555">
        <v>1.2304489213782739</v>
      </c>
      <c r="E555" s="1" t="s">
        <v>775</v>
      </c>
      <c r="F555">
        <v>693.87781199999995</v>
      </c>
      <c r="G555">
        <f>VLOOKUP(E555,Tabela36[#All],2,FALSE)</f>
        <v>1.7923916894982539</v>
      </c>
      <c r="H555">
        <f>VLOOKUP(E555,Tabela36[#All],3,FALSE)</f>
        <v>1.6812412373755872</v>
      </c>
      <c r="J555" s="1" t="s">
        <v>173</v>
      </c>
      <c r="K555">
        <v>2.1705550585212086</v>
      </c>
      <c r="L555">
        <f>VLOOKUP(J555,Tabela36[#All],2,FALSE)</f>
        <v>2.9800033715837464</v>
      </c>
      <c r="M555">
        <f>VLOOKUP(J555,Tabela36[#All],3,FALSE)</f>
        <v>2.2855573090077739</v>
      </c>
      <c r="O555" s="1" t="s">
        <v>755</v>
      </c>
      <c r="P555">
        <v>3.8845688149183335</v>
      </c>
      <c r="Q555">
        <f>VLOOKUP(O555,Tabela36[#All],2,FALSE)</f>
        <v>1.3010299956639813</v>
      </c>
      <c r="R555">
        <f>VLOOKUP(O555,Tabela36[#All],3,FALSE)</f>
        <v>1.2304489213782739</v>
      </c>
      <c r="T555" s="1" t="s">
        <v>130</v>
      </c>
      <c r="U555">
        <v>-22.548888000000002</v>
      </c>
      <c r="V555">
        <f>VLOOKUP(T555,Tabela36[#All],2,FALSE)</f>
        <v>3.445759836488631</v>
      </c>
      <c r="W555">
        <f>VLOOKUP(T555,Tabela36[#All],3,FALSE)</f>
        <v>2.4345689040341987</v>
      </c>
      <c r="Y555" t="s">
        <v>130</v>
      </c>
      <c r="Z555">
        <v>-47.914032997113132</v>
      </c>
      <c r="AA555">
        <f>VLOOKUP(Y555,Tabela36[#All],2,FALSE)</f>
        <v>3.445759836488631</v>
      </c>
      <c r="AB555">
        <f>VLOOKUP(Y555,Tabela36[#All],3,FALSE)</f>
        <v>2.4345689040341987</v>
      </c>
    </row>
    <row r="556" spans="1:28" x14ac:dyDescent="0.3">
      <c r="A556" t="s">
        <v>756</v>
      </c>
      <c r="B556">
        <v>3.2851070295668121</v>
      </c>
      <c r="C556">
        <v>2.3909351071033793</v>
      </c>
      <c r="E556" s="1" t="s">
        <v>776</v>
      </c>
      <c r="F556">
        <v>514.70759799999996</v>
      </c>
      <c r="G556">
        <f>VLOOKUP(E556,Tabela36[#All],2,FALSE)</f>
        <v>1.7403626894942439</v>
      </c>
      <c r="H556">
        <f>VLOOKUP(E556,Tabela36[#All],3,FALSE)</f>
        <v>1.7323937598229686</v>
      </c>
      <c r="J556" s="1" t="s">
        <v>133</v>
      </c>
      <c r="K556">
        <v>2.5472724543181813</v>
      </c>
      <c r="L556">
        <f>VLOOKUP(J556,Tabela36[#All],2,FALSE)</f>
        <v>2.5314789170422549</v>
      </c>
      <c r="M556">
        <f>VLOOKUP(J556,Tabela36[#All],3,FALSE)</f>
        <v>2.1583624920952498</v>
      </c>
      <c r="O556" s="1" t="s">
        <v>756</v>
      </c>
      <c r="P556">
        <v>4.9591177450783057</v>
      </c>
      <c r="Q556">
        <f>VLOOKUP(O556,Tabela36[#All],2,FALSE)</f>
        <v>3.2851070295668121</v>
      </c>
      <c r="R556">
        <f>VLOOKUP(O556,Tabela36[#All],3,FALSE)</f>
        <v>2.3909351071033793</v>
      </c>
      <c r="T556" s="1" t="s">
        <v>755</v>
      </c>
      <c r="U556">
        <v>-22.751256429245135</v>
      </c>
      <c r="V556">
        <f>VLOOKUP(T556,Tabela36[#All],2,FALSE)</f>
        <v>1.3010299956639813</v>
      </c>
      <c r="W556">
        <f>VLOOKUP(T556,Tabela36[#All],3,FALSE)</f>
        <v>1.2304489213782739</v>
      </c>
      <c r="Y556" t="s">
        <v>755</v>
      </c>
      <c r="Z556">
        <v>-49.741476162902714</v>
      </c>
      <c r="AA556">
        <f>VLOOKUP(Y556,Tabela36[#All],2,FALSE)</f>
        <v>1.3010299956639813</v>
      </c>
      <c r="AB556">
        <f>VLOOKUP(Y556,Tabela36[#All],3,FALSE)</f>
        <v>1.2304489213782739</v>
      </c>
    </row>
    <row r="557" spans="1:28" x14ac:dyDescent="0.3">
      <c r="A557" t="s">
        <v>172</v>
      </c>
      <c r="B557">
        <v>3.7496590320948999</v>
      </c>
      <c r="C557">
        <v>2.53655844257153</v>
      </c>
      <c r="E557" s="1" t="s">
        <v>137</v>
      </c>
      <c r="F557">
        <v>889.77241100000003</v>
      </c>
      <c r="G557">
        <f>VLOOKUP(E557,Tabela36[#All],2,FALSE)</f>
        <v>4.4947666291336281</v>
      </c>
      <c r="H557">
        <f>VLOOKUP(E557,Tabela36[#All],3,FALSE)</f>
        <v>2.5502283530550942</v>
      </c>
      <c r="J557" s="1" t="s">
        <v>757</v>
      </c>
      <c r="K557">
        <v>2.1510877890720645</v>
      </c>
      <c r="L557">
        <f>VLOOKUP(J557,Tabela36[#All],2,FALSE)</f>
        <v>2.214843848047698</v>
      </c>
      <c r="M557">
        <f>VLOOKUP(J557,Tabela36[#All],3,FALSE)</f>
        <v>1.9242792860618816</v>
      </c>
      <c r="O557" s="1" t="s">
        <v>172</v>
      </c>
      <c r="P557">
        <v>4.9492924014120261</v>
      </c>
      <c r="Q557">
        <f>VLOOKUP(O557,Tabela36[#All],2,FALSE)</f>
        <v>3.7496590320948999</v>
      </c>
      <c r="R557">
        <f>VLOOKUP(O557,Tabela36[#All],3,FALSE)</f>
        <v>2.53655844257153</v>
      </c>
      <c r="T557" s="1" t="s">
        <v>756</v>
      </c>
      <c r="U557">
        <v>-23.530359000000004</v>
      </c>
      <c r="V557">
        <f>VLOOKUP(T557,Tabela36[#All],2,FALSE)</f>
        <v>3.2851070295668121</v>
      </c>
      <c r="W557">
        <f>VLOOKUP(T557,Tabela36[#All],3,FALSE)</f>
        <v>2.3909351071033793</v>
      </c>
      <c r="Y557" t="s">
        <v>756</v>
      </c>
      <c r="Z557">
        <v>-47.135423012747943</v>
      </c>
      <c r="AA557">
        <f>VLOOKUP(Y557,Tabela36[#All],2,FALSE)</f>
        <v>3.2851070295668121</v>
      </c>
      <c r="AB557">
        <f>VLOOKUP(Y557,Tabela36[#All],3,FALSE)</f>
        <v>2.3909351071033793</v>
      </c>
    </row>
    <row r="558" spans="1:28" x14ac:dyDescent="0.3">
      <c r="A558" t="s">
        <v>131</v>
      </c>
      <c r="B558">
        <v>3.3666097103924297</v>
      </c>
      <c r="C558">
        <v>2.4742162640762553</v>
      </c>
      <c r="E558" s="1" t="s">
        <v>138</v>
      </c>
      <c r="F558">
        <v>806.79211399999997</v>
      </c>
      <c r="G558">
        <f>VLOOKUP(E558,Tabela36[#All],2,FALSE)</f>
        <v>2.4969296480732148</v>
      </c>
      <c r="H558">
        <f>VLOOKUP(E558,Tabela36[#All],3,FALSE)</f>
        <v>2.0827853703164503</v>
      </c>
      <c r="J558" s="1" t="s">
        <v>758</v>
      </c>
      <c r="K558">
        <v>2.224916170760447</v>
      </c>
      <c r="L558">
        <f>VLOOKUP(J558,Tabela36[#All],2,FALSE)</f>
        <v>2.3710678622717363</v>
      </c>
      <c r="M558">
        <f>VLOOKUP(J558,Tabela36[#All],3,FALSE)</f>
        <v>2.1172712956557644</v>
      </c>
      <c r="O558" s="1" t="s">
        <v>131</v>
      </c>
      <c r="P558">
        <v>4.0857185951654023</v>
      </c>
      <c r="Q558">
        <f>VLOOKUP(O558,Tabela36[#All],2,FALSE)</f>
        <v>3.3666097103924297</v>
      </c>
      <c r="R558">
        <f>VLOOKUP(O558,Tabela36[#All],3,FALSE)</f>
        <v>2.4742162640762553</v>
      </c>
      <c r="T558" s="1" t="s">
        <v>172</v>
      </c>
      <c r="U558">
        <v>-23.806687652148753</v>
      </c>
      <c r="V558">
        <f>VLOOKUP(T558,Tabela36[#All],2,FALSE)</f>
        <v>3.7496590320948999</v>
      </c>
      <c r="W558">
        <f>VLOOKUP(T558,Tabela36[#All],3,FALSE)</f>
        <v>2.53655844257153</v>
      </c>
      <c r="Y558" t="s">
        <v>172</v>
      </c>
      <c r="Z558">
        <v>-45.402680140543957</v>
      </c>
      <c r="AA558">
        <f>VLOOKUP(Y558,Tabela36[#All],2,FALSE)</f>
        <v>3.7496590320948999</v>
      </c>
      <c r="AB558">
        <f>VLOOKUP(Y558,Tabela36[#All],3,FALSE)</f>
        <v>2.53655844257153</v>
      </c>
    </row>
    <row r="559" spans="1:28" x14ac:dyDescent="0.3">
      <c r="A559" t="s">
        <v>132</v>
      </c>
      <c r="B559">
        <v>2.2966651902615309</v>
      </c>
      <c r="C559">
        <v>2.0791812460476247</v>
      </c>
      <c r="E559" s="1" t="s">
        <v>777</v>
      </c>
      <c r="F559">
        <v>646.42840799999999</v>
      </c>
      <c r="G559">
        <f>VLOOKUP(E559,Tabela36[#All],2,FALSE)</f>
        <v>1.3617278360175928</v>
      </c>
      <c r="H559">
        <f>VLOOKUP(E559,Tabela36[#All],3,FALSE)</f>
        <v>1.2787536009528289</v>
      </c>
      <c r="J559" s="1" t="s">
        <v>759</v>
      </c>
      <c r="K559">
        <v>2.4520073630859804</v>
      </c>
      <c r="L559">
        <f>VLOOKUP(J559,Tabela36[#All],2,FALSE)</f>
        <v>2.5622928644564746</v>
      </c>
      <c r="M559">
        <f>VLOOKUP(J559,Tabela36[#All],3,FALSE)</f>
        <v>2.2278867046136734</v>
      </c>
      <c r="O559" s="1" t="s">
        <v>132</v>
      </c>
      <c r="P559">
        <v>4.1853154580036565</v>
      </c>
      <c r="Q559">
        <f>VLOOKUP(O559,Tabela36[#All],2,FALSE)</f>
        <v>2.2966651902615309</v>
      </c>
      <c r="R559">
        <f>VLOOKUP(O559,Tabela36[#All],3,FALSE)</f>
        <v>2.0791812460476247</v>
      </c>
      <c r="T559" s="1" t="s">
        <v>131</v>
      </c>
      <c r="U559">
        <v>-21.708420791919607</v>
      </c>
      <c r="V559">
        <f>VLOOKUP(T559,Tabela36[#All],2,FALSE)</f>
        <v>3.3666097103924297</v>
      </c>
      <c r="W559">
        <f>VLOOKUP(T559,Tabela36[#All],3,FALSE)</f>
        <v>2.4742162640762553</v>
      </c>
      <c r="Y559" t="s">
        <v>131</v>
      </c>
      <c r="Z559">
        <v>-46.824127625791355</v>
      </c>
      <c r="AA559">
        <f>VLOOKUP(Y559,Tabela36[#All],2,FALSE)</f>
        <v>3.3666097103924297</v>
      </c>
      <c r="AB559">
        <f>VLOOKUP(Y559,Tabela36[#All],3,FALSE)</f>
        <v>2.4742162640762553</v>
      </c>
    </row>
    <row r="560" spans="1:28" x14ac:dyDescent="0.3">
      <c r="A560" t="s">
        <v>173</v>
      </c>
      <c r="B560">
        <v>2.9800033715837464</v>
      </c>
      <c r="C560">
        <v>2.2855573090077739</v>
      </c>
      <c r="E560" s="1" t="s">
        <v>778</v>
      </c>
      <c r="F560">
        <v>566.25329799999997</v>
      </c>
      <c r="G560">
        <f>VLOOKUP(E560,Tabela36[#All],2,FALSE)</f>
        <v>2.7387805584843692</v>
      </c>
      <c r="H560">
        <f>VLOOKUP(E560,Tabela36[#All],3,FALSE)</f>
        <v>2.1702617153949575</v>
      </c>
      <c r="J560" s="1" t="s">
        <v>760</v>
      </c>
      <c r="K560">
        <v>2.309063511966333</v>
      </c>
      <c r="L560">
        <f>VLOOKUP(J560,Tabela36[#All],2,FALSE)</f>
        <v>3.0824263008607717</v>
      </c>
      <c r="M560">
        <f>VLOOKUP(J560,Tabela36[#All],3,FALSE)</f>
        <v>2.3222192947339191</v>
      </c>
      <c r="O560" s="1" t="s">
        <v>173</v>
      </c>
      <c r="P560">
        <v>5.5632413266424807</v>
      </c>
      <c r="Q560">
        <f>VLOOKUP(O560,Tabela36[#All],2,FALSE)</f>
        <v>2.9800033715837464</v>
      </c>
      <c r="R560">
        <f>VLOOKUP(O560,Tabela36[#All],3,FALSE)</f>
        <v>2.2855573090077739</v>
      </c>
      <c r="T560" s="1" t="s">
        <v>132</v>
      </c>
      <c r="U560">
        <v>-21.479723372164006</v>
      </c>
      <c r="V560">
        <f>VLOOKUP(T560,Tabela36[#All],2,FALSE)</f>
        <v>2.2966651902615309</v>
      </c>
      <c r="W560">
        <f>VLOOKUP(T560,Tabela36[#All],3,FALSE)</f>
        <v>2.0791812460476247</v>
      </c>
      <c r="Y560" t="s">
        <v>132</v>
      </c>
      <c r="Z560">
        <v>-47.553352539983386</v>
      </c>
      <c r="AA560">
        <f>VLOOKUP(Y560,Tabela36[#All],2,FALSE)</f>
        <v>2.2966651902615309</v>
      </c>
      <c r="AB560">
        <f>VLOOKUP(Y560,Tabela36[#All],3,FALSE)</f>
        <v>2.0791812460476247</v>
      </c>
    </row>
    <row r="561" spans="1:28" x14ac:dyDescent="0.3">
      <c r="A561" t="s">
        <v>133</v>
      </c>
      <c r="B561">
        <v>2.5314789170422549</v>
      </c>
      <c r="C561">
        <v>2.1583624920952498</v>
      </c>
      <c r="E561" s="1" t="s">
        <v>779</v>
      </c>
      <c r="F561">
        <v>623.50954400000001</v>
      </c>
      <c r="G561">
        <f>VLOOKUP(E561,Tabela36[#All],2,FALSE)</f>
        <v>1.505149978319906</v>
      </c>
      <c r="H561">
        <f>VLOOKUP(E561,Tabela36[#All],3,FALSE)</f>
        <v>1.4471580313422192</v>
      </c>
      <c r="J561" s="1" t="s">
        <v>761</v>
      </c>
      <c r="K561">
        <v>2.1005290681362925</v>
      </c>
      <c r="L561">
        <f>VLOOKUP(J561,Tabela36[#All],2,FALSE)</f>
        <v>2.4814426285023048</v>
      </c>
      <c r="M561">
        <f>VLOOKUP(J561,Tabela36[#All],3,FALSE)</f>
        <v>2.2013971243204513</v>
      </c>
      <c r="O561" s="1" t="s">
        <v>133</v>
      </c>
      <c r="P561">
        <v>4.0122042960307427</v>
      </c>
      <c r="Q561">
        <f>VLOOKUP(O561,Tabela36[#All],2,FALSE)</f>
        <v>2.5314789170422549</v>
      </c>
      <c r="R561">
        <f>VLOOKUP(O561,Tabela36[#All],3,FALSE)</f>
        <v>2.1583624920952498</v>
      </c>
      <c r="T561" s="1" t="s">
        <v>173</v>
      </c>
      <c r="U561">
        <v>-23.967373000000006</v>
      </c>
      <c r="V561">
        <f>VLOOKUP(T561,Tabela36[#All],2,FALSE)</f>
        <v>2.9800033715837464</v>
      </c>
      <c r="W561">
        <f>VLOOKUP(T561,Tabela36[#All],3,FALSE)</f>
        <v>2.2855573090077739</v>
      </c>
      <c r="Y561" t="s">
        <v>173</v>
      </c>
      <c r="Z561">
        <v>-46.384490817317726</v>
      </c>
      <c r="AA561">
        <f>VLOOKUP(Y561,Tabela36[#All],2,FALSE)</f>
        <v>2.9800033715837464</v>
      </c>
      <c r="AB561">
        <f>VLOOKUP(Y561,Tabela36[#All],3,FALSE)</f>
        <v>2.2855573090077739</v>
      </c>
    </row>
    <row r="562" spans="1:28" x14ac:dyDescent="0.3">
      <c r="A562" t="s">
        <v>757</v>
      </c>
      <c r="B562">
        <v>2.214843848047698</v>
      </c>
      <c r="C562">
        <v>1.9242792860618816</v>
      </c>
      <c r="E562" s="1" t="s">
        <v>780</v>
      </c>
      <c r="F562">
        <v>684.66981699999997</v>
      </c>
      <c r="G562">
        <f>VLOOKUP(E562,Tabela36[#All],2,FALSE)</f>
        <v>1.5563025007672873</v>
      </c>
      <c r="H562">
        <f>VLOOKUP(E562,Tabela36[#All],3,FALSE)</f>
        <v>1.5185139398778875</v>
      </c>
      <c r="J562" s="1" t="s">
        <v>762</v>
      </c>
      <c r="K562">
        <v>2.6054009467402901</v>
      </c>
      <c r="L562">
        <f>VLOOKUP(J562,Tabela36[#All],2,FALSE)</f>
        <v>2.9537596917332287</v>
      </c>
      <c r="M562">
        <f>VLOOKUP(J562,Tabela36[#All],3,FALSE)</f>
        <v>2.2900346113625178</v>
      </c>
      <c r="O562" s="1" t="s">
        <v>757</v>
      </c>
      <c r="P562">
        <v>3.5608626947274646</v>
      </c>
      <c r="Q562">
        <f>VLOOKUP(O562,Tabela36[#All],2,FALSE)</f>
        <v>2.214843848047698</v>
      </c>
      <c r="R562">
        <f>VLOOKUP(O562,Tabela36[#All],3,FALSE)</f>
        <v>1.9242792860618816</v>
      </c>
      <c r="T562" s="1" t="s">
        <v>133</v>
      </c>
      <c r="U562">
        <v>-23.641506570768303</v>
      </c>
      <c r="V562">
        <f>VLOOKUP(T562,Tabela36[#All],2,FALSE)</f>
        <v>2.5314789170422549</v>
      </c>
      <c r="W562">
        <f>VLOOKUP(T562,Tabela36[#All],3,FALSE)</f>
        <v>2.1583624920952498</v>
      </c>
      <c r="Y562" t="s">
        <v>133</v>
      </c>
      <c r="Z562">
        <v>-47.827195985044703</v>
      </c>
      <c r="AA562">
        <f>VLOOKUP(Y562,Tabela36[#All],2,FALSE)</f>
        <v>2.5314789170422549</v>
      </c>
      <c r="AB562">
        <f>VLOOKUP(Y562,Tabela36[#All],3,FALSE)</f>
        <v>2.1583624920952498</v>
      </c>
    </row>
    <row r="563" spans="1:28" x14ac:dyDescent="0.3">
      <c r="A563" t="s">
        <v>758</v>
      </c>
      <c r="B563">
        <v>2.3710678622717363</v>
      </c>
      <c r="C563">
        <v>2.1172712956557644</v>
      </c>
      <c r="E563" s="1" t="s">
        <v>781</v>
      </c>
      <c r="F563">
        <v>444.57417400000003</v>
      </c>
      <c r="G563">
        <f>VLOOKUP(E563,Tabela36[#All],2,FALSE)</f>
        <v>2.1702617153949575</v>
      </c>
      <c r="H563">
        <f>VLOOKUP(E563,Tabela36[#All],3,FALSE)</f>
        <v>1.954242509439325</v>
      </c>
      <c r="J563" s="1" t="s">
        <v>174</v>
      </c>
      <c r="K563">
        <v>3.0264102719077606</v>
      </c>
      <c r="L563">
        <f>VLOOKUP(J563,Tabela36[#All],2,FALSE)</f>
        <v>2.8061799739838871</v>
      </c>
      <c r="M563">
        <f>VLOOKUP(J563,Tabela36[#All],3,FALSE)</f>
        <v>2.3443922736851106</v>
      </c>
      <c r="O563" s="1" t="s">
        <v>758</v>
      </c>
      <c r="P563">
        <v>3.5456781497920256</v>
      </c>
      <c r="Q563">
        <f>VLOOKUP(O563,Tabela36[#All],2,FALSE)</f>
        <v>2.3710678622717363</v>
      </c>
      <c r="R563">
        <f>VLOOKUP(O563,Tabela36[#All],3,FALSE)</f>
        <v>2.1172712956557644</v>
      </c>
      <c r="T563" s="1" t="s">
        <v>757</v>
      </c>
      <c r="U563">
        <v>-23.274495925844203</v>
      </c>
      <c r="V563">
        <f>VLOOKUP(T563,Tabela36[#All],2,FALSE)</f>
        <v>2.214843848047698</v>
      </c>
      <c r="W563">
        <f>VLOOKUP(T563,Tabela36[#All],3,FALSE)</f>
        <v>1.9242792860618816</v>
      </c>
      <c r="Y563" t="s">
        <v>757</v>
      </c>
      <c r="Z563">
        <v>-49.483128634266443</v>
      </c>
      <c r="AA563">
        <f>VLOOKUP(Y563,Tabela36[#All],2,FALSE)</f>
        <v>2.214843848047698</v>
      </c>
      <c r="AB563">
        <f>VLOOKUP(Y563,Tabela36[#All],3,FALSE)</f>
        <v>1.9242792860618816</v>
      </c>
    </row>
    <row r="564" spans="1:28" x14ac:dyDescent="0.3">
      <c r="A564" t="s">
        <v>759</v>
      </c>
      <c r="B564">
        <v>2.5622928644564746</v>
      </c>
      <c r="C564">
        <v>2.2278867046136734</v>
      </c>
      <c r="E564" s="1" t="s">
        <v>782</v>
      </c>
      <c r="F564">
        <v>450.76618300000001</v>
      </c>
      <c r="G564">
        <f>VLOOKUP(E564,Tabela36[#All],2,FALSE)</f>
        <v>0.69897000433601886</v>
      </c>
      <c r="H564">
        <f>VLOOKUP(E564,Tabela36[#All],3,FALSE)</f>
        <v>0.6020599913279624</v>
      </c>
      <c r="J564" s="1" t="s">
        <v>763</v>
      </c>
      <c r="K564">
        <v>2.1475526640802678</v>
      </c>
      <c r="L564">
        <f>VLOOKUP(J564,Tabela36[#All],2,FALSE)</f>
        <v>1.146128035678238</v>
      </c>
      <c r="M564">
        <f>VLOOKUP(J564,Tabela36[#All],3,FALSE)</f>
        <v>1.0791812460476249</v>
      </c>
      <c r="O564" s="1" t="s">
        <v>759</v>
      </c>
      <c r="P564">
        <v>4.1661932151700674</v>
      </c>
      <c r="Q564">
        <f>VLOOKUP(O564,Tabela36[#All],2,FALSE)</f>
        <v>2.5622928644564746</v>
      </c>
      <c r="R564">
        <f>VLOOKUP(O564,Tabela36[#All],3,FALSE)</f>
        <v>2.2278867046136734</v>
      </c>
      <c r="T564" s="1" t="s">
        <v>758</v>
      </c>
      <c r="U564">
        <v>-20.656880499376502</v>
      </c>
      <c r="V564">
        <f>VLOOKUP(T564,Tabela36[#All],2,FALSE)</f>
        <v>2.3710678622717363</v>
      </c>
      <c r="W564">
        <f>VLOOKUP(T564,Tabela36[#All],3,FALSE)</f>
        <v>2.1172712956557644</v>
      </c>
      <c r="Y564" t="s">
        <v>758</v>
      </c>
      <c r="Z564">
        <v>-49.920922497139259</v>
      </c>
      <c r="AA564">
        <f>VLOOKUP(Y564,Tabela36[#All],2,FALSE)</f>
        <v>2.3710678622717363</v>
      </c>
      <c r="AB564">
        <f>VLOOKUP(Y564,Tabela36[#All],3,FALSE)</f>
        <v>2.1172712956557644</v>
      </c>
    </row>
    <row r="565" spans="1:28" x14ac:dyDescent="0.3">
      <c r="A565" t="s">
        <v>760</v>
      </c>
      <c r="B565">
        <v>3.0824263008607717</v>
      </c>
      <c r="C565">
        <v>2.3222192947339191</v>
      </c>
      <c r="E565" s="1" t="s">
        <v>783</v>
      </c>
      <c r="F565">
        <v>622.41667199999995</v>
      </c>
      <c r="G565">
        <f>VLOOKUP(E565,Tabela36[#All],2,FALSE)</f>
        <v>3.4312028845565168</v>
      </c>
      <c r="H565">
        <f>VLOOKUP(E565,Tabela36[#All],3,FALSE)</f>
        <v>2.3364597338485296</v>
      </c>
      <c r="J565" s="1" t="s">
        <v>764</v>
      </c>
      <c r="K565">
        <v>2.6178199013566061</v>
      </c>
      <c r="L565">
        <f>VLOOKUP(J565,Tabela36[#All],2,FALSE)</f>
        <v>2.1846914308175989</v>
      </c>
      <c r="M565">
        <f>VLOOKUP(J565,Tabela36[#All],3,FALSE)</f>
        <v>1.9912260756924949</v>
      </c>
      <c r="O565" s="1" t="s">
        <v>760</v>
      </c>
      <c r="P565">
        <v>4.4658139572694795</v>
      </c>
      <c r="Q565">
        <f>VLOOKUP(O565,Tabela36[#All],2,FALSE)</f>
        <v>3.0824263008607717</v>
      </c>
      <c r="R565">
        <f>VLOOKUP(O565,Tabela36[#All],3,FALSE)</f>
        <v>2.3222192947339191</v>
      </c>
      <c r="T565" s="1" t="s">
        <v>759</v>
      </c>
      <c r="U565">
        <v>-21.310287665662354</v>
      </c>
      <c r="V565">
        <f>VLOOKUP(T565,Tabela36[#All],2,FALSE)</f>
        <v>2.5622928644564746</v>
      </c>
      <c r="W565">
        <f>VLOOKUP(T565,Tabela36[#All],3,FALSE)</f>
        <v>2.2278867046136734</v>
      </c>
      <c r="Y565" t="s">
        <v>759</v>
      </c>
      <c r="Z565">
        <v>-47.563249920263999</v>
      </c>
      <c r="AA565">
        <f>VLOOKUP(Y565,Tabela36[#All],2,FALSE)</f>
        <v>2.5622928644564746</v>
      </c>
      <c r="AB565">
        <f>VLOOKUP(Y565,Tabela36[#All],3,FALSE)</f>
        <v>2.2278867046136734</v>
      </c>
    </row>
    <row r="566" spans="1:28" x14ac:dyDescent="0.3">
      <c r="A566" t="s">
        <v>761</v>
      </c>
      <c r="B566">
        <v>2.4814426285023048</v>
      </c>
      <c r="C566">
        <v>2.2013971243204513</v>
      </c>
      <c r="E566" s="1" t="s">
        <v>139</v>
      </c>
      <c r="F566">
        <v>586.07850599999995</v>
      </c>
      <c r="G566">
        <f>VLOOKUP(E566,Tabela36[#All],2,FALSE)</f>
        <v>3.4497868469857735</v>
      </c>
      <c r="H566">
        <f>VLOOKUP(E566,Tabela36[#All],3,FALSE)</f>
        <v>2.436162647040756</v>
      </c>
      <c r="J566" s="1" t="s">
        <v>134</v>
      </c>
      <c r="K566">
        <v>2.6522743902978996</v>
      </c>
      <c r="L566">
        <f>VLOOKUP(J566,Tabela36[#All],2,FALSE)</f>
        <v>3.1986570869544226</v>
      </c>
      <c r="M566">
        <f>VLOOKUP(J566,Tabela36[#All],3,FALSE)</f>
        <v>2.2900346113625178</v>
      </c>
      <c r="O566" s="1" t="s">
        <v>761</v>
      </c>
      <c r="P566">
        <v>4.6542439437731442</v>
      </c>
      <c r="Q566">
        <f>VLOOKUP(O566,Tabela36[#All],2,FALSE)</f>
        <v>2.4814426285023048</v>
      </c>
      <c r="R566">
        <f>VLOOKUP(O566,Tabela36[#All],3,FALSE)</f>
        <v>2.2013971243204513</v>
      </c>
      <c r="T566" s="1" t="s">
        <v>760</v>
      </c>
      <c r="U566">
        <v>-22.612693521859551</v>
      </c>
      <c r="V566">
        <f>VLOOKUP(T566,Tabela36[#All],2,FALSE)</f>
        <v>3.0824263008607717</v>
      </c>
      <c r="W566">
        <f>VLOOKUP(T566,Tabela36[#All],3,FALSE)</f>
        <v>2.3222192947339191</v>
      </c>
      <c r="Y566" t="s">
        <v>760</v>
      </c>
      <c r="Z566">
        <v>-46.701791380712173</v>
      </c>
      <c r="AA566">
        <f>VLOOKUP(Y566,Tabela36[#All],2,FALSE)</f>
        <v>3.0824263008607717</v>
      </c>
      <c r="AB566">
        <f>VLOOKUP(Y566,Tabela36[#All],3,FALSE)</f>
        <v>2.3222192947339191</v>
      </c>
    </row>
    <row r="567" spans="1:28" x14ac:dyDescent="0.3">
      <c r="A567" t="s">
        <v>762</v>
      </c>
      <c r="B567">
        <v>2.9537596917332287</v>
      </c>
      <c r="C567">
        <v>2.2900346113625178</v>
      </c>
      <c r="E567" s="1" t="s">
        <v>784</v>
      </c>
      <c r="F567">
        <v>709.35716600000001</v>
      </c>
      <c r="G567">
        <f>VLOOKUP(E567,Tabela36[#All],2,FALSE)</f>
        <v>2.3926969532596658</v>
      </c>
      <c r="H567">
        <f>VLOOKUP(E567,Tabela36[#All],3,FALSE)</f>
        <v>2.0492180226701815</v>
      </c>
      <c r="J567" s="1" t="s">
        <v>135</v>
      </c>
      <c r="K567">
        <v>2.6535810251450536</v>
      </c>
      <c r="L567">
        <f>VLOOKUP(J567,Tabela36[#All],2,FALSE)</f>
        <v>3.7122286696195355</v>
      </c>
      <c r="M567">
        <f>VLOOKUP(J567,Tabela36[#All],3,FALSE)</f>
        <v>2.3891660843645326</v>
      </c>
      <c r="O567" s="1" t="s">
        <v>762</v>
      </c>
      <c r="P567">
        <v>5.0997324219429547</v>
      </c>
      <c r="Q567">
        <f>VLOOKUP(O567,Tabela36[#All],2,FALSE)</f>
        <v>2.9537596917332287</v>
      </c>
      <c r="R567">
        <f>VLOOKUP(O567,Tabela36[#All],3,FALSE)</f>
        <v>2.2900346113625178</v>
      </c>
      <c r="T567" s="1" t="s">
        <v>761</v>
      </c>
      <c r="U567">
        <v>-21.209477985000007</v>
      </c>
      <c r="V567">
        <f>VLOOKUP(T567,Tabela36[#All],2,FALSE)</f>
        <v>2.4814426285023048</v>
      </c>
      <c r="W567">
        <f>VLOOKUP(T567,Tabela36[#All],3,FALSE)</f>
        <v>2.2013971243204513</v>
      </c>
      <c r="Y567" t="s">
        <v>761</v>
      </c>
      <c r="Z567">
        <v>-47.597762096344553</v>
      </c>
      <c r="AA567">
        <f>VLOOKUP(Y567,Tabela36[#All],2,FALSE)</f>
        <v>2.4814426285023048</v>
      </c>
      <c r="AB567">
        <f>VLOOKUP(Y567,Tabela36[#All],3,FALSE)</f>
        <v>2.2013971243204513</v>
      </c>
    </row>
    <row r="568" spans="1:28" x14ac:dyDescent="0.3">
      <c r="A568" t="s">
        <v>174</v>
      </c>
      <c r="B568">
        <v>2.8061799739838871</v>
      </c>
      <c r="C568">
        <v>2.3443922736851106</v>
      </c>
      <c r="E568" s="1" t="s">
        <v>140</v>
      </c>
      <c r="F568">
        <v>352.74982899999998</v>
      </c>
      <c r="G568">
        <f>VLOOKUP(E568,Tabela36[#All],2,FALSE)</f>
        <v>3.6079908585471747</v>
      </c>
      <c r="H568">
        <f>VLOOKUP(E568,Tabela36[#All],3,FALSE)</f>
        <v>2.5118833609788744</v>
      </c>
      <c r="J568" s="1" t="s">
        <v>765</v>
      </c>
      <c r="K568">
        <v>2.7743300694061759</v>
      </c>
      <c r="L568">
        <f>VLOOKUP(J568,Tabela36[#All],2,FALSE)</f>
        <v>1.5910646070264991</v>
      </c>
      <c r="M568">
        <f>VLOOKUP(J568,Tabela36[#All],3,FALSE)</f>
        <v>1.4471580313422192</v>
      </c>
      <c r="O568" s="1" t="s">
        <v>174</v>
      </c>
      <c r="P568">
        <v>4.1082943509400884</v>
      </c>
      <c r="Q568">
        <f>VLOOKUP(O568,Tabela36[#All],2,FALSE)</f>
        <v>2.8061799739838871</v>
      </c>
      <c r="R568">
        <f>VLOOKUP(O568,Tabela36[#All],3,FALSE)</f>
        <v>2.3443922736851106</v>
      </c>
      <c r="T568" s="1" t="s">
        <v>762</v>
      </c>
      <c r="U568">
        <v>-21.137021505000003</v>
      </c>
      <c r="V568">
        <f>VLOOKUP(T568,Tabela36[#All],2,FALSE)</f>
        <v>2.9537596917332287</v>
      </c>
      <c r="W568">
        <f>VLOOKUP(T568,Tabela36[#All],3,FALSE)</f>
        <v>2.2900346113625178</v>
      </c>
      <c r="Y568" t="s">
        <v>762</v>
      </c>
      <c r="Z568">
        <v>-47.991148431000028</v>
      </c>
      <c r="AA568">
        <f>VLOOKUP(Y568,Tabela36[#All],2,FALSE)</f>
        <v>2.9537596917332287</v>
      </c>
      <c r="AB568">
        <f>VLOOKUP(Y568,Tabela36[#All],3,FALSE)</f>
        <v>2.2900346113625178</v>
      </c>
    </row>
    <row r="569" spans="1:28" x14ac:dyDescent="0.3">
      <c r="A569" t="s">
        <v>763</v>
      </c>
      <c r="B569">
        <v>1.146128035678238</v>
      </c>
      <c r="C569">
        <v>1.0791812460476249</v>
      </c>
      <c r="E569" s="1" t="s">
        <v>785</v>
      </c>
      <c r="F569">
        <v>515.71438499999999</v>
      </c>
      <c r="G569">
        <f>VLOOKUP(E569,Tabela36[#All],2,FALSE)</f>
        <v>2.4116197059632301</v>
      </c>
      <c r="H569">
        <f>VLOOKUP(E569,Tabela36[#All],3,FALSE)</f>
        <v>2.1038037209559568</v>
      </c>
      <c r="J569" s="1" t="s">
        <v>136</v>
      </c>
      <c r="K569">
        <v>2.1860093437215826</v>
      </c>
      <c r="L569">
        <f>VLOOKUP(J569,Tabela36[#All],2,FALSE)</f>
        <v>2.2900346113625178</v>
      </c>
      <c r="M569">
        <f>VLOOKUP(J569,Tabela36[#All],3,FALSE)</f>
        <v>1.954242509439325</v>
      </c>
      <c r="O569" s="1" t="s">
        <v>763</v>
      </c>
      <c r="P569">
        <v>4.2429387700295811</v>
      </c>
      <c r="Q569">
        <f>VLOOKUP(O569,Tabela36[#All],2,FALSE)</f>
        <v>1.146128035678238</v>
      </c>
      <c r="R569">
        <f>VLOOKUP(O569,Tabela36[#All],3,FALSE)</f>
        <v>1.0791812460476249</v>
      </c>
      <c r="T569" s="1" t="s">
        <v>174</v>
      </c>
      <c r="U569">
        <v>-24.388603782187904</v>
      </c>
      <c r="V569">
        <f>VLOOKUP(T569,Tabela36[#All],2,FALSE)</f>
        <v>2.8061799739838871</v>
      </c>
      <c r="W569">
        <f>VLOOKUP(T569,Tabela36[#All],3,FALSE)</f>
        <v>2.3443922736851106</v>
      </c>
      <c r="Y569" t="s">
        <v>174</v>
      </c>
      <c r="Z569">
        <v>-47.927216963472212</v>
      </c>
      <c r="AA569">
        <f>VLOOKUP(Y569,Tabela36[#All],2,FALSE)</f>
        <v>2.8061799739838871</v>
      </c>
      <c r="AB569">
        <f>VLOOKUP(Y569,Tabela36[#All],3,FALSE)</f>
        <v>2.3443922736851106</v>
      </c>
    </row>
    <row r="570" spans="1:28" x14ac:dyDescent="0.3">
      <c r="A570" t="s">
        <v>764</v>
      </c>
      <c r="B570">
        <v>2.1846914308175989</v>
      </c>
      <c r="C570">
        <v>1.9912260756924949</v>
      </c>
      <c r="E570" s="1" t="s">
        <v>786</v>
      </c>
      <c r="F570">
        <v>483.84113400000001</v>
      </c>
      <c r="G570">
        <f>VLOOKUP(E570,Tabela36[#All],2,FALSE)</f>
        <v>3.4580331924965062</v>
      </c>
      <c r="H570">
        <f>VLOOKUP(E570,Tabela36[#All],3,FALSE)</f>
        <v>2.3979400086720375</v>
      </c>
      <c r="J570" s="1" t="s">
        <v>766</v>
      </c>
      <c r="K570">
        <v>2.519285771379193</v>
      </c>
      <c r="L570">
        <f>VLOOKUP(J570,Tabela36[#All],2,FALSE)</f>
        <v>0.95424250943932487</v>
      </c>
      <c r="M570">
        <f>VLOOKUP(J570,Tabela36[#All],3,FALSE)</f>
        <v>0.90308998699194354</v>
      </c>
      <c r="O570" s="1" t="s">
        <v>764</v>
      </c>
      <c r="P570">
        <v>3.799478398837981</v>
      </c>
      <c r="Q570">
        <f>VLOOKUP(O570,Tabela36[#All],2,FALSE)</f>
        <v>2.1846914308175989</v>
      </c>
      <c r="R570">
        <f>VLOOKUP(O570,Tabela36[#All],3,FALSE)</f>
        <v>1.9912260756924949</v>
      </c>
      <c r="T570" s="1" t="s">
        <v>763</v>
      </c>
      <c r="U570">
        <v>-20.809385787763201</v>
      </c>
      <c r="V570">
        <f>VLOOKUP(T570,Tabela36[#All],2,FALSE)</f>
        <v>1.146128035678238</v>
      </c>
      <c r="W570">
        <f>VLOOKUP(T570,Tabela36[#All],3,FALSE)</f>
        <v>1.0791812460476249</v>
      </c>
      <c r="Y570" t="s">
        <v>763</v>
      </c>
      <c r="Z570">
        <v>-48.801533979431397</v>
      </c>
      <c r="AA570">
        <f>VLOOKUP(Y570,Tabela36[#All],2,FALSE)</f>
        <v>1.146128035678238</v>
      </c>
      <c r="AB570">
        <f>VLOOKUP(Y570,Tabela36[#All],3,FALSE)</f>
        <v>1.0791812460476249</v>
      </c>
    </row>
    <row r="571" spans="1:28" x14ac:dyDescent="0.3">
      <c r="A571" t="s">
        <v>134</v>
      </c>
      <c r="B571">
        <v>3.1986570869544226</v>
      </c>
      <c r="C571">
        <v>2.2900346113625178</v>
      </c>
      <c r="E571" s="1" t="s">
        <v>787</v>
      </c>
      <c r="F571">
        <v>810.95214899999996</v>
      </c>
      <c r="G571">
        <f>VLOOKUP(E571,Tabela36[#All],2,FALSE)</f>
        <v>3.2650537885040145</v>
      </c>
      <c r="H571">
        <f>VLOOKUP(E571,Tabela36[#All],3,FALSE)</f>
        <v>2.4941545940184429</v>
      </c>
      <c r="J571" s="1" t="s">
        <v>767</v>
      </c>
      <c r="K571">
        <v>2.3143644768383909</v>
      </c>
      <c r="L571">
        <f>VLOOKUP(J571,Tabela36[#All],2,FALSE)</f>
        <v>2.8549130223078554</v>
      </c>
      <c r="M571">
        <f>VLOOKUP(J571,Tabela36[#All],3,FALSE)</f>
        <v>2.3180633349627615</v>
      </c>
      <c r="O571" s="1" t="s">
        <v>134</v>
      </c>
      <c r="P571">
        <v>4.6128368162322584</v>
      </c>
      <c r="Q571">
        <f>VLOOKUP(O571,Tabela36[#All],2,FALSE)</f>
        <v>3.1986570869544226</v>
      </c>
      <c r="R571">
        <f>VLOOKUP(O571,Tabela36[#All],3,FALSE)</f>
        <v>2.2900346113625178</v>
      </c>
      <c r="T571" s="1" t="s">
        <v>764</v>
      </c>
      <c r="U571">
        <v>-22.66142434635125</v>
      </c>
      <c r="V571">
        <f>VLOOKUP(T571,Tabela36[#All],2,FALSE)</f>
        <v>2.1846914308175989</v>
      </c>
      <c r="W571">
        <f>VLOOKUP(T571,Tabela36[#All],3,FALSE)</f>
        <v>1.9912260756924949</v>
      </c>
      <c r="Y571" t="s">
        <v>764</v>
      </c>
      <c r="Z571">
        <v>-44.848996103159266</v>
      </c>
      <c r="AA571">
        <f>VLOOKUP(Y571,Tabela36[#All],2,FALSE)</f>
        <v>2.1846914308175989</v>
      </c>
      <c r="AB571">
        <f>VLOOKUP(Y571,Tabela36[#All],3,FALSE)</f>
        <v>1.9912260756924949</v>
      </c>
    </row>
    <row r="572" spans="1:28" x14ac:dyDescent="0.3">
      <c r="A572" t="s">
        <v>135</v>
      </c>
      <c r="B572">
        <v>3.7122286696195355</v>
      </c>
      <c r="C572">
        <v>2.3891660843645326</v>
      </c>
      <c r="E572" s="1" t="s">
        <v>788</v>
      </c>
      <c r="F572">
        <v>582.709068</v>
      </c>
      <c r="G572">
        <f>VLOOKUP(E572,Tabela36[#All],2,FALSE)</f>
        <v>2.0453229787866576</v>
      </c>
      <c r="H572">
        <f>VLOOKUP(E572,Tabela36[#All],3,FALSE)</f>
        <v>1.7923916894982539</v>
      </c>
      <c r="J572" s="1" t="s">
        <v>768</v>
      </c>
      <c r="K572">
        <v>2.538814941523083</v>
      </c>
      <c r="L572">
        <f>VLOOKUP(J572,Tabela36[#All],2,FALSE)</f>
        <v>1.6812412373755872</v>
      </c>
      <c r="M572">
        <f>VLOOKUP(J572,Tabela36[#All],3,FALSE)</f>
        <v>1.6232492903979006</v>
      </c>
      <c r="O572" s="1" t="s">
        <v>135</v>
      </c>
      <c r="P572">
        <v>5.8321114791938573</v>
      </c>
      <c r="Q572">
        <f>VLOOKUP(O572,Tabela36[#All],2,FALSE)</f>
        <v>3.7122286696195355</v>
      </c>
      <c r="R572">
        <f>VLOOKUP(O572,Tabela36[#All],3,FALSE)</f>
        <v>2.3891660843645326</v>
      </c>
      <c r="T572" s="1" t="s">
        <v>134</v>
      </c>
      <c r="U572">
        <v>-22.592029951899505</v>
      </c>
      <c r="V572">
        <f>VLOOKUP(T572,Tabela36[#All],2,FALSE)</f>
        <v>3.1986570869544226</v>
      </c>
      <c r="W572">
        <f>VLOOKUP(T572,Tabela36[#All],3,FALSE)</f>
        <v>2.2900346113625178</v>
      </c>
      <c r="Y572" t="s">
        <v>134</v>
      </c>
      <c r="Z572">
        <v>-46.529211591760863</v>
      </c>
      <c r="AA572">
        <f>VLOOKUP(Y572,Tabela36[#All],2,FALSE)</f>
        <v>3.1986570869544226</v>
      </c>
      <c r="AB572">
        <f>VLOOKUP(Y572,Tabela36[#All],3,FALSE)</f>
        <v>2.2900346113625178</v>
      </c>
    </row>
    <row r="573" spans="1:28" x14ac:dyDescent="0.3">
      <c r="A573" t="s">
        <v>765</v>
      </c>
      <c r="B573">
        <v>1.5910646070264991</v>
      </c>
      <c r="C573">
        <v>1.4471580313422192</v>
      </c>
      <c r="E573" s="1" t="s">
        <v>141</v>
      </c>
      <c r="F573">
        <v>794.43520799999999</v>
      </c>
      <c r="G573">
        <f>VLOOKUP(E573,Tabela36[#All],2,FALSE)</f>
        <v>2.3201462861110542</v>
      </c>
      <c r="H573">
        <f>VLOOKUP(E573,Tabela36[#All],3,FALSE)</f>
        <v>2.0413926851582249</v>
      </c>
      <c r="J573" s="1" t="s">
        <v>769</v>
      </c>
      <c r="K573">
        <v>2.5665600437655884</v>
      </c>
      <c r="L573">
        <f>VLOOKUP(J573,Tabela36[#All],2,FALSE)</f>
        <v>1.2304489213782739</v>
      </c>
      <c r="M573">
        <f>VLOOKUP(J573,Tabela36[#All],3,FALSE)</f>
        <v>1.2041199826559248</v>
      </c>
      <c r="O573" s="1" t="s">
        <v>765</v>
      </c>
      <c r="P573">
        <v>3.8875047742353779</v>
      </c>
      <c r="Q573">
        <f>VLOOKUP(O573,Tabela36[#All],2,FALSE)</f>
        <v>1.5910646070264991</v>
      </c>
      <c r="R573">
        <f>VLOOKUP(O573,Tabela36[#All],3,FALSE)</f>
        <v>1.4471580313422192</v>
      </c>
      <c r="T573" s="1" t="s">
        <v>135</v>
      </c>
      <c r="U573">
        <v>-23.499323</v>
      </c>
      <c r="V573">
        <f>VLOOKUP(T573,Tabela36[#All],2,FALSE)</f>
        <v>3.7122286696195355</v>
      </c>
      <c r="W573">
        <f>VLOOKUP(T573,Tabela36[#All],3,FALSE)</f>
        <v>2.3891660843645326</v>
      </c>
      <c r="Y573" t="s">
        <v>135</v>
      </c>
      <c r="Z573">
        <v>-47.457853253204043</v>
      </c>
      <c r="AA573">
        <f>VLOOKUP(Y573,Tabela36[#All],2,FALSE)</f>
        <v>3.7122286696195355</v>
      </c>
      <c r="AB573">
        <f>VLOOKUP(Y573,Tabela36[#All],3,FALSE)</f>
        <v>2.3891660843645326</v>
      </c>
    </row>
    <row r="574" spans="1:28" x14ac:dyDescent="0.3">
      <c r="A574" t="s">
        <v>136</v>
      </c>
      <c r="B574">
        <v>2.2900346113625178</v>
      </c>
      <c r="C574">
        <v>1.954242509439325</v>
      </c>
      <c r="E574" s="1" t="s">
        <v>789</v>
      </c>
      <c r="F574">
        <v>528.44563000000005</v>
      </c>
      <c r="G574">
        <f>VLOOKUP(E574,Tabela36[#All],2,FALSE)</f>
        <v>1.7634279935629373</v>
      </c>
      <c r="H574">
        <f>VLOOKUP(E574,Tabela36[#All],3,FALSE)</f>
        <v>1.5797835966168101</v>
      </c>
      <c r="J574" s="1" t="s">
        <v>771</v>
      </c>
      <c r="K574">
        <v>2.783379681406934</v>
      </c>
      <c r="L574">
        <f>VLOOKUP(J574,Tabela36[#All],2,FALSE)</f>
        <v>1.3222192947339193</v>
      </c>
      <c r="M574">
        <f>VLOOKUP(J574,Tabela36[#All],3,FALSE)</f>
        <v>1.2787536009528289</v>
      </c>
      <c r="O574" s="1" t="s">
        <v>136</v>
      </c>
      <c r="P574">
        <v>5.4509277404722001</v>
      </c>
      <c r="Q574">
        <f>VLOOKUP(O574,Tabela36[#All],2,FALSE)</f>
        <v>2.2900346113625178</v>
      </c>
      <c r="R574">
        <f>VLOOKUP(O574,Tabela36[#All],3,FALSE)</f>
        <v>1.954242509439325</v>
      </c>
      <c r="T574" s="1" t="s">
        <v>765</v>
      </c>
      <c r="U574">
        <v>-20.692943499375605</v>
      </c>
      <c r="V574">
        <f>VLOOKUP(T574,Tabela36[#All],2,FALSE)</f>
        <v>1.5910646070264991</v>
      </c>
      <c r="W574">
        <f>VLOOKUP(T574,Tabela36[#All],3,FALSE)</f>
        <v>1.4471580313422192</v>
      </c>
      <c r="Y574" t="s">
        <v>765</v>
      </c>
      <c r="Z574">
        <v>-50.920526559032098</v>
      </c>
      <c r="AA574">
        <f>VLOOKUP(Y574,Tabela36[#All],2,FALSE)</f>
        <v>1.5910646070264991</v>
      </c>
      <c r="AB574">
        <f>VLOOKUP(Y574,Tabela36[#All],3,FALSE)</f>
        <v>1.4471580313422192</v>
      </c>
    </row>
    <row r="575" spans="1:28" x14ac:dyDescent="0.3">
      <c r="A575" t="s">
        <v>766</v>
      </c>
      <c r="B575">
        <v>0.95424250943932487</v>
      </c>
      <c r="C575">
        <v>0.90308998699194354</v>
      </c>
      <c r="E575" s="1" t="s">
        <v>790</v>
      </c>
      <c r="F575">
        <v>561.411205</v>
      </c>
      <c r="G575">
        <f>VLOOKUP(E575,Tabela36[#All],2,FALSE)</f>
        <v>3.7734207232906098</v>
      </c>
      <c r="H575">
        <f>VLOOKUP(E575,Tabela36[#All],3,FALSE)</f>
        <v>2.5327543789924976</v>
      </c>
      <c r="J575" s="1" t="s">
        <v>772</v>
      </c>
      <c r="K575">
        <v>2.1623612501776015</v>
      </c>
      <c r="L575">
        <f>VLOOKUP(J575,Tabela36[#All],2,FALSE)</f>
        <v>1.6232492903979006</v>
      </c>
      <c r="M575">
        <f>VLOOKUP(J575,Tabela36[#All],3,FALSE)</f>
        <v>1.3979400086720377</v>
      </c>
      <c r="O575" s="1" t="s">
        <v>766</v>
      </c>
      <c r="P575">
        <v>3.5980240723341899</v>
      </c>
      <c r="Q575">
        <f>VLOOKUP(O575,Tabela36[#All],2,FALSE)</f>
        <v>0.95424250943932487</v>
      </c>
      <c r="R575">
        <f>VLOOKUP(O575,Tabela36[#All],3,FALSE)</f>
        <v>0.90308998699194354</v>
      </c>
      <c r="T575" s="1" t="s">
        <v>136</v>
      </c>
      <c r="U575">
        <v>-22.822145000000003</v>
      </c>
      <c r="V575">
        <f>VLOOKUP(T575,Tabela36[#All],2,FALSE)</f>
        <v>2.2900346113625178</v>
      </c>
      <c r="W575">
        <f>VLOOKUP(T575,Tabela36[#All],3,FALSE)</f>
        <v>1.954242509439325</v>
      </c>
      <c r="Y575" t="s">
        <v>136</v>
      </c>
      <c r="Z575">
        <v>-47.265802732090094</v>
      </c>
      <c r="AA575">
        <f>VLOOKUP(Y575,Tabela36[#All],2,FALSE)</f>
        <v>2.2900346113625178</v>
      </c>
      <c r="AB575">
        <f>VLOOKUP(Y575,Tabela36[#All],3,FALSE)</f>
        <v>1.954242509439325</v>
      </c>
    </row>
    <row r="576" spans="1:28" x14ac:dyDescent="0.3">
      <c r="A576" t="s">
        <v>767</v>
      </c>
      <c r="B576">
        <v>2.8549130223078554</v>
      </c>
      <c r="C576">
        <v>2.3180633349627615</v>
      </c>
      <c r="E576" s="1" t="s">
        <v>791</v>
      </c>
      <c r="F576">
        <v>424.67347599999999</v>
      </c>
      <c r="G576">
        <f>VLOOKUP(E576,Tabela36[#All],2,FALSE)</f>
        <v>2.4265112613645754</v>
      </c>
      <c r="H576">
        <f>VLOOKUP(E576,Tabela36[#All],3,FALSE)</f>
        <v>2.0934216851622351</v>
      </c>
      <c r="J576" s="1" t="s">
        <v>773</v>
      </c>
      <c r="K576">
        <v>2.0296231824762359</v>
      </c>
      <c r="L576">
        <f>VLOOKUP(J576,Tabela36[#All],2,FALSE)</f>
        <v>2.0827853703164503</v>
      </c>
      <c r="M576">
        <f>VLOOKUP(J576,Tabela36[#All],3,FALSE)</f>
        <v>1.8512583487190752</v>
      </c>
      <c r="O576" s="1" t="s">
        <v>767</v>
      </c>
      <c r="P576">
        <v>5.4736869184632457</v>
      </c>
      <c r="Q576">
        <f>VLOOKUP(O576,Tabela36[#All],2,FALSE)</f>
        <v>2.8549130223078554</v>
      </c>
      <c r="R576">
        <f>VLOOKUP(O576,Tabela36[#All],3,FALSE)</f>
        <v>2.3180633349627615</v>
      </c>
      <c r="T576" s="1" t="s">
        <v>766</v>
      </c>
      <c r="U576">
        <v>-20.503344266962252</v>
      </c>
      <c r="V576">
        <f>VLOOKUP(T576,Tabela36[#All],2,FALSE)</f>
        <v>0.95424250943932487</v>
      </c>
      <c r="W576">
        <f>VLOOKUP(T576,Tabela36[#All],3,FALSE)</f>
        <v>0.90308998699194354</v>
      </c>
      <c r="Y576" t="s">
        <v>766</v>
      </c>
      <c r="Z576">
        <v>-51.028222586512868</v>
      </c>
      <c r="AA576">
        <f>VLOOKUP(Y576,Tabela36[#All],2,FALSE)</f>
        <v>0.95424250943932487</v>
      </c>
      <c r="AB576">
        <f>VLOOKUP(Y576,Tabela36[#All],3,FALSE)</f>
        <v>0.90308998699194354</v>
      </c>
    </row>
    <row r="577" spans="1:28" x14ac:dyDescent="0.3">
      <c r="A577" t="s">
        <v>768</v>
      </c>
      <c r="B577">
        <v>1.6812412373755872</v>
      </c>
      <c r="C577">
        <v>1.6232492903979006</v>
      </c>
      <c r="E577" s="1" t="s">
        <v>792</v>
      </c>
      <c r="F577">
        <v>785.91438500000004</v>
      </c>
      <c r="G577">
        <f>VLOOKUP(E577,Tabela36[#All],2,FALSE)</f>
        <v>2.12057393120585</v>
      </c>
      <c r="H577">
        <f>VLOOKUP(E577,Tabela36[#All],3,FALSE)</f>
        <v>1.954242509439325</v>
      </c>
      <c r="J577" s="1" t="s">
        <v>774</v>
      </c>
      <c r="K577">
        <v>2.1220814720144987</v>
      </c>
      <c r="L577">
        <f>VLOOKUP(J577,Tabela36[#All],2,FALSE)</f>
        <v>2.7951845896824241</v>
      </c>
      <c r="M577">
        <f>VLOOKUP(J577,Tabela36[#All],3,FALSE)</f>
        <v>2.2405492482825999</v>
      </c>
      <c r="O577" s="1" t="s">
        <v>768</v>
      </c>
      <c r="P577">
        <v>4.0936667822279027</v>
      </c>
      <c r="Q577">
        <f>VLOOKUP(O577,Tabela36[#All],2,FALSE)</f>
        <v>1.6812412373755872</v>
      </c>
      <c r="R577">
        <f>VLOOKUP(O577,Tabela36[#All],3,FALSE)</f>
        <v>1.6232492903979006</v>
      </c>
      <c r="T577" s="1" t="s">
        <v>767</v>
      </c>
      <c r="U577">
        <v>-23.536827500000005</v>
      </c>
      <c r="V577">
        <f>VLOOKUP(T577,Tabela36[#All],2,FALSE)</f>
        <v>2.8549130223078554</v>
      </c>
      <c r="W577">
        <f>VLOOKUP(T577,Tabela36[#All],3,FALSE)</f>
        <v>2.3180633349627615</v>
      </c>
      <c r="Y577" t="s">
        <v>767</v>
      </c>
      <c r="Z577">
        <v>-46.307810467288199</v>
      </c>
      <c r="AA577">
        <f>VLOOKUP(Y577,Tabela36[#All],2,FALSE)</f>
        <v>2.8549130223078554</v>
      </c>
      <c r="AB577">
        <f>VLOOKUP(Y577,Tabela36[#All],3,FALSE)</f>
        <v>2.3180633349627615</v>
      </c>
    </row>
    <row r="578" spans="1:28" x14ac:dyDescent="0.3">
      <c r="A578" t="s">
        <v>769</v>
      </c>
      <c r="B578">
        <v>1.2304489213782739</v>
      </c>
      <c r="C578">
        <v>1.2041199826559248</v>
      </c>
      <c r="E578" s="1" t="s">
        <v>793</v>
      </c>
      <c r="F578">
        <v>528.06524300000001</v>
      </c>
      <c r="G578">
        <f>VLOOKUP(E578,Tabela36[#All],2,FALSE)</f>
        <v>2.6473829701146196</v>
      </c>
      <c r="H578">
        <f>VLOOKUP(E578,Tabela36[#All],3,FALSE)</f>
        <v>2.2304489213782741</v>
      </c>
      <c r="J578" s="1" t="s">
        <v>775</v>
      </c>
      <c r="K578">
        <v>2.749572458273458</v>
      </c>
      <c r="L578">
        <f>VLOOKUP(J578,Tabela36[#All],2,FALSE)</f>
        <v>1.7923916894982539</v>
      </c>
      <c r="M578">
        <f>VLOOKUP(J578,Tabela36[#All],3,FALSE)</f>
        <v>1.6812412373755872</v>
      </c>
      <c r="O578" s="1" t="s">
        <v>769</v>
      </c>
      <c r="P578">
        <v>4.2173786479394417</v>
      </c>
      <c r="Q578">
        <f>VLOOKUP(O578,Tabela36[#All],2,FALSE)</f>
        <v>1.2304489213782739</v>
      </c>
      <c r="R578">
        <f>VLOOKUP(O578,Tabela36[#All],3,FALSE)</f>
        <v>1.2041199826559248</v>
      </c>
      <c r="T578" s="1" t="s">
        <v>768</v>
      </c>
      <c r="U578">
        <v>-20.957600676059251</v>
      </c>
      <c r="V578">
        <f>VLOOKUP(T578,Tabela36[#All],2,FALSE)</f>
        <v>1.6812412373755872</v>
      </c>
      <c r="W578">
        <f>VLOOKUP(T578,Tabela36[#All],3,FALSE)</f>
        <v>1.6232492903979006</v>
      </c>
      <c r="Y578" t="s">
        <v>768</v>
      </c>
      <c r="Z578">
        <v>-49.032621409186611</v>
      </c>
      <c r="AA578">
        <f>VLOOKUP(Y578,Tabela36[#All],2,FALSE)</f>
        <v>1.6812412373755872</v>
      </c>
      <c r="AB578">
        <f>VLOOKUP(Y578,Tabela36[#All],3,FALSE)</f>
        <v>1.6232492903979006</v>
      </c>
    </row>
    <row r="579" spans="1:28" x14ac:dyDescent="0.3">
      <c r="A579" t="s">
        <v>770</v>
      </c>
      <c r="B579">
        <v>2.2900346113625178</v>
      </c>
      <c r="C579">
        <v>1.8633228601204559</v>
      </c>
      <c r="E579" s="1" t="s">
        <v>794</v>
      </c>
      <c r="F579">
        <v>400.12967300000003</v>
      </c>
      <c r="G579">
        <f>VLOOKUP(E579,Tabela36[#All],2,FALSE)</f>
        <v>2.0606978403536118</v>
      </c>
      <c r="H579">
        <f>VLOOKUP(E579,Tabela36[#All],3,FALSE)</f>
        <v>1.8061799739838871</v>
      </c>
      <c r="J579" s="1" t="s">
        <v>776</v>
      </c>
      <c r="K579">
        <v>2.8734473252221928</v>
      </c>
      <c r="L579">
        <f>VLOOKUP(J579,Tabela36[#All],2,FALSE)</f>
        <v>1.7403626894942439</v>
      </c>
      <c r="M579">
        <f>VLOOKUP(J579,Tabela36[#All],3,FALSE)</f>
        <v>1.7323937598229686</v>
      </c>
      <c r="O579" s="1" t="s">
        <v>770</v>
      </c>
      <c r="P579">
        <v>5.4618945236025969</v>
      </c>
      <c r="Q579">
        <f>VLOOKUP(O579,Tabela36[#All],2,FALSE)</f>
        <v>2.2900346113625178</v>
      </c>
      <c r="R579">
        <f>VLOOKUP(O579,Tabela36[#All],3,FALSE)</f>
        <v>1.8633228601204559</v>
      </c>
      <c r="T579" s="1" t="s">
        <v>769</v>
      </c>
      <c r="U579">
        <v>-21.732514500000008</v>
      </c>
      <c r="V579">
        <f>VLOOKUP(T579,Tabela36[#All],2,FALSE)</f>
        <v>1.2304489213782739</v>
      </c>
      <c r="W579">
        <f>VLOOKUP(T579,Tabela36[#All],3,FALSE)</f>
        <v>1.2041199826559248</v>
      </c>
      <c r="Y579" t="s">
        <v>769</v>
      </c>
      <c r="Z579">
        <v>-48.68678761401565</v>
      </c>
      <c r="AA579">
        <f>VLOOKUP(Y579,Tabela36[#All],2,FALSE)</f>
        <v>1.2304489213782739</v>
      </c>
      <c r="AB579">
        <f>VLOOKUP(Y579,Tabela36[#All],3,FALSE)</f>
        <v>1.2041199826559248</v>
      </c>
    </row>
    <row r="580" spans="1:28" x14ac:dyDescent="0.3">
      <c r="A580" t="s">
        <v>771</v>
      </c>
      <c r="B580">
        <v>1.3222192947339193</v>
      </c>
      <c r="C580">
        <v>1.2787536009528289</v>
      </c>
      <c r="E580" s="1" t="s">
        <v>795</v>
      </c>
      <c r="F580">
        <v>446.72039100000001</v>
      </c>
      <c r="G580">
        <f>VLOOKUP(E580,Tabela36[#All],2,FALSE)</f>
        <v>0.47712125471966244</v>
      </c>
      <c r="H580">
        <f>VLOOKUP(E580,Tabela36[#All],3,FALSE)</f>
        <v>0.47712125471966244</v>
      </c>
      <c r="J580" s="1" t="s">
        <v>137</v>
      </c>
      <c r="K580">
        <v>2.8780044702680252</v>
      </c>
      <c r="L580">
        <f>VLOOKUP(J580,Tabela36[#All],2,FALSE)</f>
        <v>4.4947666291336281</v>
      </c>
      <c r="M580">
        <f>VLOOKUP(J580,Tabela36[#All],3,FALSE)</f>
        <v>2.5502283530550942</v>
      </c>
      <c r="O580" s="1" t="s">
        <v>771</v>
      </c>
      <c r="P580">
        <v>3.7983052820219765</v>
      </c>
      <c r="Q580">
        <f>VLOOKUP(O580,Tabela36[#All],2,FALSE)</f>
        <v>1.3222192947339193</v>
      </c>
      <c r="R580">
        <f>VLOOKUP(O580,Tabela36[#All],3,FALSE)</f>
        <v>1.2787536009528289</v>
      </c>
      <c r="T580" s="1" t="s">
        <v>770</v>
      </c>
      <c r="U580">
        <v>-23.623328500000003</v>
      </c>
      <c r="V580">
        <f>VLOOKUP(T580,Tabela36[#All],2,FALSE)</f>
        <v>2.2900346113625178</v>
      </c>
      <c r="W580">
        <f>VLOOKUP(T580,Tabela36[#All],3,FALSE)</f>
        <v>1.8633228601204559</v>
      </c>
      <c r="Y580" t="s">
        <v>770</v>
      </c>
      <c r="Z580">
        <v>-46.785780034210205</v>
      </c>
      <c r="AA580">
        <f>VLOOKUP(Y580,Tabela36[#All],2,FALSE)</f>
        <v>2.2900346113625178</v>
      </c>
      <c r="AB580">
        <f>VLOOKUP(Y580,Tabela36[#All],3,FALSE)</f>
        <v>1.8633228601204559</v>
      </c>
    </row>
    <row r="581" spans="1:28" x14ac:dyDescent="0.3">
      <c r="A581" t="s">
        <v>772</v>
      </c>
      <c r="B581">
        <v>1.6232492903979006</v>
      </c>
      <c r="C581">
        <v>1.3979400086720377</v>
      </c>
      <c r="E581" s="1" t="s">
        <v>796</v>
      </c>
      <c r="F581">
        <v>464.959159</v>
      </c>
      <c r="G581">
        <f>VLOOKUP(E581,Tabela36[#All],2,FALSE)</f>
        <v>1.6812412373755872</v>
      </c>
      <c r="H581">
        <f>VLOOKUP(E581,Tabela36[#All],3,FALSE)</f>
        <v>1.5314789170422551</v>
      </c>
      <c r="J581" s="1" t="s">
        <v>138</v>
      </c>
      <c r="K581">
        <v>2.3461396874072928</v>
      </c>
      <c r="L581">
        <f>VLOOKUP(J581,Tabela36[#All],2,FALSE)</f>
        <v>2.4969296480732148</v>
      </c>
      <c r="M581">
        <f>VLOOKUP(J581,Tabela36[#All],3,FALSE)</f>
        <v>2.0827853703164503</v>
      </c>
      <c r="O581" s="1" t="s">
        <v>772</v>
      </c>
      <c r="P581">
        <v>4.1417318947671413</v>
      </c>
      <c r="Q581">
        <f>VLOOKUP(O581,Tabela36[#All],2,FALSE)</f>
        <v>1.6232492903979006</v>
      </c>
      <c r="R581">
        <f>VLOOKUP(O581,Tabela36[#All],3,FALSE)</f>
        <v>1.3979400086720377</v>
      </c>
      <c r="T581" s="1" t="s">
        <v>771</v>
      </c>
      <c r="U581">
        <v>-22.388266261606002</v>
      </c>
      <c r="V581">
        <f>VLOOKUP(T581,Tabela36[#All],2,FALSE)</f>
        <v>1.3222192947339193</v>
      </c>
      <c r="W581">
        <f>VLOOKUP(T581,Tabela36[#All],3,FALSE)</f>
        <v>1.2787536009528289</v>
      </c>
      <c r="Y581" t="s">
        <v>771</v>
      </c>
      <c r="Z581">
        <v>-51.284773424105047</v>
      </c>
      <c r="AA581">
        <f>VLOOKUP(Y581,Tabela36[#All],2,FALSE)</f>
        <v>1.3222192947339193</v>
      </c>
      <c r="AB581">
        <f>VLOOKUP(Y581,Tabela36[#All],3,FALSE)</f>
        <v>1.2787536009528289</v>
      </c>
    </row>
    <row r="582" spans="1:28" x14ac:dyDescent="0.3">
      <c r="A582" t="s">
        <v>773</v>
      </c>
      <c r="B582">
        <v>2.0827853703164503</v>
      </c>
      <c r="C582">
        <v>1.8512583487190752</v>
      </c>
      <c r="E582" s="1" t="s">
        <v>797</v>
      </c>
      <c r="F582">
        <v>419.90224799999999</v>
      </c>
      <c r="G582">
        <f>VLOOKUP(E582,Tabela36[#All],2,FALSE)</f>
        <v>2.7497363155690611</v>
      </c>
      <c r="H582">
        <f>VLOOKUP(E582,Tabela36[#All],3,FALSE)</f>
        <v>2.2380461031287955</v>
      </c>
      <c r="J582" s="1" t="s">
        <v>777</v>
      </c>
      <c r="K582">
        <v>1.7315243011103396</v>
      </c>
      <c r="L582">
        <f>VLOOKUP(J582,Tabela36[#All],2,FALSE)</f>
        <v>1.3617278360175928</v>
      </c>
      <c r="M582">
        <f>VLOOKUP(J582,Tabela36[#All],3,FALSE)</f>
        <v>1.2787536009528289</v>
      </c>
      <c r="O582" s="1" t="s">
        <v>773</v>
      </c>
      <c r="P582">
        <v>3.7989957344438814</v>
      </c>
      <c r="Q582">
        <f>VLOOKUP(O582,Tabela36[#All],2,FALSE)</f>
        <v>2.0827853703164503</v>
      </c>
      <c r="R582">
        <f>VLOOKUP(O582,Tabela36[#All],3,FALSE)</f>
        <v>1.8512583487190752</v>
      </c>
      <c r="T582" s="1" t="s">
        <v>772</v>
      </c>
      <c r="U582">
        <v>-23.449814118588002</v>
      </c>
      <c r="V582">
        <f>VLOOKUP(T582,Tabela36[#All],2,FALSE)</f>
        <v>1.6232492903979006</v>
      </c>
      <c r="W582">
        <f>VLOOKUP(T582,Tabela36[#All],3,FALSE)</f>
        <v>1.3979400086720377</v>
      </c>
      <c r="Y582" t="s">
        <v>772</v>
      </c>
      <c r="Z582">
        <v>-49.405771115567497</v>
      </c>
      <c r="AA582">
        <f>VLOOKUP(Y582,Tabela36[#All],2,FALSE)</f>
        <v>1.6232492903979006</v>
      </c>
      <c r="AB582">
        <f>VLOOKUP(Y582,Tabela36[#All],3,FALSE)</f>
        <v>1.3979400086720377</v>
      </c>
    </row>
    <row r="583" spans="1:28" x14ac:dyDescent="0.3">
      <c r="A583" t="s">
        <v>774</v>
      </c>
      <c r="B583">
        <v>2.7951845896824241</v>
      </c>
      <c r="C583">
        <v>2.2405492482825999</v>
      </c>
      <c r="E583" s="1" t="s">
        <v>142</v>
      </c>
      <c r="F583">
        <v>480.64356299999997</v>
      </c>
      <c r="G583">
        <f>VLOOKUP(E583,Tabela36[#All],2,FALSE)</f>
        <v>0.69897000433601886</v>
      </c>
      <c r="H583">
        <f>VLOOKUP(E583,Tabela36[#All],3,FALSE)</f>
        <v>0.69897000433601886</v>
      </c>
      <c r="J583" s="1" t="s">
        <v>778</v>
      </c>
      <c r="K583">
        <v>2.7740313063297051</v>
      </c>
      <c r="L583">
        <f>VLOOKUP(J583,Tabela36[#All],2,FALSE)</f>
        <v>2.7387805584843692</v>
      </c>
      <c r="M583">
        <f>VLOOKUP(J583,Tabela36[#All],3,FALSE)</f>
        <v>2.1702617153949575</v>
      </c>
      <c r="O583" s="1" t="s">
        <v>774</v>
      </c>
      <c r="P583">
        <v>3.7455432019980242</v>
      </c>
      <c r="Q583">
        <f>VLOOKUP(O583,Tabela36[#All],2,FALSE)</f>
        <v>2.7951845896824241</v>
      </c>
      <c r="R583">
        <f>VLOOKUP(O583,Tabela36[#All],3,FALSE)</f>
        <v>2.2405492482825999</v>
      </c>
      <c r="T583" s="1" t="s">
        <v>773</v>
      </c>
      <c r="U583">
        <v>-21.146736273607853</v>
      </c>
      <c r="V583">
        <f>VLOOKUP(T583,Tabela36[#All],2,FALSE)</f>
        <v>2.0827853703164503</v>
      </c>
      <c r="W583">
        <f>VLOOKUP(T583,Tabela36[#All],3,FALSE)</f>
        <v>1.8512583487190752</v>
      </c>
      <c r="Y583" t="s">
        <v>773</v>
      </c>
      <c r="Z583">
        <v>-48.511955222080744</v>
      </c>
      <c r="AA583">
        <f>VLOOKUP(Y583,Tabela36[#All],2,FALSE)</f>
        <v>2.0827853703164503</v>
      </c>
      <c r="AB583">
        <f>VLOOKUP(Y583,Tabela36[#All],3,FALSE)</f>
        <v>1.8512583487190752</v>
      </c>
    </row>
    <row r="584" spans="1:28" x14ac:dyDescent="0.3">
      <c r="A584" t="s">
        <v>775</v>
      </c>
      <c r="B584">
        <v>1.7923916894982539</v>
      </c>
      <c r="C584">
        <v>1.6812412373755872</v>
      </c>
      <c r="E584" s="1" t="s">
        <v>798</v>
      </c>
      <c r="F584">
        <v>504.43618800000002</v>
      </c>
      <c r="G584">
        <f>VLOOKUP(E584,Tabela36[#All],2,FALSE)</f>
        <v>2.214843848047698</v>
      </c>
      <c r="H584">
        <f>VLOOKUP(E584,Tabela36[#All],3,FALSE)</f>
        <v>1.9637878273455553</v>
      </c>
      <c r="J584" s="1" t="s">
        <v>779</v>
      </c>
      <c r="K584">
        <v>2.6517769720362852</v>
      </c>
      <c r="L584">
        <f>VLOOKUP(J584,Tabela36[#All],2,FALSE)</f>
        <v>1.505149978319906</v>
      </c>
      <c r="M584">
        <f>VLOOKUP(J584,Tabela36[#All],3,FALSE)</f>
        <v>1.4471580313422192</v>
      </c>
      <c r="O584" s="1" t="s">
        <v>775</v>
      </c>
      <c r="P584">
        <v>4.3656190022545038</v>
      </c>
      <c r="Q584">
        <f>VLOOKUP(O584,Tabela36[#All],2,FALSE)</f>
        <v>1.7923916894982539</v>
      </c>
      <c r="R584">
        <f>VLOOKUP(O584,Tabela36[#All],3,FALSE)</f>
        <v>1.6812412373755872</v>
      </c>
      <c r="T584" s="1" t="s">
        <v>774</v>
      </c>
      <c r="U584">
        <v>-21.129556288279101</v>
      </c>
      <c r="V584">
        <f>VLOOKUP(T584,Tabela36[#All],2,FALSE)</f>
        <v>2.7951845896824241</v>
      </c>
      <c r="W584">
        <f>VLOOKUP(T584,Tabela36[#All],3,FALSE)</f>
        <v>2.2405492482825999</v>
      </c>
      <c r="Y584" t="s">
        <v>774</v>
      </c>
      <c r="Z584">
        <v>-48.453935342282819</v>
      </c>
      <c r="AA584">
        <f>VLOOKUP(Y584,Tabela36[#All],2,FALSE)</f>
        <v>2.7951845896824241</v>
      </c>
      <c r="AB584">
        <f>VLOOKUP(Y584,Tabela36[#All],3,FALSE)</f>
        <v>2.2405492482825999</v>
      </c>
    </row>
    <row r="585" spans="1:28" x14ac:dyDescent="0.3">
      <c r="A585" t="s">
        <v>776</v>
      </c>
      <c r="B585">
        <v>1.7403626894942439</v>
      </c>
      <c r="C585">
        <v>1.7323937598229686</v>
      </c>
      <c r="E585" s="1" t="s">
        <v>799</v>
      </c>
      <c r="F585">
        <v>472.19981200000001</v>
      </c>
      <c r="G585">
        <f>VLOOKUP(E585,Tabela36[#All],2,FALSE)</f>
        <v>0.77815125038364363</v>
      </c>
      <c r="H585">
        <f>VLOOKUP(E585,Tabela36[#All],3,FALSE)</f>
        <v>0.69897000433601886</v>
      </c>
      <c r="J585" s="1" t="s">
        <v>780</v>
      </c>
      <c r="K585">
        <v>2.3650984427759338</v>
      </c>
      <c r="L585">
        <f>VLOOKUP(J585,Tabela36[#All],2,FALSE)</f>
        <v>1.5563025007672873</v>
      </c>
      <c r="M585">
        <f>VLOOKUP(J585,Tabela36[#All],3,FALSE)</f>
        <v>1.5185139398778875</v>
      </c>
      <c r="O585" s="1" t="s">
        <v>776</v>
      </c>
      <c r="P585">
        <v>4.414421777942561</v>
      </c>
      <c r="Q585">
        <f>VLOOKUP(O585,Tabela36[#All],2,FALSE)</f>
        <v>1.7403626894942439</v>
      </c>
      <c r="R585">
        <f>VLOOKUP(O585,Tabela36[#All],3,FALSE)</f>
        <v>1.7323937598229686</v>
      </c>
      <c r="T585" s="1" t="s">
        <v>775</v>
      </c>
      <c r="U585">
        <v>-21.703033000000005</v>
      </c>
      <c r="V585">
        <f>VLOOKUP(T585,Tabela36[#All],2,FALSE)</f>
        <v>1.7923916894982539</v>
      </c>
      <c r="W585">
        <f>VLOOKUP(T585,Tabela36[#All],3,FALSE)</f>
        <v>1.6812412373755872</v>
      </c>
      <c r="Y585" t="s">
        <v>775</v>
      </c>
      <c r="Z585">
        <v>-47.271615513066408</v>
      </c>
      <c r="AA585">
        <f>VLOOKUP(Y585,Tabela36[#All],2,FALSE)</f>
        <v>1.7923916894982539</v>
      </c>
      <c r="AB585">
        <f>VLOOKUP(Y585,Tabela36[#All],3,FALSE)</f>
        <v>1.6812412373755872</v>
      </c>
    </row>
    <row r="586" spans="1:28" x14ac:dyDescent="0.3">
      <c r="A586" t="s">
        <v>137</v>
      </c>
      <c r="B586">
        <v>4.4947666291336281</v>
      </c>
      <c r="C586">
        <v>2.5502283530550942</v>
      </c>
      <c r="E586" s="1" t="s">
        <v>800</v>
      </c>
      <c r="F586">
        <v>448.394251</v>
      </c>
      <c r="G586">
        <f>VLOOKUP(E586,Tabela36[#All],2,FALSE)</f>
        <v>1.954242509439325</v>
      </c>
      <c r="H586">
        <f>VLOOKUP(E586,Tabela36[#All],3,FALSE)</f>
        <v>1.7558748556724915</v>
      </c>
      <c r="J586" s="1" t="s">
        <v>781</v>
      </c>
      <c r="K586">
        <v>2.3040271193465314</v>
      </c>
      <c r="L586">
        <f>VLOOKUP(J586,Tabela36[#All],2,FALSE)</f>
        <v>2.1702617153949575</v>
      </c>
      <c r="M586">
        <f>VLOOKUP(J586,Tabela36[#All],3,FALSE)</f>
        <v>1.954242509439325</v>
      </c>
      <c r="O586" s="1" t="s">
        <v>137</v>
      </c>
      <c r="P586">
        <v>3.8924841793646876</v>
      </c>
      <c r="Q586">
        <f>VLOOKUP(O586,Tabela36[#All],2,FALSE)</f>
        <v>4.4947666291336281</v>
      </c>
      <c r="R586">
        <f>VLOOKUP(O586,Tabela36[#All],3,FALSE)</f>
        <v>2.5502283530550942</v>
      </c>
      <c r="T586" s="1" t="s">
        <v>776</v>
      </c>
      <c r="U586">
        <v>-20.625112136135055</v>
      </c>
      <c r="V586">
        <f>VLOOKUP(T586,Tabela36[#All],2,FALSE)</f>
        <v>1.7403626894942439</v>
      </c>
      <c r="W586">
        <f>VLOOKUP(T586,Tabela36[#All],3,FALSE)</f>
        <v>1.7323937598229686</v>
      </c>
      <c r="Y586" t="s">
        <v>776</v>
      </c>
      <c r="Z586">
        <v>-49.648820199371762</v>
      </c>
      <c r="AA586">
        <f>VLOOKUP(Y586,Tabela36[#All],2,FALSE)</f>
        <v>1.7403626894942439</v>
      </c>
      <c r="AB586">
        <f>VLOOKUP(Y586,Tabela36[#All],3,FALSE)</f>
        <v>1.7323937598229686</v>
      </c>
    </row>
    <row r="587" spans="1:28" x14ac:dyDescent="0.3">
      <c r="A587" t="s">
        <v>138</v>
      </c>
      <c r="B587">
        <v>2.4969296480732148</v>
      </c>
      <c r="C587">
        <v>2.0827853703164503</v>
      </c>
      <c r="E587" s="1" t="s">
        <v>801</v>
      </c>
      <c r="F587">
        <v>453.96709800000002</v>
      </c>
      <c r="G587">
        <f>VLOOKUP(E587,Tabela36[#All],2,FALSE)</f>
        <v>2.0569048513364727</v>
      </c>
      <c r="H587">
        <f>VLOOKUP(E587,Tabela36[#All],3,FALSE)</f>
        <v>1.8260748027008264</v>
      </c>
      <c r="J587" s="1" t="s">
        <v>782</v>
      </c>
      <c r="K587">
        <v>2.4813179121810336</v>
      </c>
      <c r="L587">
        <f>VLOOKUP(J587,Tabela36[#All],2,FALSE)</f>
        <v>0.69897000433601886</v>
      </c>
      <c r="M587">
        <f>VLOOKUP(J587,Tabela36[#All],3,FALSE)</f>
        <v>0.6020599913279624</v>
      </c>
      <c r="O587" s="1" t="s">
        <v>138</v>
      </c>
      <c r="P587">
        <v>4.1126050015345745</v>
      </c>
      <c r="Q587">
        <f>VLOOKUP(O587,Tabela36[#All],2,FALSE)</f>
        <v>2.4969296480732148</v>
      </c>
      <c r="R587">
        <f>VLOOKUP(O587,Tabela36[#All],3,FALSE)</f>
        <v>2.0827853703164503</v>
      </c>
      <c r="T587" s="1" t="s">
        <v>137</v>
      </c>
      <c r="U587">
        <v>-23.973148266790606</v>
      </c>
      <c r="V587">
        <f>VLOOKUP(T587,Tabela36[#All],2,FALSE)</f>
        <v>4.4947666291336281</v>
      </c>
      <c r="W587">
        <f>VLOOKUP(T587,Tabela36[#All],3,FALSE)</f>
        <v>2.5502283530550942</v>
      </c>
      <c r="Y587" t="s">
        <v>137</v>
      </c>
      <c r="Z587">
        <v>-47.505288235203587</v>
      </c>
      <c r="AA587">
        <f>VLOOKUP(Y587,Tabela36[#All],2,FALSE)</f>
        <v>4.4947666291336281</v>
      </c>
      <c r="AB587">
        <f>VLOOKUP(Y587,Tabela36[#All],3,FALSE)</f>
        <v>2.5502283530550942</v>
      </c>
    </row>
    <row r="588" spans="1:28" x14ac:dyDescent="0.3">
      <c r="A588" t="s">
        <v>777</v>
      </c>
      <c r="B588">
        <v>1.3617278360175928</v>
      </c>
      <c r="C588">
        <v>1.2787536009528289</v>
      </c>
      <c r="E588" s="1" t="s">
        <v>802</v>
      </c>
      <c r="F588">
        <v>439.384184</v>
      </c>
      <c r="G588">
        <f>VLOOKUP(E588,Tabela36[#All],2,FALSE)</f>
        <v>1.4913616938342726</v>
      </c>
      <c r="H588">
        <f>VLOOKUP(E588,Tabela36[#All],3,FALSE)</f>
        <v>1.414973347970818</v>
      </c>
      <c r="J588" s="1" t="s">
        <v>783</v>
      </c>
      <c r="K588">
        <v>2.7191232067716853</v>
      </c>
      <c r="L588">
        <f>VLOOKUP(J588,Tabela36[#All],2,FALSE)</f>
        <v>3.4312028845565168</v>
      </c>
      <c r="M588">
        <f>VLOOKUP(J588,Tabela36[#All],3,FALSE)</f>
        <v>2.3364597338485296</v>
      </c>
      <c r="O588" s="1" t="s">
        <v>777</v>
      </c>
      <c r="P588">
        <v>3.4488608456074408</v>
      </c>
      <c r="Q588">
        <f>VLOOKUP(O588,Tabela36[#All],2,FALSE)</f>
        <v>1.3617278360175928</v>
      </c>
      <c r="R588">
        <f>VLOOKUP(O588,Tabela36[#All],3,FALSE)</f>
        <v>1.2787536009528289</v>
      </c>
      <c r="T588" s="1" t="s">
        <v>138</v>
      </c>
      <c r="U588">
        <v>-21.47188540230535</v>
      </c>
      <c r="V588">
        <f>VLOOKUP(T588,Tabela36[#All],2,FALSE)</f>
        <v>2.4969296480732148</v>
      </c>
      <c r="W588">
        <f>VLOOKUP(T588,Tabela36[#All],3,FALSE)</f>
        <v>2.0827853703164503</v>
      </c>
      <c r="Y588" t="s">
        <v>138</v>
      </c>
      <c r="Z588">
        <v>-46.745515210683564</v>
      </c>
      <c r="AA588">
        <f>VLOOKUP(Y588,Tabela36[#All],2,FALSE)</f>
        <v>2.4969296480732148</v>
      </c>
      <c r="AB588">
        <f>VLOOKUP(Y588,Tabela36[#All],3,FALSE)</f>
        <v>2.0827853703164503</v>
      </c>
    </row>
    <row r="589" spans="1:28" x14ac:dyDescent="0.3">
      <c r="A589" t="s">
        <v>778</v>
      </c>
      <c r="B589">
        <v>2.7387805584843692</v>
      </c>
      <c r="C589">
        <v>2.1702617153949575</v>
      </c>
      <c r="E589" s="1" t="s">
        <v>803</v>
      </c>
      <c r="F589">
        <v>508.17497100000003</v>
      </c>
      <c r="G589">
        <f>VLOOKUP(E589,Tabela36[#All],2,FALSE)</f>
        <v>1.5185139398778875</v>
      </c>
      <c r="H589">
        <f>VLOOKUP(E589,Tabela36[#All],3,FALSE)</f>
        <v>1.4771212547196624</v>
      </c>
      <c r="J589" s="1" t="s">
        <v>139</v>
      </c>
      <c r="K589">
        <v>2.7958821019525852</v>
      </c>
      <c r="L589">
        <f>VLOOKUP(J589,Tabela36[#All],2,FALSE)</f>
        <v>3.4497868469857735</v>
      </c>
      <c r="M589">
        <f>VLOOKUP(J589,Tabela36[#All],3,FALSE)</f>
        <v>2.436162647040756</v>
      </c>
      <c r="O589" s="1" t="s">
        <v>778</v>
      </c>
      <c r="P589">
        <v>4.7572213647745869</v>
      </c>
      <c r="Q589">
        <f>VLOOKUP(O589,Tabela36[#All],2,FALSE)</f>
        <v>2.7387805584843692</v>
      </c>
      <c r="R589">
        <f>VLOOKUP(O589,Tabela36[#All],3,FALSE)</f>
        <v>2.1702617153949575</v>
      </c>
      <c r="T589" s="1" t="s">
        <v>777</v>
      </c>
      <c r="U589">
        <v>-21.072608500000001</v>
      </c>
      <c r="V589">
        <f>VLOOKUP(T589,Tabela36[#All],2,FALSE)</f>
        <v>1.3617278360175928</v>
      </c>
      <c r="W589">
        <f>VLOOKUP(T589,Tabela36[#All],3,FALSE)</f>
        <v>1.2787536009528289</v>
      </c>
      <c r="Y589" t="s">
        <v>777</v>
      </c>
      <c r="Z589">
        <v>-48.408654918410541</v>
      </c>
      <c r="AA589">
        <f>VLOOKUP(Y589,Tabela36[#All],2,FALSE)</f>
        <v>1.3617278360175928</v>
      </c>
      <c r="AB589">
        <f>VLOOKUP(Y589,Tabela36[#All],3,FALSE)</f>
        <v>1.2787536009528289</v>
      </c>
    </row>
    <row r="590" spans="1:28" x14ac:dyDescent="0.3">
      <c r="A590" t="s">
        <v>779</v>
      </c>
      <c r="B590">
        <v>1.505149978319906</v>
      </c>
      <c r="C590">
        <v>1.4471580313422192</v>
      </c>
      <c r="E590" s="1" t="s">
        <v>143</v>
      </c>
      <c r="F590">
        <v>690.12080300000002</v>
      </c>
      <c r="G590">
        <f>VLOOKUP(E590,Tabela36[#All],2,FALSE)</f>
        <v>3.1386184338994925</v>
      </c>
      <c r="H590">
        <f>VLOOKUP(E590,Tabela36[#All],3,FALSE)</f>
        <v>2.2600713879850747</v>
      </c>
      <c r="J590" s="1" t="s">
        <v>784</v>
      </c>
      <c r="K590">
        <v>2.4715689254613227</v>
      </c>
      <c r="L590">
        <f>VLOOKUP(J590,Tabela36[#All],2,FALSE)</f>
        <v>2.3926969532596658</v>
      </c>
      <c r="M590">
        <f>VLOOKUP(J590,Tabela36[#All],3,FALSE)</f>
        <v>2.0492180226701815</v>
      </c>
      <c r="O590" s="1" t="s">
        <v>779</v>
      </c>
      <c r="P590">
        <v>4.3658248068593641</v>
      </c>
      <c r="Q590">
        <f>VLOOKUP(O590,Tabela36[#All],2,FALSE)</f>
        <v>1.505149978319906</v>
      </c>
      <c r="R590">
        <f>VLOOKUP(O590,Tabela36[#All],3,FALSE)</f>
        <v>1.4471580313422192</v>
      </c>
      <c r="T590" s="1" t="s">
        <v>778</v>
      </c>
      <c r="U590">
        <v>-21.410008000000005</v>
      </c>
      <c r="V590">
        <f>VLOOKUP(T590,Tabela36[#All],2,FALSE)</f>
        <v>2.7387805584843692</v>
      </c>
      <c r="W590">
        <f>VLOOKUP(T590,Tabela36[#All],3,FALSE)</f>
        <v>2.1702617153949575</v>
      </c>
      <c r="Y590" t="s">
        <v>778</v>
      </c>
      <c r="Z590">
        <v>-48.506742182853621</v>
      </c>
      <c r="AA590">
        <f>VLOOKUP(Y590,Tabela36[#All],2,FALSE)</f>
        <v>2.7387805584843692</v>
      </c>
      <c r="AB590">
        <f>VLOOKUP(Y590,Tabela36[#All],3,FALSE)</f>
        <v>2.1702617153949575</v>
      </c>
    </row>
    <row r="591" spans="1:28" x14ac:dyDescent="0.3">
      <c r="A591" t="s">
        <v>780</v>
      </c>
      <c r="B591">
        <v>1.5563025007672873</v>
      </c>
      <c r="C591">
        <v>1.5185139398778875</v>
      </c>
      <c r="E591" s="1" t="s">
        <v>144</v>
      </c>
      <c r="F591">
        <v>451.787756</v>
      </c>
      <c r="G591">
        <f>VLOOKUP(E591,Tabela36[#All],2,FALSE)</f>
        <v>1.4623979978989561</v>
      </c>
      <c r="H591">
        <f>VLOOKUP(E591,Tabela36[#All],3,FALSE)</f>
        <v>1.3617278360175928</v>
      </c>
      <c r="J591" s="1" t="s">
        <v>140</v>
      </c>
      <c r="K591">
        <v>3.1919546045885201</v>
      </c>
      <c r="L591">
        <f>VLOOKUP(J591,Tabela36[#All],2,FALSE)</f>
        <v>3.6079908585471747</v>
      </c>
      <c r="M591">
        <f>VLOOKUP(J591,Tabela36[#All],3,FALSE)</f>
        <v>2.5118833609788744</v>
      </c>
      <c r="O591" s="1" t="s">
        <v>780</v>
      </c>
      <c r="P591">
        <v>3.7673043174532732</v>
      </c>
      <c r="Q591">
        <f>VLOOKUP(O591,Tabela36[#All],2,FALSE)</f>
        <v>1.5563025007672873</v>
      </c>
      <c r="R591">
        <f>VLOOKUP(O591,Tabela36[#All],3,FALSE)</f>
        <v>1.5185139398778875</v>
      </c>
      <c r="T591" s="1" t="s">
        <v>779</v>
      </c>
      <c r="U591">
        <v>-23.5320605077168</v>
      </c>
      <c r="V591">
        <f>VLOOKUP(T591,Tabela36[#All],2,FALSE)</f>
        <v>1.505149978319906</v>
      </c>
      <c r="W591">
        <f>VLOOKUP(T591,Tabela36[#All],3,FALSE)</f>
        <v>1.4471580313422192</v>
      </c>
      <c r="Y591" t="s">
        <v>779</v>
      </c>
      <c r="Z591">
        <v>-49.244088538389882</v>
      </c>
      <c r="AA591">
        <f>VLOOKUP(Y591,Tabela36[#All],2,FALSE)</f>
        <v>1.505149978319906</v>
      </c>
      <c r="AB591">
        <f>VLOOKUP(Y591,Tabela36[#All],3,FALSE)</f>
        <v>1.4471580313422192</v>
      </c>
    </row>
    <row r="592" spans="1:28" x14ac:dyDescent="0.3">
      <c r="A592" t="s">
        <v>781</v>
      </c>
      <c r="B592">
        <v>2.1702617153949575</v>
      </c>
      <c r="C592">
        <v>1.954242509439325</v>
      </c>
      <c r="E592" s="1" t="s">
        <v>145</v>
      </c>
      <c r="F592">
        <v>832.89650300000005</v>
      </c>
      <c r="G592">
        <f>VLOOKUP(E592,Tabela36[#All],2,FALSE)</f>
        <v>1.9731278535996986</v>
      </c>
      <c r="H592">
        <f>VLOOKUP(E592,Tabela36[#All],3,FALSE)</f>
        <v>1.8195439355418688</v>
      </c>
      <c r="J592" s="1" t="s">
        <v>785</v>
      </c>
      <c r="K592">
        <v>2.3454541117148229</v>
      </c>
      <c r="L592">
        <f>VLOOKUP(J592,Tabela36[#All],2,FALSE)</f>
        <v>2.4116197059632301</v>
      </c>
      <c r="M592">
        <f>VLOOKUP(J592,Tabela36[#All],3,FALSE)</f>
        <v>2.1038037209559568</v>
      </c>
      <c r="O592" s="1" t="s">
        <v>781</v>
      </c>
      <c r="P592">
        <v>3.8732043092770407</v>
      </c>
      <c r="Q592">
        <f>VLOOKUP(O592,Tabela36[#All],2,FALSE)</f>
        <v>2.1702617153949575</v>
      </c>
      <c r="R592">
        <f>VLOOKUP(O592,Tabela36[#All],3,FALSE)</f>
        <v>1.954242509439325</v>
      </c>
      <c r="T592" s="1" t="s">
        <v>780</v>
      </c>
      <c r="U592">
        <v>-23.919257149652857</v>
      </c>
      <c r="V592">
        <f>VLOOKUP(T592,Tabela36[#All],2,FALSE)</f>
        <v>1.5563025007672873</v>
      </c>
      <c r="W592">
        <f>VLOOKUP(T592,Tabela36[#All],3,FALSE)</f>
        <v>1.5185139398778875</v>
      </c>
      <c r="Y592" t="s">
        <v>780</v>
      </c>
      <c r="Z592">
        <v>-48.697328636961991</v>
      </c>
      <c r="AA592">
        <f>VLOOKUP(Y592,Tabela36[#All],2,FALSE)</f>
        <v>1.5563025007672873</v>
      </c>
      <c r="AB592">
        <f>VLOOKUP(Y592,Tabela36[#All],3,FALSE)</f>
        <v>1.5185139398778875</v>
      </c>
    </row>
    <row r="593" spans="1:28" x14ac:dyDescent="0.3">
      <c r="A593" t="s">
        <v>782</v>
      </c>
      <c r="B593">
        <v>0.69897000433601886</v>
      </c>
      <c r="C593">
        <v>0.6020599913279624</v>
      </c>
      <c r="E593" s="1" t="s">
        <v>804</v>
      </c>
      <c r="F593">
        <v>702.02575000000002</v>
      </c>
      <c r="G593">
        <f>VLOOKUP(E593,Tabela36[#All],2,FALSE)</f>
        <v>2.5899496013257077</v>
      </c>
      <c r="H593">
        <f>VLOOKUP(E593,Tabela36[#All],3,FALSE)</f>
        <v>2.1271047983648077</v>
      </c>
      <c r="J593" s="1" t="s">
        <v>786</v>
      </c>
      <c r="K593">
        <v>2.6068068512055138</v>
      </c>
      <c r="L593">
        <f>VLOOKUP(J593,Tabela36[#All],2,FALSE)</f>
        <v>3.4580331924965062</v>
      </c>
      <c r="M593">
        <f>VLOOKUP(J593,Tabela36[#All],3,FALSE)</f>
        <v>2.3979400086720375</v>
      </c>
      <c r="O593" s="1" t="s">
        <v>782</v>
      </c>
      <c r="P593">
        <v>4.1760912590556813</v>
      </c>
      <c r="Q593">
        <f>VLOOKUP(O593,Tabela36[#All],2,FALSE)</f>
        <v>0.69897000433601886</v>
      </c>
      <c r="R593">
        <f>VLOOKUP(O593,Tabela36[#All],3,FALSE)</f>
        <v>0.6020599913279624</v>
      </c>
      <c r="T593" s="1" t="s">
        <v>781</v>
      </c>
      <c r="U593">
        <v>-22.301668295471856</v>
      </c>
      <c r="V593">
        <f>VLOOKUP(T593,Tabela36[#All],2,FALSE)</f>
        <v>2.1702617153949575</v>
      </c>
      <c r="W593">
        <f>VLOOKUP(T593,Tabela36[#All],3,FALSE)</f>
        <v>1.954242509439325</v>
      </c>
      <c r="Y593" t="s">
        <v>781</v>
      </c>
      <c r="Z593">
        <v>-51.559572575554753</v>
      </c>
      <c r="AA593">
        <f>VLOOKUP(Y593,Tabela36[#All],2,FALSE)</f>
        <v>2.1702617153949575</v>
      </c>
      <c r="AB593">
        <f>VLOOKUP(Y593,Tabela36[#All],3,FALSE)</f>
        <v>1.954242509439325</v>
      </c>
    </row>
    <row r="594" spans="1:28" x14ac:dyDescent="0.3">
      <c r="A594" t="s">
        <v>783</v>
      </c>
      <c r="B594">
        <v>3.4312028845565168</v>
      </c>
      <c r="C594">
        <v>2.3364597338485296</v>
      </c>
      <c r="E594" s="1" t="s">
        <v>805</v>
      </c>
      <c r="F594">
        <v>926.92935699999998</v>
      </c>
      <c r="G594">
        <f>VLOOKUP(E594,Tabela36[#All],2,FALSE)</f>
        <v>2.3729120029701067</v>
      </c>
      <c r="H594">
        <f>VLOOKUP(E594,Tabela36[#All],3,FALSE)</f>
        <v>2.0211892990699383</v>
      </c>
      <c r="J594" s="1" t="s">
        <v>787</v>
      </c>
      <c r="K594">
        <v>2.2940030257255981</v>
      </c>
      <c r="L594">
        <f>VLOOKUP(J594,Tabela36[#All],2,FALSE)</f>
        <v>3.2650537885040145</v>
      </c>
      <c r="M594">
        <f>VLOOKUP(J594,Tabela36[#All],3,FALSE)</f>
        <v>2.4941545940184429</v>
      </c>
      <c r="O594" s="1" t="s">
        <v>783</v>
      </c>
      <c r="P594">
        <v>5.0855260397442619</v>
      </c>
      <c r="Q594">
        <f>VLOOKUP(O594,Tabela36[#All],2,FALSE)</f>
        <v>3.4312028845565168</v>
      </c>
      <c r="R594">
        <f>VLOOKUP(O594,Tabela36[#All],3,FALSE)</f>
        <v>2.3364597338485296</v>
      </c>
      <c r="T594" s="1" t="s">
        <v>782</v>
      </c>
      <c r="U594">
        <v>-22.744771194284205</v>
      </c>
      <c r="V594">
        <f>VLOOKUP(T594,Tabela36[#All],2,FALSE)</f>
        <v>0.69897000433601886</v>
      </c>
      <c r="W594">
        <f>VLOOKUP(T594,Tabela36[#All],3,FALSE)</f>
        <v>0.6020599913279624</v>
      </c>
      <c r="Y594" t="s">
        <v>782</v>
      </c>
      <c r="Z594">
        <v>-50.576565135086703</v>
      </c>
      <c r="AA594">
        <f>VLOOKUP(Y594,Tabela36[#All],2,FALSE)</f>
        <v>0.69897000433601886</v>
      </c>
      <c r="AB594">
        <f>VLOOKUP(Y594,Tabela36[#All],3,FALSE)</f>
        <v>0.6020599913279624</v>
      </c>
    </row>
    <row r="595" spans="1:28" x14ac:dyDescent="0.3">
      <c r="A595" t="s">
        <v>139</v>
      </c>
      <c r="B595">
        <v>3.4497868469857735</v>
      </c>
      <c r="C595">
        <v>2.436162647040756</v>
      </c>
      <c r="E595" s="1" t="s">
        <v>806</v>
      </c>
      <c r="F595">
        <v>729.73711900000001</v>
      </c>
      <c r="G595">
        <f>VLOOKUP(E595,Tabela36[#All],2,FALSE)</f>
        <v>1.7075701760979363</v>
      </c>
      <c r="H595">
        <f>VLOOKUP(E595,Tabela36[#All],3,FALSE)</f>
        <v>1.4771212547196624</v>
      </c>
      <c r="J595" s="1" t="s">
        <v>788</v>
      </c>
      <c r="K595">
        <v>1.8533818036435505</v>
      </c>
      <c r="L595">
        <f>VLOOKUP(J595,Tabela36[#All],2,FALSE)</f>
        <v>2.0453229787866576</v>
      </c>
      <c r="M595">
        <f>VLOOKUP(J595,Tabela36[#All],3,FALSE)</f>
        <v>1.7923916894982539</v>
      </c>
      <c r="O595" s="1" t="s">
        <v>139</v>
      </c>
      <c r="P595">
        <v>5.4982057589864661</v>
      </c>
      <c r="Q595">
        <f>VLOOKUP(O595,Tabela36[#All],2,FALSE)</f>
        <v>3.4497868469857735</v>
      </c>
      <c r="R595">
        <f>VLOOKUP(O595,Tabela36[#All],3,FALSE)</f>
        <v>2.436162647040756</v>
      </c>
      <c r="T595" s="1" t="s">
        <v>783</v>
      </c>
      <c r="U595">
        <v>-23.348576500000004</v>
      </c>
      <c r="V595">
        <f>VLOOKUP(T595,Tabela36[#All],2,FALSE)</f>
        <v>3.4312028845565168</v>
      </c>
      <c r="W595">
        <f>VLOOKUP(T595,Tabela36[#All],3,FALSE)</f>
        <v>2.3364597338485296</v>
      </c>
      <c r="Y595" t="s">
        <v>783</v>
      </c>
      <c r="Z595">
        <v>-47.849464033660901</v>
      </c>
      <c r="AA595">
        <f>VLOOKUP(Y595,Tabela36[#All],2,FALSE)</f>
        <v>3.4312028845565168</v>
      </c>
      <c r="AB595">
        <f>VLOOKUP(Y595,Tabela36[#All],3,FALSE)</f>
        <v>2.3364597338485296</v>
      </c>
    </row>
    <row r="596" spans="1:28" x14ac:dyDescent="0.3">
      <c r="A596" t="s">
        <v>784</v>
      </c>
      <c r="B596">
        <v>2.3926969532596658</v>
      </c>
      <c r="C596">
        <v>2.0492180226701815</v>
      </c>
      <c r="E596" s="1" t="s">
        <v>146</v>
      </c>
      <c r="F596">
        <v>650.27430400000003</v>
      </c>
      <c r="G596">
        <f>VLOOKUP(E596,Tabela36[#All],2,FALSE)</f>
        <v>1.8388490907372552</v>
      </c>
      <c r="H596">
        <f>VLOOKUP(E596,Tabela36[#All],3,FALSE)</f>
        <v>1.8195439355418688</v>
      </c>
      <c r="J596" s="1" t="s">
        <v>141</v>
      </c>
      <c r="K596">
        <v>2.4986771365944649</v>
      </c>
      <c r="L596">
        <f>VLOOKUP(J596,Tabela36[#All],2,FALSE)</f>
        <v>2.3201462861110542</v>
      </c>
      <c r="M596">
        <f>VLOOKUP(J596,Tabela36[#All],3,FALSE)</f>
        <v>2.0413926851582249</v>
      </c>
      <c r="O596" s="1" t="s">
        <v>784</v>
      </c>
      <c r="P596">
        <v>3.6562899011913594</v>
      </c>
      <c r="Q596">
        <f>VLOOKUP(O596,Tabela36[#All],2,FALSE)</f>
        <v>2.3926969532596658</v>
      </c>
      <c r="R596">
        <f>VLOOKUP(O596,Tabela36[#All],3,FALSE)</f>
        <v>2.0492180226701815</v>
      </c>
      <c r="T596" s="1" t="s">
        <v>139</v>
      </c>
      <c r="U596">
        <v>-23.026555500000004</v>
      </c>
      <c r="V596">
        <f>VLOOKUP(T596,Tabela36[#All],2,FALSE)</f>
        <v>3.4497868469857735</v>
      </c>
      <c r="W596">
        <f>VLOOKUP(T596,Tabela36[#All],3,FALSE)</f>
        <v>2.436162647040756</v>
      </c>
      <c r="Y596" t="s">
        <v>139</v>
      </c>
      <c r="Z596">
        <v>-45.556608696687441</v>
      </c>
      <c r="AA596">
        <f>VLOOKUP(Y596,Tabela36[#All],2,FALSE)</f>
        <v>3.4497868469857735</v>
      </c>
      <c r="AB596">
        <f>VLOOKUP(Y596,Tabela36[#All],3,FALSE)</f>
        <v>2.436162647040756</v>
      </c>
    </row>
    <row r="597" spans="1:28" x14ac:dyDescent="0.3">
      <c r="A597" t="s">
        <v>140</v>
      </c>
      <c r="B597">
        <v>3.6079908585471747</v>
      </c>
      <c r="C597">
        <v>2.5118833609788744</v>
      </c>
      <c r="E597" s="1" t="s">
        <v>147</v>
      </c>
      <c r="F597">
        <v>719.20842600000003</v>
      </c>
      <c r="G597">
        <f>VLOOKUP(E597,Tabela36[#All],2,FALSE)</f>
        <v>2.8959747323590648</v>
      </c>
      <c r="H597">
        <f>VLOOKUP(E597,Tabela36[#All],3,FALSE)</f>
        <v>2.2600713879850747</v>
      </c>
      <c r="J597" s="1" t="s">
        <v>789</v>
      </c>
      <c r="K597">
        <v>1.8022330855475504</v>
      </c>
      <c r="L597">
        <f>VLOOKUP(J597,Tabela36[#All],2,FALSE)</f>
        <v>1.7634279935629373</v>
      </c>
      <c r="M597">
        <f>VLOOKUP(J597,Tabela36[#All],3,FALSE)</f>
        <v>1.5797835966168101</v>
      </c>
      <c r="O597" s="1" t="s">
        <v>140</v>
      </c>
      <c r="P597">
        <v>4.3645134736915097</v>
      </c>
      <c r="Q597">
        <f>VLOOKUP(O597,Tabela36[#All],2,FALSE)</f>
        <v>3.6079908585471747</v>
      </c>
      <c r="R597">
        <f>VLOOKUP(O597,Tabela36[#All],3,FALSE)</f>
        <v>2.5118833609788744</v>
      </c>
      <c r="T597" s="1" t="s">
        <v>784</v>
      </c>
      <c r="U597">
        <v>-23.340591746250151</v>
      </c>
      <c r="V597">
        <f>VLOOKUP(T597,Tabela36[#All],2,FALSE)</f>
        <v>2.3926969532596658</v>
      </c>
      <c r="W597">
        <f>VLOOKUP(T597,Tabela36[#All],3,FALSE)</f>
        <v>2.0492180226701815</v>
      </c>
      <c r="Y597" t="s">
        <v>784</v>
      </c>
      <c r="Z597">
        <v>-49.377441961138608</v>
      </c>
      <c r="AA597">
        <f>VLOOKUP(Y597,Tabela36[#All],2,FALSE)</f>
        <v>2.3926969532596658</v>
      </c>
      <c r="AB597">
        <f>VLOOKUP(Y597,Tabela36[#All],3,FALSE)</f>
        <v>2.0492180226701815</v>
      </c>
    </row>
    <row r="598" spans="1:28" x14ac:dyDescent="0.3">
      <c r="A598" t="s">
        <v>785</v>
      </c>
      <c r="B598">
        <v>2.4116197059632301</v>
      </c>
      <c r="C598">
        <v>2.1038037209559568</v>
      </c>
      <c r="E598" s="1" t="s">
        <v>807</v>
      </c>
      <c r="F598">
        <v>538.54532500000005</v>
      </c>
      <c r="G598">
        <f>VLOOKUP(E598,Tabela36[#All],2,FALSE)</f>
        <v>3.161667412437736</v>
      </c>
      <c r="H598">
        <f>VLOOKUP(E598,Tabela36[#All],3,FALSE)</f>
        <v>2.4265112613645754</v>
      </c>
      <c r="J598" s="1" t="s">
        <v>790</v>
      </c>
      <c r="K598">
        <v>2.2812470512214222</v>
      </c>
      <c r="L598">
        <f>VLOOKUP(J598,Tabela36[#All],2,FALSE)</f>
        <v>3.7734207232906098</v>
      </c>
      <c r="M598">
        <f>VLOOKUP(J598,Tabela36[#All],3,FALSE)</f>
        <v>2.5327543789924976</v>
      </c>
      <c r="O598" s="1" t="s">
        <v>785</v>
      </c>
      <c r="P598">
        <v>3.9717395908877782</v>
      </c>
      <c r="Q598">
        <f>VLOOKUP(O598,Tabela36[#All],2,FALSE)</f>
        <v>2.4116197059632301</v>
      </c>
      <c r="R598">
        <f>VLOOKUP(O598,Tabela36[#All],3,FALSE)</f>
        <v>2.1038037209559568</v>
      </c>
      <c r="T598" s="1" t="s">
        <v>140</v>
      </c>
      <c r="U598">
        <v>-22.531007000000002</v>
      </c>
      <c r="V598">
        <f>VLOOKUP(T598,Tabela36[#All],2,FALSE)</f>
        <v>3.6079908585471747</v>
      </c>
      <c r="W598">
        <f>VLOOKUP(T598,Tabela36[#All],3,FALSE)</f>
        <v>2.5118833609788744</v>
      </c>
      <c r="Y598" t="s">
        <v>140</v>
      </c>
      <c r="Z598">
        <v>-52.171194822163727</v>
      </c>
      <c r="AA598">
        <f>VLOOKUP(Y598,Tabela36[#All],2,FALSE)</f>
        <v>3.6079908585471747</v>
      </c>
      <c r="AB598">
        <f>VLOOKUP(Y598,Tabela36[#All],3,FALSE)</f>
        <v>2.5118833609788744</v>
      </c>
    </row>
    <row r="599" spans="1:28" x14ac:dyDescent="0.3">
      <c r="A599" t="s">
        <v>786</v>
      </c>
      <c r="B599">
        <v>3.4580331924965062</v>
      </c>
      <c r="C599">
        <v>2.3979400086720375</v>
      </c>
      <c r="E599" s="1" t="s">
        <v>808</v>
      </c>
      <c r="F599">
        <v>608.47872199999995</v>
      </c>
      <c r="G599">
        <f>VLOOKUP(E599,Tabela36[#All],2,FALSE)</f>
        <v>1.9138138523837167</v>
      </c>
      <c r="H599">
        <f>VLOOKUP(E599,Tabela36[#All],3,FALSE)</f>
        <v>1.7160033436347992</v>
      </c>
      <c r="J599" s="1" t="s">
        <v>791</v>
      </c>
      <c r="K599">
        <v>2.180682012519926</v>
      </c>
      <c r="L599">
        <f>VLOOKUP(J599,Tabela36[#All],2,FALSE)</f>
        <v>2.4265112613645754</v>
      </c>
      <c r="M599">
        <f>VLOOKUP(J599,Tabela36[#All],3,FALSE)</f>
        <v>2.0934216851622351</v>
      </c>
      <c r="O599" s="1" t="s">
        <v>786</v>
      </c>
      <c r="P599">
        <v>4.6240344464380225</v>
      </c>
      <c r="Q599">
        <f>VLOOKUP(O599,Tabela36[#All],2,FALSE)</f>
        <v>3.4580331924965062</v>
      </c>
      <c r="R599">
        <f>VLOOKUP(O599,Tabela36[#All],3,FALSE)</f>
        <v>2.3979400086720375</v>
      </c>
      <c r="T599" s="1" t="s">
        <v>785</v>
      </c>
      <c r="U599">
        <v>-20.787841656654852</v>
      </c>
      <c r="V599">
        <f>VLOOKUP(T599,Tabela36[#All],2,FALSE)</f>
        <v>2.4116197059632301</v>
      </c>
      <c r="W599">
        <f>VLOOKUP(T599,Tabela36[#All],3,FALSE)</f>
        <v>2.1038037209559568</v>
      </c>
      <c r="Y599" t="s">
        <v>785</v>
      </c>
      <c r="Z599">
        <v>-48.341536137232502</v>
      </c>
      <c r="AA599">
        <f>VLOOKUP(Y599,Tabela36[#All],2,FALSE)</f>
        <v>2.4116197059632301</v>
      </c>
      <c r="AB599">
        <f>VLOOKUP(Y599,Tabela36[#All],3,FALSE)</f>
        <v>2.1038037209559568</v>
      </c>
    </row>
    <row r="600" spans="1:28" x14ac:dyDescent="0.3">
      <c r="A600" t="s">
        <v>787</v>
      </c>
      <c r="B600">
        <v>3.2650537885040145</v>
      </c>
      <c r="C600">
        <v>2.4941545940184429</v>
      </c>
      <c r="E600" s="1" t="s">
        <v>809</v>
      </c>
      <c r="F600">
        <v>571.63123099999996</v>
      </c>
      <c r="G600">
        <f>VLOOKUP(E600,Tabela36[#All],2,FALSE)</f>
        <v>2.7895807121644256</v>
      </c>
      <c r="H600">
        <f>VLOOKUP(E600,Tabela36[#All],3,FALSE)</f>
        <v>2.3384564936046046</v>
      </c>
      <c r="J600" s="1" t="s">
        <v>792</v>
      </c>
      <c r="K600">
        <v>2.1028828617830406</v>
      </c>
      <c r="L600">
        <f>VLOOKUP(J600,Tabela36[#All],2,FALSE)</f>
        <v>2.12057393120585</v>
      </c>
      <c r="M600">
        <f>VLOOKUP(J600,Tabela36[#All],3,FALSE)</f>
        <v>1.954242509439325</v>
      </c>
      <c r="O600" s="1" t="s">
        <v>787</v>
      </c>
      <c r="P600">
        <v>3.4245549766067134</v>
      </c>
      <c r="Q600">
        <f>VLOOKUP(O600,Tabela36[#All],2,FALSE)</f>
        <v>3.2650537885040145</v>
      </c>
      <c r="R600">
        <f>VLOOKUP(O600,Tabela36[#All],3,FALSE)</f>
        <v>2.4941545940184429</v>
      </c>
      <c r="T600" s="1" t="s">
        <v>786</v>
      </c>
      <c r="U600">
        <v>-23.097889485000003</v>
      </c>
      <c r="V600">
        <f>VLOOKUP(T600,Tabela36[#All],2,FALSE)</f>
        <v>3.4580331924965062</v>
      </c>
      <c r="W600">
        <f>VLOOKUP(T600,Tabela36[#All],3,FALSE)</f>
        <v>2.3979400086720375</v>
      </c>
      <c r="Y600" t="s">
        <v>786</v>
      </c>
      <c r="Z600">
        <v>-47.711472527996328</v>
      </c>
      <c r="AA600">
        <f>VLOOKUP(Y600,Tabela36[#All],2,FALSE)</f>
        <v>3.4580331924965062</v>
      </c>
      <c r="AB600">
        <f>VLOOKUP(Y600,Tabela36[#All],3,FALSE)</f>
        <v>2.3979400086720375</v>
      </c>
    </row>
    <row r="601" spans="1:28" x14ac:dyDescent="0.3">
      <c r="A601" t="s">
        <v>788</v>
      </c>
      <c r="B601">
        <v>2.0453229787866576</v>
      </c>
      <c r="C601">
        <v>1.7923916894982539</v>
      </c>
      <c r="E601" s="1" t="s">
        <v>810</v>
      </c>
      <c r="F601">
        <v>518.33459100000005</v>
      </c>
      <c r="G601">
        <f>VLOOKUP(E601,Tabela36[#All],2,FALSE)</f>
        <v>2.6222140229662951</v>
      </c>
      <c r="H601">
        <f>VLOOKUP(E601,Tabela36[#All],3,FALSE)</f>
        <v>2.1958996524092336</v>
      </c>
      <c r="J601" s="1" t="s">
        <v>793</v>
      </c>
      <c r="K601">
        <v>2.7979499619051582</v>
      </c>
      <c r="L601">
        <f>VLOOKUP(J601,Tabela36[#All],2,FALSE)</f>
        <v>2.6473829701146196</v>
      </c>
      <c r="M601">
        <f>VLOOKUP(J601,Tabela36[#All],3,FALSE)</f>
        <v>2.2304489213782741</v>
      </c>
      <c r="O601" s="1" t="s">
        <v>788</v>
      </c>
      <c r="P601">
        <v>3.3823773034681137</v>
      </c>
      <c r="Q601">
        <f>VLOOKUP(O601,Tabela36[#All],2,FALSE)</f>
        <v>2.0453229787866576</v>
      </c>
      <c r="R601">
        <f>VLOOKUP(O601,Tabela36[#All],3,FALSE)</f>
        <v>1.7923916894982539</v>
      </c>
      <c r="T601" s="1" t="s">
        <v>787</v>
      </c>
      <c r="U601">
        <v>-23.202363382960307</v>
      </c>
      <c r="V601">
        <f>VLOOKUP(T601,Tabela36[#All],2,FALSE)</f>
        <v>3.2650537885040145</v>
      </c>
      <c r="W601">
        <f>VLOOKUP(T601,Tabela36[#All],3,FALSE)</f>
        <v>2.4941545940184429</v>
      </c>
      <c r="Y601" t="s">
        <v>787</v>
      </c>
      <c r="Z601">
        <v>-49.603542894931422</v>
      </c>
      <c r="AA601">
        <f>VLOOKUP(Y601,Tabela36[#All],2,FALSE)</f>
        <v>3.2650537885040145</v>
      </c>
      <c r="AB601">
        <f>VLOOKUP(Y601,Tabela36[#All],3,FALSE)</f>
        <v>2.4941545940184429</v>
      </c>
    </row>
    <row r="602" spans="1:28" x14ac:dyDescent="0.3">
      <c r="A602" t="s">
        <v>141</v>
      </c>
      <c r="B602">
        <v>2.3201462861110542</v>
      </c>
      <c r="C602">
        <v>2.0413926851582249</v>
      </c>
      <c r="E602" s="1" t="s">
        <v>811</v>
      </c>
      <c r="F602">
        <v>415.85244899999998</v>
      </c>
      <c r="G602">
        <f>VLOOKUP(E602,Tabela36[#All],2,FALSE)</f>
        <v>0.77815125038364363</v>
      </c>
      <c r="H602">
        <f>VLOOKUP(E602,Tabela36[#All],3,FALSE)</f>
        <v>0.77815125038364363</v>
      </c>
      <c r="J602" s="1" t="s">
        <v>794</v>
      </c>
      <c r="K602">
        <v>2.3887581878491044</v>
      </c>
      <c r="L602">
        <f>VLOOKUP(J602,Tabela36[#All],2,FALSE)</f>
        <v>2.0606978403536118</v>
      </c>
      <c r="M602">
        <f>VLOOKUP(J602,Tabela36[#All],3,FALSE)</f>
        <v>1.8061799739838871</v>
      </c>
      <c r="O602" s="1" t="s">
        <v>141</v>
      </c>
      <c r="P602">
        <v>4.0004340774793183</v>
      </c>
      <c r="Q602">
        <f>VLOOKUP(O602,Tabela36[#All],2,FALSE)</f>
        <v>2.3201462861110542</v>
      </c>
      <c r="R602">
        <f>VLOOKUP(O602,Tabela36[#All],3,FALSE)</f>
        <v>2.0413926851582249</v>
      </c>
      <c r="T602" s="1" t="s">
        <v>788</v>
      </c>
      <c r="U602">
        <v>-23.243769527262103</v>
      </c>
      <c r="V602">
        <f>VLOOKUP(T602,Tabela36[#All],2,FALSE)</f>
        <v>2.0453229787866576</v>
      </c>
      <c r="W602">
        <f>VLOOKUP(T602,Tabela36[#All],3,FALSE)</f>
        <v>1.7923916894982539</v>
      </c>
      <c r="Y602" t="s">
        <v>788</v>
      </c>
      <c r="Z602">
        <v>-48.198238839887324</v>
      </c>
      <c r="AA602">
        <f>VLOOKUP(Y602,Tabela36[#All],2,FALSE)</f>
        <v>2.0453229787866576</v>
      </c>
      <c r="AB602">
        <f>VLOOKUP(Y602,Tabela36[#All],3,FALSE)</f>
        <v>1.7923916894982539</v>
      </c>
    </row>
    <row r="603" spans="1:28" x14ac:dyDescent="0.3">
      <c r="A603" t="s">
        <v>789</v>
      </c>
      <c r="B603">
        <v>1.7634279935629373</v>
      </c>
      <c r="C603">
        <v>1.5797835966168101</v>
      </c>
      <c r="J603" s="1" t="s">
        <v>795</v>
      </c>
      <c r="K603">
        <v>2.1853579726778092</v>
      </c>
      <c r="L603">
        <f>VLOOKUP(J603,Tabela36[#All],2,FALSE)</f>
        <v>0.47712125471966244</v>
      </c>
      <c r="M603">
        <f>VLOOKUP(J603,Tabela36[#All],3,FALSE)</f>
        <v>0.47712125471966244</v>
      </c>
      <c r="O603" s="1" t="s">
        <v>789</v>
      </c>
      <c r="P603">
        <v>3.236537261488694</v>
      </c>
      <c r="Q603" s="6">
        <f>VLOOKUP(O603,Tabela36[#All],2,FALSE)</f>
        <v>1.7634279935629373</v>
      </c>
      <c r="R603" s="6">
        <f>VLOOKUP(O603,Tabela36[#All],3,FALSE)</f>
        <v>1.5797835966168101</v>
      </c>
      <c r="T603" s="1" t="s">
        <v>141</v>
      </c>
      <c r="U603">
        <v>-22.427493614698104</v>
      </c>
      <c r="V603">
        <f>VLOOKUP(T603,Tabela36[#All],2,FALSE)</f>
        <v>2.3201462861110542</v>
      </c>
      <c r="W603">
        <f>VLOOKUP(T603,Tabela36[#All],3,FALSE)</f>
        <v>2.0413926851582249</v>
      </c>
      <c r="Y603" t="s">
        <v>141</v>
      </c>
      <c r="Z603">
        <v>-48.172157585145634</v>
      </c>
      <c r="AA603">
        <f>VLOOKUP(Y603,Tabela36[#All],2,FALSE)</f>
        <v>2.3201462861110542</v>
      </c>
      <c r="AB603">
        <f>VLOOKUP(Y603,Tabela36[#All],3,FALSE)</f>
        <v>2.0413926851582249</v>
      </c>
    </row>
    <row r="604" spans="1:28" x14ac:dyDescent="0.3">
      <c r="A604" t="s">
        <v>790</v>
      </c>
      <c r="B604">
        <v>3.7734207232906098</v>
      </c>
      <c r="C604">
        <v>2.5327543789924976</v>
      </c>
      <c r="J604" s="1" t="s">
        <v>796</v>
      </c>
      <c r="K604">
        <v>2.1696656187904129</v>
      </c>
      <c r="L604">
        <f>VLOOKUP(J604,Tabela36[#All],2,FALSE)</f>
        <v>1.6812412373755872</v>
      </c>
      <c r="M604">
        <f>VLOOKUP(J604,Tabela36[#All],3,FALSE)</f>
        <v>1.5314789170422551</v>
      </c>
      <c r="O604" s="1" t="s">
        <v>790</v>
      </c>
      <c r="P604">
        <v>4.6738039593845588</v>
      </c>
      <c r="Q604" s="6">
        <f>VLOOKUP(O604,Tabela36[#All],2,FALSE)</f>
        <v>3.7734207232906098</v>
      </c>
      <c r="R604">
        <f>VLOOKUP(O604,Tabela36[#All],3,FALSE)</f>
        <v>2.5327543789924976</v>
      </c>
      <c r="T604" s="1" t="s">
        <v>789</v>
      </c>
      <c r="U604">
        <v>-22.038073647059949</v>
      </c>
      <c r="V604">
        <f>VLOOKUP(T604,Tabela36[#All],2,FALSE)</f>
        <v>1.7634279935629373</v>
      </c>
      <c r="W604">
        <f>VLOOKUP(T604,Tabela36[#All],3,FALSE)</f>
        <v>1.5797835966168101</v>
      </c>
      <c r="Y604" t="s">
        <v>789</v>
      </c>
      <c r="Z604">
        <v>-48.340183393753499</v>
      </c>
      <c r="AA604">
        <f>VLOOKUP(Y604,Tabela36[#All],2,FALSE)</f>
        <v>1.7634279935629373</v>
      </c>
      <c r="AB604">
        <f>VLOOKUP(Y604,Tabela36[#All],3,FALSE)</f>
        <v>1.5797835966168101</v>
      </c>
    </row>
    <row r="605" spans="1:28" x14ac:dyDescent="0.3">
      <c r="A605" t="s">
        <v>791</v>
      </c>
      <c r="B605">
        <v>2.4265112613645754</v>
      </c>
      <c r="C605">
        <v>2.0934216851622351</v>
      </c>
      <c r="J605" s="1" t="s">
        <v>797</v>
      </c>
      <c r="K605">
        <v>2.3219317379701807</v>
      </c>
      <c r="L605">
        <f>VLOOKUP(J605,Tabela36[#All],2,FALSE)</f>
        <v>2.7497363155690611</v>
      </c>
      <c r="M605">
        <f>VLOOKUP(J605,Tabela36[#All],3,FALSE)</f>
        <v>2.2380461031287955</v>
      </c>
      <c r="O605" s="1" t="s">
        <v>791</v>
      </c>
      <c r="P605">
        <v>3.763951826033324</v>
      </c>
      <c r="Q605">
        <f>VLOOKUP(O605,Tabela36[#All],2,FALSE)</f>
        <v>2.4265112613645754</v>
      </c>
      <c r="R605">
        <f>VLOOKUP(O605,Tabela36[#All],3,FALSE)</f>
        <v>2.0934216851622351</v>
      </c>
      <c r="T605" s="1" t="s">
        <v>790</v>
      </c>
      <c r="U605">
        <v>-22.960415205393254</v>
      </c>
      <c r="V605">
        <f>VLOOKUP(T605,Tabela36[#All],2,FALSE)</f>
        <v>3.7734207232906098</v>
      </c>
      <c r="W605">
        <f>VLOOKUP(T605,Tabela36[#All],3,FALSE)</f>
        <v>2.5327543789924976</v>
      </c>
      <c r="Y605" t="s">
        <v>790</v>
      </c>
      <c r="Z605">
        <v>-45.550746882346836</v>
      </c>
      <c r="AA605">
        <f>VLOOKUP(Y605,Tabela36[#All],2,FALSE)</f>
        <v>3.7734207232906098</v>
      </c>
      <c r="AB605">
        <f>VLOOKUP(Y605,Tabela36[#All],3,FALSE)</f>
        <v>2.5327543789924976</v>
      </c>
    </row>
    <row r="606" spans="1:28" x14ac:dyDescent="0.3">
      <c r="A606" t="s">
        <v>792</v>
      </c>
      <c r="B606">
        <v>2.12057393120585</v>
      </c>
      <c r="C606">
        <v>1.954242509439325</v>
      </c>
      <c r="J606" s="1" t="s">
        <v>175</v>
      </c>
      <c r="K606">
        <v>2.8500976609941615</v>
      </c>
      <c r="L606">
        <f>VLOOKUP(J606,Tabela36[#All],2,FALSE)</f>
        <v>4.4982416126858915</v>
      </c>
      <c r="M606">
        <f>VLOOKUP(J606,Tabela36[#All],3,FALSE)</f>
        <v>2.6989700043360187</v>
      </c>
      <c r="O606" s="1" t="s">
        <v>792</v>
      </c>
      <c r="P606">
        <v>3.8384712790719289</v>
      </c>
      <c r="Q606">
        <f>VLOOKUP(O606,Tabela36[#All],2,FALSE)</f>
        <v>2.12057393120585</v>
      </c>
      <c r="R606">
        <f>VLOOKUP(O606,Tabela36[#All],3,FALSE)</f>
        <v>1.954242509439325</v>
      </c>
      <c r="T606" s="1" t="s">
        <v>791</v>
      </c>
      <c r="U606">
        <v>-20.228012803363956</v>
      </c>
      <c r="V606">
        <f>VLOOKUP(T606,Tabela36[#All],2,FALSE)</f>
        <v>2.4265112613645754</v>
      </c>
      <c r="W606">
        <f>VLOOKUP(T606,Tabela36[#All],3,FALSE)</f>
        <v>2.0934216851622351</v>
      </c>
      <c r="Y606" t="s">
        <v>791</v>
      </c>
      <c r="Z606">
        <v>-50.884882785455289</v>
      </c>
      <c r="AA606">
        <f>VLOOKUP(Y606,Tabela36[#All],2,FALSE)</f>
        <v>2.4265112613645754</v>
      </c>
      <c r="AB606">
        <f>VLOOKUP(Y606,Tabela36[#All],3,FALSE)</f>
        <v>2.0934216851622351</v>
      </c>
    </row>
    <row r="607" spans="1:28" x14ac:dyDescent="0.3">
      <c r="A607" t="s">
        <v>793</v>
      </c>
      <c r="B607">
        <v>2.6473829701146196</v>
      </c>
      <c r="C607">
        <v>2.2304489213782741</v>
      </c>
      <c r="J607" s="1" t="s">
        <v>142</v>
      </c>
      <c r="K607">
        <v>2.450524690058026</v>
      </c>
      <c r="L607">
        <f>VLOOKUP(J607,Tabela36[#All],2,FALSE)</f>
        <v>0.69897000433601886</v>
      </c>
      <c r="M607">
        <f>VLOOKUP(J607,Tabela36[#All],3,FALSE)</f>
        <v>0.69897000433601886</v>
      </c>
      <c r="O607" s="1" t="s">
        <v>793</v>
      </c>
      <c r="P607">
        <v>4.8164004016476971</v>
      </c>
      <c r="Q607">
        <f>VLOOKUP(O607,Tabela36[#All],2,FALSE)</f>
        <v>2.6473829701146196</v>
      </c>
      <c r="R607">
        <f>VLOOKUP(O607,Tabela36[#All],3,FALSE)</f>
        <v>2.2304489213782741</v>
      </c>
      <c r="T607" s="1" t="s">
        <v>792</v>
      </c>
      <c r="U607">
        <v>-22.814756155163252</v>
      </c>
      <c r="V607">
        <f>VLOOKUP(T607,Tabela36[#All],2,FALSE)</f>
        <v>2.12057393120585</v>
      </c>
      <c r="W607">
        <f>VLOOKUP(T607,Tabela36[#All],3,FALSE)</f>
        <v>1.954242509439325</v>
      </c>
      <c r="Y607" t="s">
        <v>792</v>
      </c>
      <c r="Z607">
        <v>-46.697023859532528</v>
      </c>
      <c r="AA607">
        <f>VLOOKUP(Y607,Tabela36[#All],2,FALSE)</f>
        <v>2.12057393120585</v>
      </c>
      <c r="AB607">
        <f>VLOOKUP(Y607,Tabela36[#All],3,FALSE)</f>
        <v>1.954242509439325</v>
      </c>
    </row>
    <row r="608" spans="1:28" x14ac:dyDescent="0.3">
      <c r="A608" t="s">
        <v>794</v>
      </c>
      <c r="B608">
        <v>2.0606978403536118</v>
      </c>
      <c r="C608">
        <v>1.8061799739838871</v>
      </c>
      <c r="J608" s="1" t="s">
        <v>798</v>
      </c>
      <c r="K608">
        <v>2.4021478490583599</v>
      </c>
      <c r="L608">
        <f>VLOOKUP(J608,Tabela36[#All],2,FALSE)</f>
        <v>2.214843848047698</v>
      </c>
      <c r="M608">
        <f>VLOOKUP(J608,Tabela36[#All],3,FALSE)</f>
        <v>1.9637878273455553</v>
      </c>
      <c r="O608" s="1" t="s">
        <v>794</v>
      </c>
      <c r="P608">
        <v>4.1901915805753021</v>
      </c>
      <c r="Q608">
        <f>VLOOKUP(O608,Tabela36[#All],2,FALSE)</f>
        <v>2.0606978403536118</v>
      </c>
      <c r="R608">
        <f>VLOOKUP(O608,Tabela36[#All],3,FALSE)</f>
        <v>1.8061799739838871</v>
      </c>
      <c r="T608" s="1" t="s">
        <v>793</v>
      </c>
      <c r="U608">
        <v>-21.934821510000003</v>
      </c>
      <c r="V608">
        <f>VLOOKUP(T608,Tabela36[#All],2,FALSE)</f>
        <v>2.6473829701146196</v>
      </c>
      <c r="W608">
        <f>VLOOKUP(T608,Tabela36[#All],3,FALSE)</f>
        <v>2.2304489213782741</v>
      </c>
      <c r="Y608" t="s">
        <v>793</v>
      </c>
      <c r="Z608">
        <v>-50.514006421722954</v>
      </c>
      <c r="AA608">
        <f>VLOOKUP(Y608,Tabela36[#All],2,FALSE)</f>
        <v>2.6473829701146196</v>
      </c>
      <c r="AB608">
        <f>VLOOKUP(Y608,Tabela36[#All],3,FALSE)</f>
        <v>2.2304489213782741</v>
      </c>
    </row>
    <row r="609" spans="1:28" x14ac:dyDescent="0.3">
      <c r="A609" t="s">
        <v>795</v>
      </c>
      <c r="B609">
        <v>0.47712125471966244</v>
      </c>
      <c r="C609">
        <v>0.47712125471966244</v>
      </c>
      <c r="J609" s="1" t="s">
        <v>799</v>
      </c>
      <c r="K609">
        <v>1.8979348365453415</v>
      </c>
      <c r="L609">
        <f>VLOOKUP(J609,Tabela36[#All],2,FALSE)</f>
        <v>0.77815125038364363</v>
      </c>
      <c r="M609">
        <f>VLOOKUP(J609,Tabela36[#All],3,FALSE)</f>
        <v>0.69897000433601886</v>
      </c>
      <c r="O609" s="1" t="s">
        <v>795</v>
      </c>
      <c r="P609">
        <v>3.3044905277734875</v>
      </c>
      <c r="Q609">
        <f>VLOOKUP(O609,Tabela36[#All],2,FALSE)</f>
        <v>0.47712125471966244</v>
      </c>
      <c r="R609">
        <f>VLOOKUP(O609,Tabela36[#All],3,FALSE)</f>
        <v>0.47712125471966244</v>
      </c>
      <c r="T609" s="1" t="s">
        <v>794</v>
      </c>
      <c r="U609">
        <v>-21.386395317688653</v>
      </c>
      <c r="V609">
        <f>VLOOKUP(T609,Tabela36[#All],2,FALSE)</f>
        <v>2.0606978403536118</v>
      </c>
      <c r="W609">
        <f>VLOOKUP(T609,Tabela36[#All],3,FALSE)</f>
        <v>1.8061799739838871</v>
      </c>
      <c r="Y609" t="s">
        <v>794</v>
      </c>
      <c r="Z609">
        <v>-51.576720575971144</v>
      </c>
      <c r="AA609">
        <f>VLOOKUP(Y609,Tabela36[#All],2,FALSE)</f>
        <v>2.0606978403536118</v>
      </c>
      <c r="AB609">
        <f>VLOOKUP(Y609,Tabela36[#All],3,FALSE)</f>
        <v>1.8061799739838871</v>
      </c>
    </row>
    <row r="610" spans="1:28" x14ac:dyDescent="0.3">
      <c r="A610" t="s">
        <v>796</v>
      </c>
      <c r="B610">
        <v>1.6812412373755872</v>
      </c>
      <c r="C610">
        <v>1.5314789170422551</v>
      </c>
      <c r="J610" s="1" t="s">
        <v>800</v>
      </c>
      <c r="K610">
        <v>2.3206903717279208</v>
      </c>
      <c r="L610">
        <f>VLOOKUP(J610,Tabela36[#All],2,FALSE)</f>
        <v>1.954242509439325</v>
      </c>
      <c r="M610">
        <f>VLOOKUP(J610,Tabela36[#All],3,FALSE)</f>
        <v>1.7558748556724915</v>
      </c>
      <c r="O610" s="1" t="s">
        <v>796</v>
      </c>
      <c r="P610">
        <v>3.2372923375674589</v>
      </c>
      <c r="Q610">
        <f>VLOOKUP(O610,Tabela36[#All],2,FALSE)</f>
        <v>1.6812412373755872</v>
      </c>
      <c r="R610">
        <f>VLOOKUP(O610,Tabela36[#All],3,FALSE)</f>
        <v>1.5314789170422551</v>
      </c>
      <c r="T610" s="1" t="s">
        <v>795</v>
      </c>
      <c r="U610">
        <v>-20.950235089182453</v>
      </c>
      <c r="V610">
        <f>VLOOKUP(T610,Tabela36[#All],2,FALSE)</f>
        <v>0.47712125471966244</v>
      </c>
      <c r="W610">
        <f>VLOOKUP(T610,Tabela36[#All],3,FALSE)</f>
        <v>0.47712125471966244</v>
      </c>
      <c r="Y610" t="s">
        <v>795</v>
      </c>
      <c r="Z610">
        <v>-50.10944175051926</v>
      </c>
      <c r="AA610">
        <f>VLOOKUP(Y610,Tabela36[#All],2,FALSE)</f>
        <v>0.47712125471966244</v>
      </c>
      <c r="AB610">
        <f>VLOOKUP(Y610,Tabela36[#All],3,FALSE)</f>
        <v>0.47712125471966244</v>
      </c>
    </row>
    <row r="611" spans="1:28" x14ac:dyDescent="0.3">
      <c r="A611" t="s">
        <v>797</v>
      </c>
      <c r="B611">
        <v>2.7497363155690611</v>
      </c>
      <c r="C611">
        <v>2.2380461031287955</v>
      </c>
      <c r="J611" s="1" t="s">
        <v>801</v>
      </c>
      <c r="K611">
        <v>2.1670247521755779</v>
      </c>
      <c r="L611">
        <f>VLOOKUP(J611,Tabela36[#All],2,FALSE)</f>
        <v>2.0569048513364727</v>
      </c>
      <c r="M611">
        <f>VLOOKUP(J611,Tabela36[#All],3,FALSE)</f>
        <v>1.8260748027008264</v>
      </c>
      <c r="O611" s="1" t="s">
        <v>797</v>
      </c>
      <c r="P611">
        <v>3.7999605274059833</v>
      </c>
      <c r="Q611">
        <f>VLOOKUP(O611,Tabela36[#All],2,FALSE)</f>
        <v>2.7497363155690611</v>
      </c>
      <c r="R611">
        <f>VLOOKUP(O611,Tabela36[#All],3,FALSE)</f>
        <v>2.2380461031287955</v>
      </c>
      <c r="T611" s="1" t="s">
        <v>796</v>
      </c>
      <c r="U611">
        <v>-20.051268617318417</v>
      </c>
      <c r="V611">
        <f>VLOOKUP(T611,Tabela36[#All],2,FALSE)</f>
        <v>1.6812412373755872</v>
      </c>
      <c r="W611">
        <f>VLOOKUP(T611,Tabela36[#All],3,FALSE)</f>
        <v>1.5314789170422551</v>
      </c>
      <c r="Y611" t="s">
        <v>796</v>
      </c>
      <c r="Z611">
        <v>-50.477729431479297</v>
      </c>
      <c r="AA611">
        <f>VLOOKUP(Y611,Tabela36[#All],2,FALSE)</f>
        <v>1.6812412373755872</v>
      </c>
      <c r="AB611">
        <f>VLOOKUP(Y611,Tabela36[#All],3,FALSE)</f>
        <v>1.5314789170422551</v>
      </c>
    </row>
    <row r="612" spans="1:28" x14ac:dyDescent="0.3">
      <c r="A612" t="s">
        <v>175</v>
      </c>
      <c r="B612">
        <v>4.4982416126858915</v>
      </c>
      <c r="C612">
        <v>2.6989700043360187</v>
      </c>
      <c r="J612" s="1" t="s">
        <v>802</v>
      </c>
      <c r="K612">
        <v>2.5104324007427796</v>
      </c>
      <c r="L612">
        <f>VLOOKUP(J612,Tabela36[#All],2,FALSE)</f>
        <v>1.4913616938342726</v>
      </c>
      <c r="M612">
        <f>VLOOKUP(J612,Tabela36[#All],3,FALSE)</f>
        <v>1.414973347970818</v>
      </c>
      <c r="O612" s="1" t="s">
        <v>175</v>
      </c>
      <c r="P612">
        <v>4.9580810655158709</v>
      </c>
      <c r="Q612">
        <f>VLOOKUP(O612,Tabela36[#All],2,FALSE)</f>
        <v>4.4982416126858915</v>
      </c>
      <c r="R612">
        <f>VLOOKUP(O612,Tabela36[#All],3,FALSE)</f>
        <v>2.6989700043360187</v>
      </c>
      <c r="T612" s="1" t="s">
        <v>797</v>
      </c>
      <c r="U612">
        <v>-21.162470999800203</v>
      </c>
      <c r="V612">
        <f>VLOOKUP(T612,Tabela36[#All],2,FALSE)</f>
        <v>2.7497363155690611</v>
      </c>
      <c r="W612">
        <f>VLOOKUP(T612,Tabela36[#All],3,FALSE)</f>
        <v>2.2380461031287955</v>
      </c>
      <c r="Y612" t="s">
        <v>797</v>
      </c>
      <c r="Z612">
        <v>-49.719672394223984</v>
      </c>
      <c r="AA612">
        <f>VLOOKUP(Y612,Tabela36[#All],2,FALSE)</f>
        <v>2.7497363155690611</v>
      </c>
      <c r="AB612">
        <f>VLOOKUP(Y612,Tabela36[#All],3,FALSE)</f>
        <v>2.2380461031287955</v>
      </c>
    </row>
    <row r="613" spans="1:28" x14ac:dyDescent="0.3">
      <c r="A613" t="s">
        <v>142</v>
      </c>
      <c r="B613">
        <v>0.69897000433601886</v>
      </c>
      <c r="C613">
        <v>0.69897000433601886</v>
      </c>
      <c r="J613" s="1" t="s">
        <v>803</v>
      </c>
      <c r="K613">
        <v>2.1753407291061095</v>
      </c>
      <c r="L613">
        <f>VLOOKUP(J613,Tabela36[#All],2,FALSE)</f>
        <v>1.5185139398778875</v>
      </c>
      <c r="M613">
        <f>VLOOKUP(J613,Tabela36[#All],3,FALSE)</f>
        <v>1.4771212547196624</v>
      </c>
      <c r="O613" s="1" t="s">
        <v>142</v>
      </c>
      <c r="P613">
        <v>3.6794278966121188</v>
      </c>
      <c r="Q613">
        <f>VLOOKUP(O613,Tabela36[#All],2,FALSE)</f>
        <v>0.69897000433601886</v>
      </c>
      <c r="R613">
        <f>VLOOKUP(O613,Tabela36[#All],3,FALSE)</f>
        <v>0.69897000433601886</v>
      </c>
      <c r="T613" s="1" t="s">
        <v>175</v>
      </c>
      <c r="U613">
        <v>-23.435964980516907</v>
      </c>
      <c r="V613">
        <f>VLOOKUP(T613,Tabela36[#All],2,FALSE)</f>
        <v>4.4982416126858915</v>
      </c>
      <c r="W613">
        <f>VLOOKUP(T613,Tabela36[#All],3,FALSE)</f>
        <v>2.6989700043360187</v>
      </c>
      <c r="Y613" t="s">
        <v>175</v>
      </c>
      <c r="Z613">
        <v>-45.072091475479915</v>
      </c>
      <c r="AA613">
        <f>VLOOKUP(Y613,Tabela36[#All],2,FALSE)</f>
        <v>4.4982416126858915</v>
      </c>
      <c r="AB613">
        <f>VLOOKUP(Y613,Tabela36[#All],3,FALSE)</f>
        <v>2.6989700043360187</v>
      </c>
    </row>
    <row r="614" spans="1:28" x14ac:dyDescent="0.3">
      <c r="A614" t="s">
        <v>798</v>
      </c>
      <c r="B614">
        <v>2.214843848047698</v>
      </c>
      <c r="C614">
        <v>1.9637878273455553</v>
      </c>
      <c r="J614" s="1" t="s">
        <v>143</v>
      </c>
      <c r="K614">
        <v>2.1718375720313672</v>
      </c>
      <c r="L614">
        <f>VLOOKUP(J614,Tabela36[#All],2,FALSE)</f>
        <v>3.1386184338994925</v>
      </c>
      <c r="M614">
        <f>VLOOKUP(J614,Tabela36[#All],3,FALSE)</f>
        <v>2.2600713879850747</v>
      </c>
      <c r="O614" s="1" t="s">
        <v>798</v>
      </c>
      <c r="P614">
        <v>4.0047511555910011</v>
      </c>
      <c r="Q614">
        <f>VLOOKUP(O614,Tabela36[#All],2,FALSE)</f>
        <v>2.214843848047698</v>
      </c>
      <c r="R614">
        <f>VLOOKUP(O614,Tabela36[#All],3,FALSE)</f>
        <v>1.9637878273455553</v>
      </c>
      <c r="T614" s="1" t="s">
        <v>142</v>
      </c>
      <c r="U614">
        <v>-22.523835450207056</v>
      </c>
      <c r="V614">
        <f>VLOOKUP(T614,Tabela36[#All],2,FALSE)</f>
        <v>0.69897000433601886</v>
      </c>
      <c r="W614">
        <f>VLOOKUP(T614,Tabela36[#All],3,FALSE)</f>
        <v>0.69897000433601886</v>
      </c>
      <c r="Y614" t="s">
        <v>142</v>
      </c>
      <c r="Z614">
        <v>-49.663271665553467</v>
      </c>
      <c r="AA614">
        <f>VLOOKUP(Y614,Tabela36[#All],2,FALSE)</f>
        <v>0.69897000433601886</v>
      </c>
      <c r="AB614">
        <f>VLOOKUP(Y614,Tabela36[#All],3,FALSE)</f>
        <v>0.69897000433601886</v>
      </c>
    </row>
    <row r="615" spans="1:28" x14ac:dyDescent="0.3">
      <c r="A615" t="s">
        <v>799</v>
      </c>
      <c r="B615">
        <v>0.77815125038364363</v>
      </c>
      <c r="C615">
        <v>0.69897000433601886</v>
      </c>
      <c r="J615" s="1" t="s">
        <v>144</v>
      </c>
      <c r="K615">
        <v>2.9333156620656617</v>
      </c>
      <c r="L615">
        <f>VLOOKUP(J615,Tabela36[#All],2,FALSE)</f>
        <v>1.4623979978989561</v>
      </c>
      <c r="M615">
        <f>VLOOKUP(J615,Tabela36[#All],3,FALSE)</f>
        <v>1.3617278360175928</v>
      </c>
      <c r="O615" s="1" t="s">
        <v>799</v>
      </c>
      <c r="P615">
        <v>3.2657609167176105</v>
      </c>
      <c r="Q615">
        <f>VLOOKUP(O615,Tabela36[#All],2,FALSE)</f>
        <v>0.77815125038364363</v>
      </c>
      <c r="R615">
        <f>VLOOKUP(O615,Tabela36[#All],3,FALSE)</f>
        <v>0.69897000433601886</v>
      </c>
      <c r="T615" s="1" t="s">
        <v>798</v>
      </c>
      <c r="U615">
        <v>-20.953346399265751</v>
      </c>
      <c r="V615">
        <f>VLOOKUP(T615,Tabela36[#All],2,FALSE)</f>
        <v>2.214843848047698</v>
      </c>
      <c r="W615">
        <f>VLOOKUP(T615,Tabela36[#All],3,FALSE)</f>
        <v>1.9637878273455553</v>
      </c>
      <c r="Y615" t="s">
        <v>798</v>
      </c>
      <c r="Z615">
        <v>-49.177669534978428</v>
      </c>
      <c r="AA615">
        <f>VLOOKUP(Y615,Tabela36[#All],2,FALSE)</f>
        <v>2.214843848047698</v>
      </c>
      <c r="AB615">
        <f>VLOOKUP(Y615,Tabela36[#All],3,FALSE)</f>
        <v>1.9637878273455553</v>
      </c>
    </row>
    <row r="616" spans="1:28" x14ac:dyDescent="0.3">
      <c r="A616" t="s">
        <v>800</v>
      </c>
      <c r="B616">
        <v>1.954242509439325</v>
      </c>
      <c r="C616">
        <v>1.7558748556724915</v>
      </c>
      <c r="J616" s="1" t="s">
        <v>145</v>
      </c>
      <c r="K616">
        <v>2.1541042975321183</v>
      </c>
      <c r="L616">
        <f>VLOOKUP(J616,Tabela36[#All],2,FALSE)</f>
        <v>1.9731278535996986</v>
      </c>
      <c r="M616">
        <f>VLOOKUP(J616,Tabela36[#All],3,FALSE)</f>
        <v>1.8195439355418688</v>
      </c>
      <c r="O616" s="1" t="s">
        <v>800</v>
      </c>
      <c r="P616">
        <v>3.9597090242464299</v>
      </c>
      <c r="Q616">
        <f>VLOOKUP(O616,Tabela36[#All],2,FALSE)</f>
        <v>1.954242509439325</v>
      </c>
      <c r="R616">
        <f>VLOOKUP(O616,Tabela36[#All],3,FALSE)</f>
        <v>1.7558748556724915</v>
      </c>
      <c r="T616" s="1" t="s">
        <v>799</v>
      </c>
      <c r="U616">
        <v>-20.887768999370802</v>
      </c>
      <c r="V616">
        <f>VLOOKUP(T616,Tabela36[#All],2,FALSE)</f>
        <v>0.77815125038364363</v>
      </c>
      <c r="W616">
        <f>VLOOKUP(T616,Tabela36[#All],3,FALSE)</f>
        <v>0.69897000433601886</v>
      </c>
      <c r="Y616" t="s">
        <v>799</v>
      </c>
      <c r="Z616">
        <v>-49.897393579108623</v>
      </c>
      <c r="AA616">
        <f>VLOOKUP(Y616,Tabela36[#All],2,FALSE)</f>
        <v>0.77815125038364363</v>
      </c>
      <c r="AB616">
        <f>VLOOKUP(Y616,Tabela36[#All],3,FALSE)</f>
        <v>0.69897000433601886</v>
      </c>
    </row>
    <row r="617" spans="1:28" x14ac:dyDescent="0.3">
      <c r="A617" t="s">
        <v>801</v>
      </c>
      <c r="B617">
        <v>2.0569048513364727</v>
      </c>
      <c r="C617">
        <v>1.8260748027008264</v>
      </c>
      <c r="J617" s="1" t="s">
        <v>804</v>
      </c>
      <c r="K617">
        <v>2.4268006945521643</v>
      </c>
      <c r="L617">
        <f>VLOOKUP(J617,Tabela36[#All],2,FALSE)</f>
        <v>2.5899496013257077</v>
      </c>
      <c r="M617">
        <f>VLOOKUP(J617,Tabela36[#All],3,FALSE)</f>
        <v>2.1271047983648077</v>
      </c>
      <c r="O617" s="1" t="s">
        <v>801</v>
      </c>
      <c r="P617">
        <v>3.0663259253620376</v>
      </c>
      <c r="Q617">
        <f>VLOOKUP(O617,Tabela36[#All],2,FALSE)</f>
        <v>2.0569048513364727</v>
      </c>
      <c r="R617">
        <f>VLOOKUP(O617,Tabela36[#All],3,FALSE)</f>
        <v>1.8260748027008264</v>
      </c>
      <c r="T617" s="1" t="s">
        <v>800</v>
      </c>
      <c r="U617">
        <v>-20.246264096670103</v>
      </c>
      <c r="V617">
        <f>VLOOKUP(T617,Tabela36[#All],2,FALSE)</f>
        <v>1.954242509439325</v>
      </c>
      <c r="W617">
        <f>VLOOKUP(T617,Tabela36[#All],3,FALSE)</f>
        <v>1.7558748556724915</v>
      </c>
      <c r="Y617" t="s">
        <v>800</v>
      </c>
      <c r="Z617">
        <v>-50.641800154077856</v>
      </c>
      <c r="AA617">
        <f>VLOOKUP(Y617,Tabela36[#All],2,FALSE)</f>
        <v>1.954242509439325</v>
      </c>
      <c r="AB617">
        <f>VLOOKUP(Y617,Tabela36[#All],3,FALSE)</f>
        <v>1.7558748556724915</v>
      </c>
    </row>
    <row r="618" spans="1:28" x14ac:dyDescent="0.3">
      <c r="A618" t="s">
        <v>802</v>
      </c>
      <c r="B618">
        <v>1.4913616938342726</v>
      </c>
      <c r="C618">
        <v>1.414973347970818</v>
      </c>
      <c r="J618" s="1" t="s">
        <v>805</v>
      </c>
      <c r="K618">
        <v>1.6282765098705798</v>
      </c>
      <c r="L618">
        <f>VLOOKUP(J618,Tabela36[#All],2,FALSE)</f>
        <v>2.3729120029701067</v>
      </c>
      <c r="M618">
        <f>VLOOKUP(J618,Tabela36[#All],3,FALSE)</f>
        <v>2.0211892990699383</v>
      </c>
      <c r="O618" s="1" t="s">
        <v>802</v>
      </c>
      <c r="P618">
        <v>4.1401622296136367</v>
      </c>
      <c r="Q618">
        <f>VLOOKUP(O618,Tabela36[#All],2,FALSE)</f>
        <v>1.4913616938342726</v>
      </c>
      <c r="R618">
        <f>VLOOKUP(O618,Tabela36[#All],3,FALSE)</f>
        <v>1.414973347970818</v>
      </c>
      <c r="T618" s="1" t="s">
        <v>801</v>
      </c>
      <c r="U618">
        <v>-21.786313652437702</v>
      </c>
      <c r="V618">
        <f>VLOOKUP(T618,Tabela36[#All],2,FALSE)</f>
        <v>2.0569048513364727</v>
      </c>
      <c r="W618">
        <f>VLOOKUP(T618,Tabela36[#All],3,FALSE)</f>
        <v>1.8260748027008264</v>
      </c>
      <c r="Y618" t="s">
        <v>801</v>
      </c>
      <c r="Z618">
        <v>-49.283201601357113</v>
      </c>
      <c r="AA618">
        <f>VLOOKUP(Y618,Tabela36[#All],2,FALSE)</f>
        <v>2.0569048513364727</v>
      </c>
      <c r="AB618">
        <f>VLOOKUP(Y618,Tabela36[#All],3,FALSE)</f>
        <v>1.8260748027008264</v>
      </c>
    </row>
    <row r="619" spans="1:28" x14ac:dyDescent="0.3">
      <c r="A619" t="s">
        <v>803</v>
      </c>
      <c r="B619">
        <v>1.5185139398778875</v>
      </c>
      <c r="C619">
        <v>1.4771212547196624</v>
      </c>
      <c r="J619" s="1" t="s">
        <v>806</v>
      </c>
      <c r="K619">
        <v>1.5455545072340648</v>
      </c>
      <c r="L619">
        <f>VLOOKUP(J619,Tabela36[#All],2,FALSE)</f>
        <v>1.7075701760979363</v>
      </c>
      <c r="M619">
        <f>VLOOKUP(J619,Tabela36[#All],3,FALSE)</f>
        <v>1.4771212547196624</v>
      </c>
      <c r="O619" s="1" t="s">
        <v>803</v>
      </c>
      <c r="P619">
        <v>4.1246998089321174</v>
      </c>
      <c r="Q619">
        <f>VLOOKUP(O619,Tabela36[#All],2,FALSE)</f>
        <v>1.5185139398778875</v>
      </c>
      <c r="R619">
        <f>VLOOKUP(O619,Tabela36[#All],3,FALSE)</f>
        <v>1.4771212547196624</v>
      </c>
      <c r="T619" s="1" t="s">
        <v>802</v>
      </c>
      <c r="U619">
        <v>-21.200418812734753</v>
      </c>
      <c r="V619">
        <f>VLOOKUP(T619,Tabela36[#All],2,FALSE)</f>
        <v>1.4913616938342726</v>
      </c>
      <c r="W619">
        <f>VLOOKUP(T619,Tabela36[#All],3,FALSE)</f>
        <v>1.414973347970818</v>
      </c>
      <c r="Y619" t="s">
        <v>802</v>
      </c>
      <c r="Z619">
        <v>-49.290729849446706</v>
      </c>
      <c r="AA619">
        <f>VLOOKUP(Y619,Tabela36[#All],2,FALSE)</f>
        <v>1.4913616938342726</v>
      </c>
      <c r="AB619">
        <f>VLOOKUP(Y619,Tabela36[#All],3,FALSE)</f>
        <v>1.414973347970818</v>
      </c>
    </row>
    <row r="620" spans="1:28" x14ac:dyDescent="0.3">
      <c r="A620" t="s">
        <v>143</v>
      </c>
      <c r="B620">
        <v>3.1386184338994925</v>
      </c>
      <c r="C620">
        <v>2.2600713879850747</v>
      </c>
      <c r="J620" s="1" t="s">
        <v>146</v>
      </c>
      <c r="K620">
        <v>2.3939540586136796</v>
      </c>
      <c r="L620">
        <f>VLOOKUP(J620,Tabela36[#All],2,FALSE)</f>
        <v>1.8388490907372552</v>
      </c>
      <c r="M620">
        <f>VLOOKUP(J620,Tabela36[#All],3,FALSE)</f>
        <v>1.8195439355418688</v>
      </c>
      <c r="O620" s="1" t="s">
        <v>143</v>
      </c>
      <c r="P620">
        <v>5.1112389831348324</v>
      </c>
      <c r="Q620">
        <f>VLOOKUP(O620,Tabela36[#All],2,FALSE)</f>
        <v>3.1386184338994925</v>
      </c>
      <c r="R620">
        <f>VLOOKUP(O620,Tabela36[#All],3,FALSE)</f>
        <v>2.2600713879850747</v>
      </c>
      <c r="T620" s="1" t="s">
        <v>803</v>
      </c>
      <c r="U620">
        <v>-20.423370291877653</v>
      </c>
      <c r="V620">
        <f>VLOOKUP(T620,Tabela36[#All],2,FALSE)</f>
        <v>1.5185139398778875</v>
      </c>
      <c r="W620">
        <f>VLOOKUP(T620,Tabela36[#All],3,FALSE)</f>
        <v>1.4771212547196624</v>
      </c>
      <c r="Y620" t="s">
        <v>803</v>
      </c>
      <c r="Z620">
        <v>-50.085868281705338</v>
      </c>
      <c r="AA620">
        <f>VLOOKUP(Y620,Tabela36[#All],2,FALSE)</f>
        <v>1.5185139398778875</v>
      </c>
      <c r="AB620">
        <f>VLOOKUP(Y620,Tabela36[#All],3,FALSE)</f>
        <v>1.4771212547196624</v>
      </c>
    </row>
    <row r="621" spans="1:28" x14ac:dyDescent="0.3">
      <c r="A621" t="s">
        <v>144</v>
      </c>
      <c r="B621">
        <v>1.4623979978989561</v>
      </c>
      <c r="C621">
        <v>1.3617278360175928</v>
      </c>
      <c r="J621" s="1" t="s">
        <v>147</v>
      </c>
      <c r="K621">
        <v>1.9117114471772816</v>
      </c>
      <c r="L621">
        <f>VLOOKUP(J621,Tabela36[#All],2,FALSE)</f>
        <v>2.8959747323590648</v>
      </c>
      <c r="M621">
        <f>VLOOKUP(J621,Tabela36[#All],3,FALSE)</f>
        <v>2.2600713879850747</v>
      </c>
      <c r="O621" s="1" t="s">
        <v>144</v>
      </c>
      <c r="P621">
        <v>4.4229179807676626</v>
      </c>
      <c r="Q621">
        <f>VLOOKUP(O621,Tabela36[#All],2,FALSE)</f>
        <v>1.4623979978989561</v>
      </c>
      <c r="R621">
        <f>VLOOKUP(O621,Tabela36[#All],3,FALSE)</f>
        <v>1.3617278360175928</v>
      </c>
      <c r="T621" s="1" t="s">
        <v>143</v>
      </c>
      <c r="U621">
        <v>-22.971244000000002</v>
      </c>
      <c r="V621">
        <f>VLOOKUP(T621,Tabela36[#All],2,FALSE)</f>
        <v>3.1386184338994925</v>
      </c>
      <c r="W621">
        <f>VLOOKUP(T621,Tabela36[#All],3,FALSE)</f>
        <v>2.2600713879850747</v>
      </c>
      <c r="Y621" t="s">
        <v>143</v>
      </c>
      <c r="Z621">
        <v>-46.996630027555213</v>
      </c>
      <c r="AA621">
        <f>VLOOKUP(Y621,Tabela36[#All],2,FALSE)</f>
        <v>3.1386184338994925</v>
      </c>
      <c r="AB621">
        <f>VLOOKUP(Y621,Tabela36[#All],3,FALSE)</f>
        <v>2.2600713879850747</v>
      </c>
    </row>
    <row r="622" spans="1:28" x14ac:dyDescent="0.3">
      <c r="A622" t="s">
        <v>145</v>
      </c>
      <c r="B622">
        <v>1.9731278535996986</v>
      </c>
      <c r="C622">
        <v>1.8195439355418688</v>
      </c>
      <c r="J622" s="1" t="s">
        <v>807</v>
      </c>
      <c r="K622">
        <v>2.3379102939115564</v>
      </c>
      <c r="L622">
        <f>VLOOKUP(J622,Tabela36[#All],2,FALSE)</f>
        <v>3.161667412437736</v>
      </c>
      <c r="M622">
        <f>VLOOKUP(J622,Tabela36[#All],3,FALSE)</f>
        <v>2.4265112613645754</v>
      </c>
      <c r="O622" s="1" t="s">
        <v>145</v>
      </c>
      <c r="P622">
        <v>4.0227169800510296</v>
      </c>
      <c r="Q622">
        <f>VLOOKUP(O622,Tabela36[#All],2,FALSE)</f>
        <v>1.9731278535996986</v>
      </c>
      <c r="R622">
        <f>VLOOKUP(O622,Tabela36[#All],3,FALSE)</f>
        <v>1.8195439355418688</v>
      </c>
      <c r="T622" s="1" t="s">
        <v>144</v>
      </c>
      <c r="U622">
        <v>-21.225575282859502</v>
      </c>
      <c r="V622">
        <f>VLOOKUP(T622,Tabela36[#All],2,FALSE)</f>
        <v>1.4623979978989561</v>
      </c>
      <c r="W622">
        <f>VLOOKUP(T622,Tabela36[#All],3,FALSE)</f>
        <v>1.3617278360175928</v>
      </c>
      <c r="Y622" t="s">
        <v>144</v>
      </c>
      <c r="Z622">
        <v>-50.869308119039758</v>
      </c>
      <c r="AA622">
        <f>VLOOKUP(Y622,Tabela36[#All],2,FALSE)</f>
        <v>1.4623979978989561</v>
      </c>
      <c r="AB622">
        <f>VLOOKUP(Y622,Tabela36[#All],3,FALSE)</f>
        <v>1.3617278360175928</v>
      </c>
    </row>
    <row r="623" spans="1:28" x14ac:dyDescent="0.3">
      <c r="A623" t="s">
        <v>804</v>
      </c>
      <c r="B623">
        <v>2.5899496013257077</v>
      </c>
      <c r="C623">
        <v>2.1271047983648077</v>
      </c>
      <c r="J623" s="1" t="s">
        <v>808</v>
      </c>
      <c r="K623">
        <v>1.9796803728812291</v>
      </c>
      <c r="L623">
        <f>VLOOKUP(J623,Tabela36[#All],2,FALSE)</f>
        <v>1.9138138523837167</v>
      </c>
      <c r="M623">
        <f>VLOOKUP(J623,Tabela36[#All],3,FALSE)</f>
        <v>1.7160033436347992</v>
      </c>
      <c r="O623" s="1" t="s">
        <v>804</v>
      </c>
      <c r="P623">
        <v>4.6319001471668084</v>
      </c>
      <c r="Q623">
        <f>VLOOKUP(O623,Tabela36[#All],2,FALSE)</f>
        <v>2.5899496013257077</v>
      </c>
      <c r="R623">
        <f>VLOOKUP(O623,Tabela36[#All],3,FALSE)</f>
        <v>2.1271047983648077</v>
      </c>
      <c r="T623" s="1" t="s">
        <v>145</v>
      </c>
      <c r="U623">
        <v>-22.884880423820402</v>
      </c>
      <c r="V623">
        <f>VLOOKUP(T623,Tabela36[#All],2,FALSE)</f>
        <v>1.9731278535996986</v>
      </c>
      <c r="W623">
        <f>VLOOKUP(T623,Tabela36[#All],3,FALSE)</f>
        <v>1.8195439355418688</v>
      </c>
      <c r="Y623" t="s">
        <v>145</v>
      </c>
      <c r="Z623">
        <v>-46.411600233135466</v>
      </c>
      <c r="AA623">
        <f>VLOOKUP(Y623,Tabela36[#All],2,FALSE)</f>
        <v>1.9731278535996986</v>
      </c>
      <c r="AB623">
        <f>VLOOKUP(Y623,Tabela36[#All],3,FALSE)</f>
        <v>1.8195439355418688</v>
      </c>
    </row>
    <row r="624" spans="1:28" x14ac:dyDescent="0.3">
      <c r="A624" t="s">
        <v>805</v>
      </c>
      <c r="B624">
        <v>2.3729120029701067</v>
      </c>
      <c r="C624">
        <v>2.0211892990699383</v>
      </c>
      <c r="J624" s="1" t="s">
        <v>809</v>
      </c>
      <c r="K624">
        <v>2.2636763010906771</v>
      </c>
      <c r="L624">
        <f>VLOOKUP(J624,Tabela36[#All],2,FALSE)</f>
        <v>2.7895807121644256</v>
      </c>
      <c r="M624">
        <f>VLOOKUP(J624,Tabela36[#All],3,FALSE)</f>
        <v>2.3384564936046046</v>
      </c>
      <c r="O624" s="1" t="s">
        <v>805</v>
      </c>
      <c r="P624">
        <v>4.7209609738000964</v>
      </c>
      <c r="Q624">
        <f>VLOOKUP(O624,Tabela36[#All],2,FALSE)</f>
        <v>2.3729120029701067</v>
      </c>
      <c r="R624">
        <f>VLOOKUP(O624,Tabela36[#All],3,FALSE)</f>
        <v>2.0211892990699383</v>
      </c>
      <c r="T624" s="1" t="s">
        <v>804</v>
      </c>
      <c r="U624">
        <v>-21.835866000000003</v>
      </c>
      <c r="V624">
        <f>VLOOKUP(T624,Tabela36[#All],2,FALSE)</f>
        <v>2.5899496013257077</v>
      </c>
      <c r="W624">
        <f>VLOOKUP(T624,Tabela36[#All],3,FALSE)</f>
        <v>2.1271047983648077</v>
      </c>
      <c r="Y624" t="s">
        <v>804</v>
      </c>
      <c r="Z624">
        <v>-46.895608914752174</v>
      </c>
      <c r="AA624">
        <f>VLOOKUP(Y624,Tabela36[#All],2,FALSE)</f>
        <v>2.5899496013257077</v>
      </c>
      <c r="AB624">
        <f>VLOOKUP(Y624,Tabela36[#All],3,FALSE)</f>
        <v>2.1271047983648077</v>
      </c>
    </row>
    <row r="625" spans="1:29" x14ac:dyDescent="0.3">
      <c r="A625" t="s">
        <v>806</v>
      </c>
      <c r="B625">
        <v>1.7075701760979363</v>
      </c>
      <c r="C625">
        <v>1.4771212547196624</v>
      </c>
      <c r="J625" s="1" t="s">
        <v>810</v>
      </c>
      <c r="K625">
        <v>2.6239756089478266</v>
      </c>
      <c r="L625">
        <f>VLOOKUP(J625,Tabela36[#All],2,FALSE)</f>
        <v>2.6222140229662951</v>
      </c>
      <c r="M625">
        <f>VLOOKUP(J625,Tabela36[#All],3,FALSE)</f>
        <v>2.1958996524092336</v>
      </c>
      <c r="O625" s="1" t="s">
        <v>806</v>
      </c>
      <c r="P625">
        <v>5.0857827613383861</v>
      </c>
      <c r="Q625">
        <f>VLOOKUP(O625,Tabela36[#All],2,FALSE)</f>
        <v>1.7075701760979363</v>
      </c>
      <c r="R625">
        <f>VLOOKUP(O625,Tabela36[#All],3,FALSE)</f>
        <v>1.4771212547196624</v>
      </c>
      <c r="T625" s="1" t="s">
        <v>805</v>
      </c>
      <c r="U625">
        <v>-23.615302500000002</v>
      </c>
      <c r="V625">
        <f>VLOOKUP(T625,Tabela36[#All],2,FALSE)</f>
        <v>2.3729120029701067</v>
      </c>
      <c r="W625">
        <f>VLOOKUP(T625,Tabela36[#All],3,FALSE)</f>
        <v>2.0211892990699383</v>
      </c>
      <c r="Y625" t="s">
        <v>805</v>
      </c>
      <c r="Z625">
        <v>-47.019647784074024</v>
      </c>
      <c r="AA625">
        <f>VLOOKUP(Y625,Tabela36[#All],2,FALSE)</f>
        <v>2.3729120029701067</v>
      </c>
      <c r="AB625">
        <f>VLOOKUP(Y625,Tabela36[#All],3,FALSE)</f>
        <v>2.0211892990699383</v>
      </c>
    </row>
    <row r="626" spans="1:29" x14ac:dyDescent="0.3">
      <c r="A626" t="s">
        <v>146</v>
      </c>
      <c r="B626">
        <v>1.8388490907372552</v>
      </c>
      <c r="C626">
        <v>1.8195439355418688</v>
      </c>
      <c r="J626" s="1" t="s">
        <v>811</v>
      </c>
      <c r="K626">
        <v>2.503866916149728</v>
      </c>
      <c r="L626">
        <f>VLOOKUP(J626,Tabela36[#All],2,FALSE)</f>
        <v>0.77815125038364363</v>
      </c>
      <c r="M626">
        <f>VLOOKUP(J626,Tabela36[#All],3,FALSE)</f>
        <v>0.77815125038364363</v>
      </c>
      <c r="O626" s="1" t="s">
        <v>146</v>
      </c>
      <c r="P626">
        <v>4.0351494577734632</v>
      </c>
      <c r="Q626">
        <f>VLOOKUP(O626,Tabela36[#All],2,FALSE)</f>
        <v>1.8388490907372552</v>
      </c>
      <c r="R626">
        <f>VLOOKUP(O626,Tabela36[#All],3,FALSE)</f>
        <v>1.8195439355418688</v>
      </c>
      <c r="T626" s="1" t="s">
        <v>806</v>
      </c>
      <c r="U626">
        <v>-23.214466500000004</v>
      </c>
      <c r="V626">
        <f>VLOOKUP(T626,Tabela36[#All],2,FALSE)</f>
        <v>1.7075701760979363</v>
      </c>
      <c r="W626">
        <f>VLOOKUP(T626,Tabela36[#All],3,FALSE)</f>
        <v>1.4771212547196624</v>
      </c>
      <c r="Y626" t="s">
        <v>806</v>
      </c>
      <c r="Z626">
        <v>-46.829890223917758</v>
      </c>
      <c r="AA626">
        <f>VLOOKUP(Y626,Tabela36[#All],2,FALSE)</f>
        <v>1.7075701760979363</v>
      </c>
      <c r="AB626">
        <f>VLOOKUP(Y626,Tabela36[#All],3,FALSE)</f>
        <v>1.4771212547196624</v>
      </c>
    </row>
    <row r="627" spans="1:29" x14ac:dyDescent="0.3">
      <c r="A627" t="s">
        <v>147</v>
      </c>
      <c r="B627">
        <v>2.8959747323590648</v>
      </c>
      <c r="C627">
        <v>2.2600713879850747</v>
      </c>
      <c r="O627" s="1" t="s">
        <v>147</v>
      </c>
      <c r="P627">
        <v>4.896129218798853</v>
      </c>
      <c r="Q627">
        <f>VLOOKUP(O627,Tabela36[#All],2,FALSE)</f>
        <v>2.8959747323590648</v>
      </c>
      <c r="R627">
        <f>VLOOKUP(O627,Tabela36[#All],3,FALSE)</f>
        <v>2.2600713879850747</v>
      </c>
      <c r="T627" s="1" t="s">
        <v>146</v>
      </c>
      <c r="U627">
        <v>-22.224748314841602</v>
      </c>
      <c r="V627">
        <f>VLOOKUP(T627,Tabela36[#All],2,FALSE)</f>
        <v>1.8388490907372552</v>
      </c>
      <c r="W627">
        <f>VLOOKUP(T627,Tabela36[#All],3,FALSE)</f>
        <v>1.8195439355418688</v>
      </c>
      <c r="Y627" t="s">
        <v>146</v>
      </c>
      <c r="Z627">
        <v>-49.821781654576142</v>
      </c>
      <c r="AA627">
        <f>VLOOKUP(Y627,Tabela36[#All],2,FALSE)</f>
        <v>1.8388490907372552</v>
      </c>
      <c r="AB627">
        <f>VLOOKUP(Y627,Tabela36[#All],3,FALSE)</f>
        <v>1.8195439355418688</v>
      </c>
    </row>
    <row r="628" spans="1:29" x14ac:dyDescent="0.3">
      <c r="A628" t="s">
        <v>807</v>
      </c>
      <c r="B628">
        <v>3.161667412437736</v>
      </c>
      <c r="C628">
        <v>2.4265112613645754</v>
      </c>
      <c r="O628" s="1" t="s">
        <v>807</v>
      </c>
      <c r="P628">
        <v>4.2764158446534486</v>
      </c>
      <c r="Q628">
        <f>VLOOKUP(O628,Tabela36[#All],2,FALSE)</f>
        <v>3.161667412437736</v>
      </c>
      <c r="R628">
        <f>VLOOKUP(O628,Tabela36[#All],3,FALSE)</f>
        <v>2.4265112613645754</v>
      </c>
      <c r="T628" s="1" t="s">
        <v>147</v>
      </c>
      <c r="U628">
        <v>-23.030538324140796</v>
      </c>
      <c r="V628">
        <f>VLOOKUP(T628,Tabela36[#All],2,FALSE)</f>
        <v>2.8959747323590648</v>
      </c>
      <c r="W628">
        <f>VLOOKUP(T628,Tabela36[#All],3,FALSE)</f>
        <v>2.2600713879850747</v>
      </c>
      <c r="Y628" t="s">
        <v>147</v>
      </c>
      <c r="Z628">
        <v>-46.976476309079708</v>
      </c>
      <c r="AA628">
        <f>VLOOKUP(Y628,Tabela36[#All],2,FALSE)</f>
        <v>2.8959747323590648</v>
      </c>
      <c r="AB628">
        <f>VLOOKUP(Y628,Tabela36[#All],3,FALSE)</f>
        <v>2.2600713879850747</v>
      </c>
    </row>
    <row r="629" spans="1:29" x14ac:dyDescent="0.3">
      <c r="A629" t="s">
        <v>808</v>
      </c>
      <c r="B629">
        <v>1.9138138523837167</v>
      </c>
      <c r="C629">
        <v>1.7160033436347992</v>
      </c>
      <c r="O629" s="1" t="s">
        <v>808</v>
      </c>
      <c r="P629">
        <v>3.9449759084120477</v>
      </c>
      <c r="Q629">
        <f>VLOOKUP(O629,Tabela36[#All],2,FALSE)</f>
        <v>1.9138138523837167</v>
      </c>
      <c r="R629">
        <f>VLOOKUP(O629,Tabela36[#All],3,FALSE)</f>
        <v>1.7160033436347992</v>
      </c>
      <c r="T629" s="1" t="s">
        <v>807</v>
      </c>
      <c r="U629">
        <v>-20.872314000000003</v>
      </c>
      <c r="V629">
        <f>VLOOKUP(T629,Tabela36[#All],2,FALSE)</f>
        <v>3.161667412437736</v>
      </c>
      <c r="W629">
        <f>VLOOKUP(T629,Tabela36[#All],3,FALSE)</f>
        <v>2.4265112613645754</v>
      </c>
      <c r="Y629" t="s">
        <v>807</v>
      </c>
      <c r="Z629">
        <v>-48.296662879599765</v>
      </c>
      <c r="AA629">
        <f>VLOOKUP(Y629,Tabela36[#All],2,FALSE)</f>
        <v>3.161667412437736</v>
      </c>
      <c r="AB629">
        <f>VLOOKUP(Y629,Tabela36[#All],3,FALSE)</f>
        <v>2.4265112613645754</v>
      </c>
    </row>
    <row r="630" spans="1:29" x14ac:dyDescent="0.3">
      <c r="A630" t="s">
        <v>809</v>
      </c>
      <c r="B630">
        <v>2.7895807121644256</v>
      </c>
      <c r="C630">
        <v>2.3384564936046046</v>
      </c>
      <c r="O630" s="1" t="s">
        <v>809</v>
      </c>
      <c r="P630">
        <v>5.0880651776902051</v>
      </c>
      <c r="Q630">
        <f>VLOOKUP(O630,Tabela36[#All],2,FALSE)</f>
        <v>2.7895807121644256</v>
      </c>
      <c r="R630">
        <f>VLOOKUP(O630,Tabela36[#All],3,FALSE)</f>
        <v>2.3384564936046046</v>
      </c>
      <c r="T630" s="1" t="s">
        <v>808</v>
      </c>
      <c r="U630">
        <v>-21.167154084720458</v>
      </c>
      <c r="V630">
        <f>VLOOKUP(T630,Tabela36[#All],2,FALSE)</f>
        <v>1.9138138523837167</v>
      </c>
      <c r="W630">
        <f>VLOOKUP(T630,Tabela36[#All],3,FALSE)</f>
        <v>1.7160033436347992</v>
      </c>
      <c r="Y630" t="s">
        <v>808</v>
      </c>
      <c r="Z630">
        <v>-48.630171357210997</v>
      </c>
      <c r="AA630">
        <f>VLOOKUP(Y630,Tabela36[#All],2,FALSE)</f>
        <v>1.9138138523837167</v>
      </c>
      <c r="AB630">
        <f>VLOOKUP(Y630,Tabela36[#All],3,FALSE)</f>
        <v>1.7160033436347992</v>
      </c>
    </row>
    <row r="631" spans="1:29" x14ac:dyDescent="0.3">
      <c r="A631" t="s">
        <v>810</v>
      </c>
      <c r="B631">
        <v>2.6222140229662951</v>
      </c>
      <c r="C631">
        <v>2.1958996524092336</v>
      </c>
      <c r="O631" s="1" t="s">
        <v>810</v>
      </c>
      <c r="P631">
        <v>4.9756477531269505</v>
      </c>
      <c r="Q631">
        <f>VLOOKUP(O631,Tabela36[#All],2,FALSE)</f>
        <v>2.6222140229662951</v>
      </c>
      <c r="R631">
        <f>VLOOKUP(O631,Tabela36[#All],3,FALSE)</f>
        <v>2.1958996524092336</v>
      </c>
      <c r="T631" s="1" t="s">
        <v>809</v>
      </c>
      <c r="U631">
        <v>-23.5418712059999</v>
      </c>
      <c r="V631">
        <f>VLOOKUP(T631,Tabela36[#All],2,FALSE)</f>
        <v>2.7895807121644256</v>
      </c>
      <c r="W631">
        <f>VLOOKUP(T631,Tabela36[#All],3,FALSE)</f>
        <v>2.3384564936046046</v>
      </c>
      <c r="Y631" t="s">
        <v>809</v>
      </c>
      <c r="Z631">
        <v>-47.449738057982707</v>
      </c>
      <c r="AA631">
        <f>VLOOKUP(Y631,Tabela36[#All],2,FALSE)</f>
        <v>2.7895807121644256</v>
      </c>
      <c r="AB631">
        <f>VLOOKUP(Y631,Tabela36[#All],3,FALSE)</f>
        <v>2.3384564936046046</v>
      </c>
    </row>
    <row r="632" spans="1:29" x14ac:dyDescent="0.3">
      <c r="A632" t="s">
        <v>811</v>
      </c>
      <c r="B632">
        <v>0.77815125038364363</v>
      </c>
      <c r="C632">
        <v>0.77815125038364363</v>
      </c>
      <c r="O632" s="1" t="s">
        <v>811</v>
      </c>
      <c r="P632">
        <v>3.4342494523964757</v>
      </c>
      <c r="Q632">
        <f>VLOOKUP(O632,Tabela36[#All],2,FALSE)</f>
        <v>0.77815125038364363</v>
      </c>
      <c r="R632">
        <f>VLOOKUP(O632,Tabela36[#All],3,FALSE)</f>
        <v>0.77815125038364363</v>
      </c>
      <c r="T632" s="1" t="s">
        <v>810</v>
      </c>
      <c r="U632">
        <v>-20.419470000000004</v>
      </c>
      <c r="V632">
        <f>VLOOKUP(T632,Tabela36[#All],2,FALSE)</f>
        <v>2.6222140229662951</v>
      </c>
      <c r="W632">
        <f>VLOOKUP(T632,Tabela36[#All],3,FALSE)</f>
        <v>2.1958996524092336</v>
      </c>
      <c r="Y632" t="s">
        <v>810</v>
      </c>
      <c r="Z632">
        <v>-49.974672015206657</v>
      </c>
      <c r="AA632">
        <f>VLOOKUP(Y632,Tabela36[#All],2,FALSE)</f>
        <v>2.6222140229662951</v>
      </c>
      <c r="AB632">
        <f>VLOOKUP(Y632,Tabela36[#All],3,FALSE)</f>
        <v>2.1958996524092336</v>
      </c>
    </row>
    <row r="633" spans="1:29" x14ac:dyDescent="0.3">
      <c r="T633" s="1" t="s">
        <v>811</v>
      </c>
      <c r="U633">
        <v>-21.050110434971803</v>
      </c>
      <c r="V633">
        <f>VLOOKUP(T633,Tabela36[#All],2,FALSE)</f>
        <v>0.77815125038364363</v>
      </c>
      <c r="W633">
        <f>VLOOKUP(T633,Tabela36[#All],3,FALSE)</f>
        <v>0.77815125038364363</v>
      </c>
      <c r="Y633" t="s">
        <v>811</v>
      </c>
      <c r="Z633">
        <v>-50.055739518479413</v>
      </c>
      <c r="AA633">
        <f>VLOOKUP(Y633,Tabela36[#All],2,FALSE)</f>
        <v>0.77815125038364363</v>
      </c>
      <c r="AB633">
        <f>VLOOKUP(Y633,Tabela36[#All],3,FALSE)</f>
        <v>0.77815125038364363</v>
      </c>
    </row>
    <row r="635" spans="1:29" ht="28.8" x14ac:dyDescent="0.3">
      <c r="A635" s="21" t="s">
        <v>0</v>
      </c>
      <c r="B635" s="21" t="s">
        <v>259</v>
      </c>
      <c r="C635" s="21" t="s">
        <v>261</v>
      </c>
      <c r="E635" s="1" t="s">
        <v>0</v>
      </c>
      <c r="F635" s="1" t="s">
        <v>1</v>
      </c>
      <c r="G635" s="1" t="str">
        <f>VLOOKUP(E635,Tabela6[#All],2,FALSE)</f>
        <v>Registros SPL</v>
      </c>
      <c r="H635" s="1" t="str">
        <f>VLOOKUP(E635,Tabela6[#All],3,FALSE)</f>
        <v>Espécies SPL</v>
      </c>
      <c r="J635" s="1" t="s">
        <v>0</v>
      </c>
      <c r="K635" s="1" t="s">
        <v>148</v>
      </c>
      <c r="L635" s="1" t="str">
        <f>VLOOKUP(J635,Tabela6[#All],2,FALSE)</f>
        <v>Registros SPL</v>
      </c>
      <c r="M635" s="1" t="str">
        <f>VLOOKUP(J635,Tabela6[#All],3,FALSE)</f>
        <v>Espécies SPL</v>
      </c>
      <c r="N635" s="1"/>
      <c r="O635" s="1" t="s">
        <v>0</v>
      </c>
      <c r="P635" s="1" t="s">
        <v>176</v>
      </c>
      <c r="Q635" s="1" t="str">
        <f>VLOOKUP(O635,Tabela6[#All],2,FALSE)</f>
        <v>Registros SPL</v>
      </c>
      <c r="R635" s="1" t="str">
        <f>VLOOKUP(O635,Tabela6[#All],3,FALSE)</f>
        <v>Espécies SPL</v>
      </c>
      <c r="S635" s="1"/>
      <c r="T635" s="1" t="s">
        <v>0</v>
      </c>
      <c r="U635" s="1" t="s">
        <v>178</v>
      </c>
      <c r="V635" s="1" t="str">
        <f>VLOOKUP(T635,Tabela6[#All],2,FALSE)</f>
        <v>Registros SPL</v>
      </c>
      <c r="W635" s="22" t="str">
        <f>VLOOKUP(T635,Tabela6[#All],3,FALSE)</f>
        <v>Espécies SPL</v>
      </c>
      <c r="X635" s="1"/>
      <c r="Y635" s="1" t="s">
        <v>0</v>
      </c>
      <c r="Z635" s="1" t="s">
        <v>179</v>
      </c>
      <c r="AA635" s="1" t="str">
        <f>VLOOKUP(Y635,Tabela6[#All],2,FALSE)</f>
        <v>Registros SPL</v>
      </c>
      <c r="AB635" s="1" t="str">
        <f>VLOOKUP(Y635,Tabela6[#All],3,FALSE)</f>
        <v>Espécies SPL</v>
      </c>
      <c r="AC635" s="1"/>
    </row>
    <row r="636" spans="1:29" x14ac:dyDescent="0.3">
      <c r="A636" t="s">
        <v>2</v>
      </c>
      <c r="B636">
        <v>0</v>
      </c>
      <c r="C636">
        <v>0</v>
      </c>
      <c r="E636" s="1" t="s">
        <v>2</v>
      </c>
      <c r="F636">
        <v>662.48301900000001</v>
      </c>
      <c r="G636" s="6">
        <f>VLOOKUP(E636,Tabela6[#All],2,FALSE)</f>
        <v>0</v>
      </c>
      <c r="H636" s="6">
        <f>VLOOKUP(E636,Tabela6[#All],3,FALSE)</f>
        <v>0</v>
      </c>
      <c r="J636" s="1" t="s">
        <v>2</v>
      </c>
      <c r="K636">
        <v>2.6762856384022236</v>
      </c>
      <c r="L636">
        <f>VLOOKUP(J636,Tabela6[#All],2,FALSE)</f>
        <v>0</v>
      </c>
      <c r="M636">
        <f>VLOOKUP(J636,Tabela6[#All],3,FALSE)</f>
        <v>0</v>
      </c>
      <c r="O636" s="1" t="s">
        <v>2</v>
      </c>
      <c r="P636">
        <v>4.5599664410932146</v>
      </c>
      <c r="Q636">
        <f>VLOOKUP(O636,Tabela6[#All],2,FALSE)</f>
        <v>0</v>
      </c>
      <c r="R636">
        <f>VLOOKUP(O636,Tabela6[#All],3,FALSE)</f>
        <v>0</v>
      </c>
      <c r="T636" s="1" t="s">
        <v>2</v>
      </c>
      <c r="U636">
        <v>-22.059684000000001</v>
      </c>
      <c r="V636">
        <f>VLOOKUP(T636,Tabela6[#All],2,FALSE)</f>
        <v>0</v>
      </c>
      <c r="W636" s="1">
        <f>VLOOKUP(T636,Tabela6[#All],3,FALSE)</f>
        <v>0</v>
      </c>
      <c r="Y636" s="1" t="s">
        <v>2</v>
      </c>
      <c r="Z636">
        <v>-46.979693109269718</v>
      </c>
      <c r="AA636">
        <f>VLOOKUP(Y636,Tabela6[#All],2,FALSE)</f>
        <v>0</v>
      </c>
      <c r="AB636">
        <f>VLOOKUP(Y636,Tabela6[#All],3,FALSE)</f>
        <v>0</v>
      </c>
    </row>
    <row r="637" spans="1:29" x14ac:dyDescent="0.3">
      <c r="A637" t="s">
        <v>3</v>
      </c>
      <c r="B637">
        <v>0.3010299956639812</v>
      </c>
      <c r="C637">
        <v>0</v>
      </c>
      <c r="E637" s="1" t="s">
        <v>3</v>
      </c>
      <c r="F637">
        <v>832.91485399999999</v>
      </c>
      <c r="G637" s="6">
        <f>VLOOKUP(E637,Tabela6[#All],2,FALSE)</f>
        <v>0.3010299956639812</v>
      </c>
      <c r="H637" s="6">
        <f>VLOOKUP(E637,Tabela6[#All],3,FALSE)</f>
        <v>0</v>
      </c>
      <c r="J637" s="1" t="s">
        <v>3</v>
      </c>
      <c r="K637">
        <v>2.154341793293526</v>
      </c>
      <c r="L637">
        <f>VLOOKUP(J637,Tabela6[#All],2,FALSE)</f>
        <v>0.3010299956639812</v>
      </c>
      <c r="M637">
        <f>VLOOKUP(J637,Tabela6[#All],3,FALSE)</f>
        <v>0</v>
      </c>
      <c r="O637" s="1" t="s">
        <v>3</v>
      </c>
      <c r="P637">
        <v>3.9127533036713231</v>
      </c>
      <c r="Q637">
        <f>VLOOKUP(O637,Tabela6[#All],2,FALSE)</f>
        <v>0.3010299956639812</v>
      </c>
      <c r="R637">
        <f>VLOOKUP(O637,Tabela6[#All],3,FALSE)</f>
        <v>0</v>
      </c>
      <c r="T637" s="1" t="s">
        <v>3</v>
      </c>
      <c r="U637">
        <v>-21.934829000000004</v>
      </c>
      <c r="V637">
        <f>VLOOKUP(T637,Tabela6[#All],2,FALSE)</f>
        <v>0.3010299956639812</v>
      </c>
      <c r="W637">
        <f>VLOOKUP(T637,Tabela6[#All],3,FALSE)</f>
        <v>0</v>
      </c>
      <c r="Y637" s="1" t="s">
        <v>3</v>
      </c>
      <c r="Z637">
        <v>-46.716766709626121</v>
      </c>
      <c r="AA637">
        <f>VLOOKUP(Y637,Tabela6[#All],2,FALSE)</f>
        <v>0.3010299956639812</v>
      </c>
      <c r="AB637">
        <f>VLOOKUP(Y637,Tabela6[#All],3,FALSE)</f>
        <v>0</v>
      </c>
    </row>
    <row r="638" spans="1:29" x14ac:dyDescent="0.3">
      <c r="A638" t="s">
        <v>4</v>
      </c>
      <c r="B638">
        <v>0.3010299956639812</v>
      </c>
      <c r="C638">
        <v>0.3010299956639812</v>
      </c>
      <c r="E638" s="1" t="s">
        <v>4</v>
      </c>
      <c r="F638">
        <v>606.94214199999999</v>
      </c>
      <c r="G638" s="6">
        <f>VLOOKUP(E638,Tabela6[#All],2,FALSE)</f>
        <v>0.3010299956639812</v>
      </c>
      <c r="H638" s="6">
        <f>VLOOKUP(E638,Tabela6[#All],3,FALSE)</f>
        <v>0.3010299956639812</v>
      </c>
      <c r="J638" s="1" t="s">
        <v>4</v>
      </c>
      <c r="K638">
        <v>2.6068787988017057</v>
      </c>
      <c r="L638">
        <f>VLOOKUP(J638,Tabela6[#All],2,FALSE)</f>
        <v>0.3010299956639812</v>
      </c>
      <c r="M638">
        <f>VLOOKUP(J638,Tabela6[#All],3,FALSE)</f>
        <v>0.3010299956639812</v>
      </c>
      <c r="O638" s="1" t="s">
        <v>4</v>
      </c>
      <c r="P638">
        <v>3.7835462822703496</v>
      </c>
      <c r="Q638">
        <f>VLOOKUP(O638,Tabela6[#All],2,FALSE)</f>
        <v>0.3010299956639812</v>
      </c>
      <c r="R638">
        <f>VLOOKUP(O638,Tabela6[#All],3,FALSE)</f>
        <v>0.3010299956639812</v>
      </c>
      <c r="T638" s="1" t="s">
        <v>4</v>
      </c>
      <c r="U638">
        <v>-22.869149409424953</v>
      </c>
      <c r="V638">
        <f>VLOOKUP(T638,Tabela6[#All],2,FALSE)</f>
        <v>0.3010299956639812</v>
      </c>
      <c r="W638">
        <f>VLOOKUP(T638,Tabela6[#All],3,FALSE)</f>
        <v>0.3010299956639812</v>
      </c>
      <c r="Y638" s="1" t="s">
        <v>4</v>
      </c>
      <c r="Z638">
        <v>-49.238607767131619</v>
      </c>
      <c r="AA638">
        <f>VLOOKUP(Y638,Tabela6[#All],2,FALSE)</f>
        <v>0.3010299956639812</v>
      </c>
      <c r="AB638">
        <f>VLOOKUP(Y638,Tabela6[#All],3,FALSE)</f>
        <v>0.3010299956639812</v>
      </c>
    </row>
    <row r="639" spans="1:29" x14ac:dyDescent="0.3">
      <c r="A639" t="s">
        <v>5</v>
      </c>
      <c r="B639">
        <v>1.5910646070264991</v>
      </c>
      <c r="C639">
        <v>1.5185139398778875</v>
      </c>
      <c r="E639" s="1" t="s">
        <v>5</v>
      </c>
      <c r="F639">
        <v>515.23534299999994</v>
      </c>
      <c r="G639" s="6">
        <f>VLOOKUP(E639,Tabela6[#All],2,FALSE)</f>
        <v>1.5910646070264991</v>
      </c>
      <c r="H639" s="6">
        <f>VLOOKUP(E639,Tabela6[#All],3,FALSE)</f>
        <v>1.5185139398778875</v>
      </c>
      <c r="J639" s="1" t="s">
        <v>6</v>
      </c>
      <c r="K639">
        <v>2.9852953126153139</v>
      </c>
      <c r="L639">
        <f>VLOOKUP(J639,Tabela6[#All],2,FALSE)</f>
        <v>1.255272505103306</v>
      </c>
      <c r="M639">
        <f>VLOOKUP(J639,Tabela6[#All],3,FALSE)</f>
        <v>1.1760912590556813</v>
      </c>
      <c r="O639" s="1" t="s">
        <v>5</v>
      </c>
      <c r="P639">
        <v>3.5379449592914867</v>
      </c>
      <c r="Q639">
        <f>VLOOKUP(O639,Tabela6[#All],2,FALSE)</f>
        <v>1.5910646070264991</v>
      </c>
      <c r="R639">
        <f>VLOOKUP(O639,Tabela6[#All],3,FALSE)</f>
        <v>1.5185139398778875</v>
      </c>
      <c r="T639" s="1" t="s">
        <v>5</v>
      </c>
      <c r="U639">
        <v>-22.597339553853903</v>
      </c>
      <c r="V639">
        <f>VLOOKUP(T639,Tabela6[#All],2,FALSE)</f>
        <v>1.5910646070264991</v>
      </c>
      <c r="W639">
        <f>VLOOKUP(T639,Tabela6[#All],3,FALSE)</f>
        <v>1.5185139398778875</v>
      </c>
      <c r="Y639" s="1" t="s">
        <v>5</v>
      </c>
      <c r="Z639">
        <v>-47.883974740977592</v>
      </c>
      <c r="AA639">
        <f>VLOOKUP(Y639,Tabela6[#All],2,FALSE)</f>
        <v>1.5910646070264991</v>
      </c>
      <c r="AB639">
        <f>VLOOKUP(Y639,Tabela6[#All],3,FALSE)</f>
        <v>1.5185139398778875</v>
      </c>
    </row>
    <row r="640" spans="1:29" x14ac:dyDescent="0.3">
      <c r="A640" t="s">
        <v>6</v>
      </c>
      <c r="B640">
        <v>1.255272505103306</v>
      </c>
      <c r="C640">
        <v>1.1760912590556813</v>
      </c>
      <c r="E640" s="1" t="s">
        <v>6</v>
      </c>
      <c r="F640">
        <v>601.38437399999998</v>
      </c>
      <c r="G640" s="6">
        <f>VLOOKUP(E640,Tabela6[#All],2,FALSE)</f>
        <v>1.255272505103306</v>
      </c>
      <c r="H640" s="6">
        <f>VLOOKUP(E640,Tabela6[#All],3,FALSE)</f>
        <v>1.1760912590556813</v>
      </c>
      <c r="J640" s="1" t="s">
        <v>7</v>
      </c>
      <c r="K640">
        <v>2.1268194963568203</v>
      </c>
      <c r="L640">
        <f>VLOOKUP(J640,Tabela6[#All],2,FALSE)</f>
        <v>0.47712125471966244</v>
      </c>
      <c r="M640">
        <f>VLOOKUP(J640,Tabela6[#All],3,FALSE)</f>
        <v>0.47712125471966244</v>
      </c>
      <c r="O640" s="1" t="s">
        <v>6</v>
      </c>
      <c r="P640">
        <v>4.5707063532938461</v>
      </c>
      <c r="Q640">
        <f>VLOOKUP(O640,Tabela6[#All],2,FALSE)</f>
        <v>1.255272505103306</v>
      </c>
      <c r="R640">
        <f>VLOOKUP(O640,Tabela6[#All],3,FALSE)</f>
        <v>1.1760912590556813</v>
      </c>
      <c r="T640" s="1" t="s">
        <v>6</v>
      </c>
      <c r="U640">
        <v>-22.474037000000003</v>
      </c>
      <c r="V640">
        <f>VLOOKUP(T640,Tabela6[#All],2,FALSE)</f>
        <v>1.255272505103306</v>
      </c>
      <c r="W640">
        <f>VLOOKUP(T640,Tabela6[#All],3,FALSE)</f>
        <v>1.1760912590556813</v>
      </c>
      <c r="Y640" s="1" t="s">
        <v>6</v>
      </c>
      <c r="Z640">
        <v>-48.990156287942362</v>
      </c>
      <c r="AA640">
        <f>VLOOKUP(Y640,Tabela6[#All],2,FALSE)</f>
        <v>1.255272505103306</v>
      </c>
      <c r="AB640">
        <f>VLOOKUP(Y640,Tabela6[#All],3,FALSE)</f>
        <v>1.1760912590556813</v>
      </c>
    </row>
    <row r="641" spans="1:28" x14ac:dyDescent="0.3">
      <c r="A641" t="s">
        <v>7</v>
      </c>
      <c r="B641">
        <v>0.47712125471966244</v>
      </c>
      <c r="C641">
        <v>0.47712125471966244</v>
      </c>
      <c r="E641" s="1" t="s">
        <v>7</v>
      </c>
      <c r="F641">
        <v>550.36578499999996</v>
      </c>
      <c r="G641" s="6">
        <f>VLOOKUP(E641,Tabela6[#All],2,FALSE)</f>
        <v>0.47712125471966244</v>
      </c>
      <c r="H641" s="6">
        <f>VLOOKUP(E641,Tabela6[#All],3,FALSE)</f>
        <v>0.47712125471966244</v>
      </c>
      <c r="J641" s="1" t="s">
        <v>8</v>
      </c>
      <c r="K641">
        <v>2.0891453145646892</v>
      </c>
      <c r="L641">
        <f>VLOOKUP(J641,Tabela6[#All],2,FALSE)</f>
        <v>2.1139433523068369</v>
      </c>
      <c r="M641">
        <f>VLOOKUP(J641,Tabela6[#All],3,FALSE)</f>
        <v>1.6627578316815741</v>
      </c>
      <c r="O641" s="1" t="s">
        <v>7</v>
      </c>
      <c r="P641">
        <v>5.3794813759393003</v>
      </c>
      <c r="Q641">
        <f>VLOOKUP(O641,Tabela6[#All],2,FALSE)</f>
        <v>0.47712125471966244</v>
      </c>
      <c r="R641">
        <f>VLOOKUP(O641,Tabela6[#All],3,FALSE)</f>
        <v>0.47712125471966244</v>
      </c>
      <c r="T641" s="1" t="s">
        <v>7</v>
      </c>
      <c r="U641">
        <v>-22.740883500000006</v>
      </c>
      <c r="V641">
        <f>VLOOKUP(T641,Tabela6[#All],2,FALSE)</f>
        <v>0.47712125471966244</v>
      </c>
      <c r="W641">
        <f>VLOOKUP(T641,Tabela6[#All],3,FALSE)</f>
        <v>0.47712125471966244</v>
      </c>
      <c r="Y641" s="1" t="s">
        <v>7</v>
      </c>
      <c r="Z641">
        <v>-47.330362926381412</v>
      </c>
      <c r="AA641">
        <f>VLOOKUP(Y641,Tabela6[#All],2,FALSE)</f>
        <v>0.47712125471966244</v>
      </c>
      <c r="AB641">
        <f>VLOOKUP(Y641,Tabela6[#All],3,FALSE)</f>
        <v>0.47712125471966244</v>
      </c>
    </row>
    <row r="642" spans="1:28" x14ac:dyDescent="0.3">
      <c r="A642" t="s">
        <v>8</v>
      </c>
      <c r="B642">
        <v>2.1139433523068369</v>
      </c>
      <c r="C642">
        <v>1.6627578316815741</v>
      </c>
      <c r="E642" s="1" t="s">
        <v>8</v>
      </c>
      <c r="F642">
        <v>730.216185</v>
      </c>
      <c r="G642" s="6">
        <f>VLOOKUP(E642,Tabela6[#All],2,FALSE)</f>
        <v>2.1139433523068369</v>
      </c>
      <c r="H642" s="6">
        <f>VLOOKUP(E642,Tabela6[#All],3,FALSE)</f>
        <v>1.6627578316815741</v>
      </c>
      <c r="J642" s="1" t="s">
        <v>9</v>
      </c>
      <c r="K642">
        <v>2.6486751261106294</v>
      </c>
      <c r="L642">
        <f>VLOOKUP(J642,Tabela6[#All],2,FALSE)</f>
        <v>0</v>
      </c>
      <c r="M642">
        <f>VLOOKUP(J642,Tabela6[#All],3,FALSE)</f>
        <v>0</v>
      </c>
      <c r="O642" s="1" t="s">
        <v>8</v>
      </c>
      <c r="P642">
        <v>4.6074979143787846</v>
      </c>
      <c r="Q642">
        <f>VLOOKUP(O642,Tabela6[#All],2,FALSE)</f>
        <v>2.1139433523068369</v>
      </c>
      <c r="R642">
        <f>VLOOKUP(O642,Tabela6[#All],3,FALSE)</f>
        <v>1.6627578316815741</v>
      </c>
      <c r="T642" s="1" t="s">
        <v>8</v>
      </c>
      <c r="U642">
        <v>-21.730036500000004</v>
      </c>
      <c r="V642">
        <f>VLOOKUP(T642,Tabela6[#All],2,FALSE)</f>
        <v>2.1139433523068369</v>
      </c>
      <c r="W642">
        <f>VLOOKUP(T642,Tabela6[#All],3,FALSE)</f>
        <v>1.6627578316815741</v>
      </c>
      <c r="Y642" s="1" t="s">
        <v>8</v>
      </c>
      <c r="Z642">
        <v>-48.106604561843916</v>
      </c>
      <c r="AA642">
        <f>VLOOKUP(Y642,Tabela6[#All],2,FALSE)</f>
        <v>2.1139433523068369</v>
      </c>
      <c r="AB642">
        <f>VLOOKUP(Y642,Tabela6[#All],3,FALSE)</f>
        <v>1.6627578316815741</v>
      </c>
    </row>
    <row r="643" spans="1:28" x14ac:dyDescent="0.3">
      <c r="A643" t="s">
        <v>9</v>
      </c>
      <c r="B643">
        <v>0</v>
      </c>
      <c r="C643">
        <v>0</v>
      </c>
      <c r="E643" s="1" t="s">
        <v>9</v>
      </c>
      <c r="F643">
        <v>673.42981699999996</v>
      </c>
      <c r="G643" s="6">
        <f>VLOOKUP(E643,Tabela6[#All],2,FALSE)</f>
        <v>0</v>
      </c>
      <c r="H643" s="6">
        <f>VLOOKUP(E643,Tabela6[#All],3,FALSE)</f>
        <v>0</v>
      </c>
      <c r="J643" s="1" t="s">
        <v>10</v>
      </c>
      <c r="K643">
        <v>3.0116922150447167</v>
      </c>
      <c r="L643">
        <f>VLOOKUP(J643,Tabela6[#All],2,FALSE)</f>
        <v>2.1492191126553797</v>
      </c>
      <c r="M643">
        <f>VLOOKUP(J643,Tabela6[#All],3,FALSE)</f>
        <v>2.1461280356782382</v>
      </c>
      <c r="O643" s="1" t="s">
        <v>9</v>
      </c>
      <c r="P643">
        <v>4.8585071207330399</v>
      </c>
      <c r="Q643">
        <f>VLOOKUP(O643,Tabela6[#All],2,FALSE)</f>
        <v>0</v>
      </c>
      <c r="R643">
        <f>VLOOKUP(O643,Tabela6[#All],3,FALSE)</f>
        <v>0</v>
      </c>
      <c r="T643" s="1" t="s">
        <v>9</v>
      </c>
      <c r="U643">
        <v>-22.699388626340653</v>
      </c>
      <c r="V643">
        <f>VLOOKUP(T643,Tabela6[#All],2,FALSE)</f>
        <v>0</v>
      </c>
      <c r="W643">
        <f>VLOOKUP(T643,Tabela6[#All],3,FALSE)</f>
        <v>0</v>
      </c>
      <c r="Y643" s="1" t="s">
        <v>9</v>
      </c>
      <c r="Z643">
        <v>-46.765085690463664</v>
      </c>
      <c r="AA643">
        <f>VLOOKUP(Y643,Tabela6[#All],2,FALSE)</f>
        <v>0</v>
      </c>
      <c r="AB643">
        <f>VLOOKUP(Y643,Tabela6[#All],3,FALSE)</f>
        <v>0</v>
      </c>
    </row>
    <row r="644" spans="1:28" x14ac:dyDescent="0.3">
      <c r="A644" t="s">
        <v>10</v>
      </c>
      <c r="B644">
        <v>2.1492191126553797</v>
      </c>
      <c r="C644">
        <v>2.1461280356782382</v>
      </c>
      <c r="E644" s="1" t="s">
        <v>10</v>
      </c>
      <c r="F644">
        <v>628.28643</v>
      </c>
      <c r="G644" s="6">
        <f>VLOOKUP(E644,Tabela6[#All],2,FALSE)</f>
        <v>2.1492191126553797</v>
      </c>
      <c r="H644" s="6">
        <f>VLOOKUP(E644,Tabela6[#All],3,FALSE)</f>
        <v>2.1461280356782382</v>
      </c>
      <c r="J644" s="1" t="s">
        <v>11</v>
      </c>
      <c r="K644">
        <v>2.8672063612636376</v>
      </c>
      <c r="L644">
        <f>VLOOKUP(J644,Tabela6[#All],2,FALSE)</f>
        <v>3.0546130545568877</v>
      </c>
      <c r="M644">
        <f>VLOOKUP(J644,Tabela6[#All],3,FALSE)</f>
        <v>2.3201462861110542</v>
      </c>
      <c r="O644" s="1" t="s">
        <v>10</v>
      </c>
      <c r="P644">
        <v>4.4018828223212818</v>
      </c>
      <c r="Q644">
        <f>VLOOKUP(O644,Tabela6[#All],2,FALSE)</f>
        <v>2.1492191126553797</v>
      </c>
      <c r="R644">
        <f>VLOOKUP(O644,Tabela6[#All],3,FALSE)</f>
        <v>2.1461280356782382</v>
      </c>
      <c r="T644" s="1" t="s">
        <v>10</v>
      </c>
      <c r="U644">
        <v>-23.483987000000003</v>
      </c>
      <c r="V644">
        <f>VLOOKUP(T644,Tabela6[#All],2,FALSE)</f>
        <v>2.1492191126553797</v>
      </c>
      <c r="W644">
        <f>VLOOKUP(T644,Tabela6[#All],3,FALSE)</f>
        <v>2.1461280356782382</v>
      </c>
      <c r="Y644" s="1" t="s">
        <v>10</v>
      </c>
      <c r="Z644">
        <v>-48.406759616492963</v>
      </c>
      <c r="AA644">
        <f>VLOOKUP(Y644,Tabela6[#All],2,FALSE)</f>
        <v>2.1492191126553797</v>
      </c>
      <c r="AB644">
        <f>VLOOKUP(Y644,Tabela6[#All],3,FALSE)</f>
        <v>2.1461280356782382</v>
      </c>
    </row>
    <row r="645" spans="1:28" x14ac:dyDescent="0.3">
      <c r="A645" t="s">
        <v>11</v>
      </c>
      <c r="B645">
        <v>3.0546130545568877</v>
      </c>
      <c r="C645">
        <v>2.3201462861110542</v>
      </c>
      <c r="E645" s="1" t="s">
        <v>11</v>
      </c>
      <c r="F645">
        <v>460.91695600000003</v>
      </c>
      <c r="G645" s="6">
        <f>VLOOKUP(E645,Tabela6[#All],2,FALSE)</f>
        <v>3.0546130545568877</v>
      </c>
      <c r="H645" s="6">
        <f>VLOOKUP(E645,Tabela6[#All],3,FALSE)</f>
        <v>2.3201462861110542</v>
      </c>
      <c r="J645" s="1" t="s">
        <v>12</v>
      </c>
      <c r="K645">
        <v>2.9887025089449022</v>
      </c>
      <c r="L645">
        <f>VLOOKUP(J645,Tabela6[#All],2,FALSE)</f>
        <v>0.6020599913279624</v>
      </c>
      <c r="M645">
        <f>VLOOKUP(J645,Tabela6[#All],3,FALSE)</f>
        <v>0.47712125471966244</v>
      </c>
      <c r="O645" s="1" t="s">
        <v>11</v>
      </c>
      <c r="P645">
        <v>3.8276277047674334</v>
      </c>
      <c r="Q645">
        <f>VLOOKUP(O645,Tabela6[#All],2,FALSE)</f>
        <v>3.0546130545568877</v>
      </c>
      <c r="R645">
        <f>VLOOKUP(O645,Tabela6[#All],3,FALSE)</f>
        <v>2.3201462861110542</v>
      </c>
      <c r="T645" s="1" t="s">
        <v>11</v>
      </c>
      <c r="U645">
        <v>-22.786320939625003</v>
      </c>
      <c r="V645">
        <f>VLOOKUP(T645,Tabela6[#All],2,FALSE)</f>
        <v>3.0546130545568877</v>
      </c>
      <c r="W645">
        <f>VLOOKUP(T645,Tabela6[#All],3,FALSE)</f>
        <v>2.3201462861110542</v>
      </c>
      <c r="Y645" s="1" t="s">
        <v>11</v>
      </c>
      <c r="Z645">
        <v>-48.126926830642979</v>
      </c>
      <c r="AA645">
        <f>VLOOKUP(Y645,Tabela6[#All],2,FALSE)</f>
        <v>3.0546130545568877</v>
      </c>
      <c r="AB645">
        <f>VLOOKUP(Y645,Tabela6[#All],3,FALSE)</f>
        <v>2.3201462861110542</v>
      </c>
    </row>
    <row r="646" spans="1:28" x14ac:dyDescent="0.3">
      <c r="A646" t="s">
        <v>12</v>
      </c>
      <c r="B646">
        <v>0.6020599913279624</v>
      </c>
      <c r="C646">
        <v>0.47712125471966244</v>
      </c>
      <c r="E646" s="1" t="s">
        <v>12</v>
      </c>
      <c r="F646">
        <v>925.85377400000004</v>
      </c>
      <c r="G646" s="6">
        <f>VLOOKUP(E646,Tabela6[#All],2,FALSE)</f>
        <v>0.6020599913279624</v>
      </c>
      <c r="H646" s="6">
        <f>VLOOKUP(E646,Tabela6[#All],3,FALSE)</f>
        <v>0.47712125471966244</v>
      </c>
      <c r="J646" s="1" t="s">
        <v>13</v>
      </c>
      <c r="K646">
        <v>3.06711774392098</v>
      </c>
      <c r="L646">
        <f>VLOOKUP(J646,Tabela6[#All],2,FALSE)</f>
        <v>0</v>
      </c>
      <c r="M646">
        <f>VLOOKUP(J646,Tabela6[#All],3,FALSE)</f>
        <v>0</v>
      </c>
      <c r="O646" s="1" t="s">
        <v>12</v>
      </c>
      <c r="P646">
        <v>4.3869268067955689</v>
      </c>
      <c r="Q646">
        <f>VLOOKUP(O646,Tabela6[#All],2,FALSE)</f>
        <v>0.6020599913279624</v>
      </c>
      <c r="R646">
        <f>VLOOKUP(O646,Tabela6[#All],3,FALSE)</f>
        <v>0.47712125471966244</v>
      </c>
      <c r="T646" s="1" t="s">
        <v>12</v>
      </c>
      <c r="U646">
        <v>-24.513316000000007</v>
      </c>
      <c r="V646">
        <f>VLOOKUP(T646,Tabela6[#All],2,FALSE)</f>
        <v>0.6020599913279624</v>
      </c>
      <c r="W646">
        <f>VLOOKUP(T646,Tabela6[#All],3,FALSE)</f>
        <v>0.47712125471966244</v>
      </c>
      <c r="Y646" s="1" t="s">
        <v>12</v>
      </c>
      <c r="Z646">
        <v>-48.848659904639831</v>
      </c>
      <c r="AA646">
        <f>VLOOKUP(Y646,Tabela6[#All],2,FALSE)</f>
        <v>0.6020599913279624</v>
      </c>
      <c r="AB646">
        <f>VLOOKUP(Y646,Tabela6[#All],3,FALSE)</f>
        <v>0.47712125471966244</v>
      </c>
    </row>
    <row r="647" spans="1:28" x14ac:dyDescent="0.3">
      <c r="A647" t="s">
        <v>13</v>
      </c>
      <c r="B647">
        <v>0</v>
      </c>
      <c r="C647">
        <v>0</v>
      </c>
      <c r="E647" s="1" t="s">
        <v>13</v>
      </c>
      <c r="F647">
        <v>403.10182200000003</v>
      </c>
      <c r="G647" s="6">
        <f>VLOOKUP(E647,Tabela6[#All],2,FALSE)</f>
        <v>0</v>
      </c>
      <c r="H647" s="6">
        <f>VLOOKUP(E647,Tabela6[#All],3,FALSE)</f>
        <v>0</v>
      </c>
      <c r="J647" s="1" t="s">
        <v>14</v>
      </c>
      <c r="K647">
        <v>3.0015714709235808</v>
      </c>
      <c r="L647">
        <f>VLOOKUP(J647,Tabela6[#All],2,FALSE)</f>
        <v>1.3979400086720377</v>
      </c>
      <c r="M647">
        <f>VLOOKUP(J647,Tabela6[#All],3,FALSE)</f>
        <v>1.2787536009528289</v>
      </c>
      <c r="O647" s="1" t="s">
        <v>13</v>
      </c>
      <c r="P647">
        <v>5.2945014973775555</v>
      </c>
      <c r="Q647">
        <f>VLOOKUP(O647,Tabela6[#All],2,FALSE)</f>
        <v>0</v>
      </c>
      <c r="R647">
        <f>VLOOKUP(O647,Tabela6[#All],3,FALSE)</f>
        <v>0</v>
      </c>
      <c r="T647" s="1" t="s">
        <v>13</v>
      </c>
      <c r="U647">
        <v>-21.205476000000004</v>
      </c>
      <c r="V647">
        <f>VLOOKUP(T647,Tabela6[#All],2,FALSE)</f>
        <v>0</v>
      </c>
      <c r="W647">
        <f>VLOOKUP(T647,Tabela6[#All],3,FALSE)</f>
        <v>0</v>
      </c>
      <c r="Y647" s="1" t="s">
        <v>13</v>
      </c>
      <c r="Z647">
        <v>-50.439226072752582</v>
      </c>
      <c r="AA647">
        <f>VLOOKUP(Y647,Tabela6[#All],2,FALSE)</f>
        <v>0</v>
      </c>
      <c r="AB647">
        <f>VLOOKUP(Y647,Tabela6[#All],3,FALSE)</f>
        <v>0</v>
      </c>
    </row>
    <row r="648" spans="1:28" x14ac:dyDescent="0.3">
      <c r="A648" t="s">
        <v>14</v>
      </c>
      <c r="B648">
        <v>1.3979400086720377</v>
      </c>
      <c r="C648">
        <v>1.2787536009528289</v>
      </c>
      <c r="E648" s="1" t="s">
        <v>14</v>
      </c>
      <c r="F648">
        <v>673.07259399999998</v>
      </c>
      <c r="G648" s="6">
        <f>VLOOKUP(E648,Tabela6[#All],2,FALSE)</f>
        <v>1.3979400086720377</v>
      </c>
      <c r="H648" s="6">
        <f>VLOOKUP(E648,Tabela6[#All],3,FALSE)</f>
        <v>1.2787536009528289</v>
      </c>
      <c r="J648" s="1" t="s">
        <v>15</v>
      </c>
      <c r="K648">
        <v>2.8094459078375373</v>
      </c>
      <c r="L648">
        <f>VLOOKUP(J648,Tabela6[#All],2,FALSE)</f>
        <v>0.95424250943932487</v>
      </c>
      <c r="M648">
        <f>VLOOKUP(J648,Tabela6[#All],3,FALSE)</f>
        <v>0.3010299956639812</v>
      </c>
      <c r="O648" s="1" t="s">
        <v>14</v>
      </c>
      <c r="P648">
        <v>5.3730444793844647</v>
      </c>
      <c r="Q648">
        <f>VLOOKUP(O648,Tabela6[#All],2,FALSE)</f>
        <v>1.3979400086720377</v>
      </c>
      <c r="R648">
        <f>VLOOKUP(O648,Tabela6[#All],3,FALSE)</f>
        <v>1.2787536009528289</v>
      </c>
      <c r="T648" s="1" t="s">
        <v>14</v>
      </c>
      <c r="U648">
        <v>-21.790359500000005</v>
      </c>
      <c r="V648">
        <f>VLOOKUP(T648,Tabela6[#All],2,FALSE)</f>
        <v>1.3979400086720377</v>
      </c>
      <c r="W648">
        <f>VLOOKUP(T648,Tabela6[#All],3,FALSE)</f>
        <v>1.2787536009528289</v>
      </c>
      <c r="Y648" s="1" t="s">
        <v>14</v>
      </c>
      <c r="Z648">
        <v>-48.174439937543745</v>
      </c>
      <c r="AA648">
        <f>VLOOKUP(Y648,Tabela6[#All],2,FALSE)</f>
        <v>1.3979400086720377</v>
      </c>
      <c r="AB648">
        <f>VLOOKUP(Y648,Tabela6[#All],3,FALSE)</f>
        <v>1.2787536009528289</v>
      </c>
    </row>
    <row r="649" spans="1:28" x14ac:dyDescent="0.3">
      <c r="A649" t="s">
        <v>15</v>
      </c>
      <c r="B649">
        <v>0.95424250943932487</v>
      </c>
      <c r="C649">
        <v>0.3010299956639812</v>
      </c>
      <c r="E649" s="1" t="s">
        <v>15</v>
      </c>
      <c r="F649">
        <v>635.49821499999996</v>
      </c>
      <c r="G649" s="6">
        <f>VLOOKUP(E649,Tabela6[#All],2,FALSE)</f>
        <v>0.95424250943932487</v>
      </c>
      <c r="H649" s="6">
        <f>VLOOKUP(E649,Tabela6[#All],3,FALSE)</f>
        <v>0.3010299956639812</v>
      </c>
      <c r="J649" s="1" t="s">
        <v>16</v>
      </c>
      <c r="K649">
        <v>2.2504834339489963</v>
      </c>
      <c r="L649">
        <f>VLOOKUP(J649,Tabela6[#All],2,FALSE)</f>
        <v>0.95424250943932487</v>
      </c>
      <c r="M649">
        <f>VLOOKUP(J649,Tabela6[#All],3,FALSE)</f>
        <v>0.69897000433601886</v>
      </c>
      <c r="O649" s="1" t="s">
        <v>15</v>
      </c>
      <c r="P649">
        <v>5.1278690024550526</v>
      </c>
      <c r="Q649">
        <f>VLOOKUP(O649,Tabela6[#All],2,FALSE)</f>
        <v>0.95424250943932487</v>
      </c>
      <c r="R649">
        <f>VLOOKUP(O649,Tabela6[#All],3,FALSE)</f>
        <v>0.3010299956639812</v>
      </c>
      <c r="T649" s="1" t="s">
        <v>15</v>
      </c>
      <c r="U649">
        <v>-22.357086519658704</v>
      </c>
      <c r="V649">
        <f>VLOOKUP(T649,Tabela6[#All],2,FALSE)</f>
        <v>0.95424250943932487</v>
      </c>
      <c r="W649">
        <f>VLOOKUP(T649,Tabela6[#All],3,FALSE)</f>
        <v>0.3010299956639812</v>
      </c>
      <c r="Y649" s="1" t="s">
        <v>15</v>
      </c>
      <c r="Z649">
        <v>-47.385829527469362</v>
      </c>
      <c r="AA649">
        <f>VLOOKUP(Y649,Tabela6[#All],2,FALSE)</f>
        <v>0.95424250943932487</v>
      </c>
      <c r="AB649">
        <f>VLOOKUP(Y649,Tabela6[#All],3,FALSE)</f>
        <v>0.3010299956639812</v>
      </c>
    </row>
    <row r="650" spans="1:28" x14ac:dyDescent="0.3">
      <c r="A650" t="s">
        <v>16</v>
      </c>
      <c r="B650">
        <v>0.95424250943932487</v>
      </c>
      <c r="C650">
        <v>0.69897000433601886</v>
      </c>
      <c r="E650" s="1" t="s">
        <v>16</v>
      </c>
      <c r="F650">
        <v>650.22345800000005</v>
      </c>
      <c r="G650" s="6">
        <f>VLOOKUP(E650,Tabela6[#All],2,FALSE)</f>
        <v>0.95424250943932487</v>
      </c>
      <c r="H650" s="6">
        <f>VLOOKUP(E650,Tabela6[#All],3,FALSE)</f>
        <v>0.69897000433601886</v>
      </c>
      <c r="J650" s="1" t="s">
        <v>17</v>
      </c>
      <c r="K650">
        <v>2.6633324195425647</v>
      </c>
      <c r="L650">
        <f>VLOOKUP(J650,Tabela6[#All],2,FALSE)</f>
        <v>0.3010299956639812</v>
      </c>
      <c r="M650">
        <f>VLOOKUP(J650,Tabela6[#All],3,FALSE)</f>
        <v>0.3010299956639812</v>
      </c>
      <c r="O650" s="1" t="s">
        <v>16</v>
      </c>
      <c r="P650">
        <v>4.7356627618381237</v>
      </c>
      <c r="Q650">
        <f>VLOOKUP(O650,Tabela6[#All],2,FALSE)</f>
        <v>0.95424250943932487</v>
      </c>
      <c r="R650">
        <f>VLOOKUP(O650,Tabela6[#All],3,FALSE)</f>
        <v>0.69897000433601886</v>
      </c>
      <c r="T650" s="1" t="s">
        <v>16</v>
      </c>
      <c r="U650">
        <v>-22.571343010476571</v>
      </c>
      <c r="V650">
        <f>VLOOKUP(T650,Tabela6[#All],2,FALSE)</f>
        <v>0.95424250943932487</v>
      </c>
      <c r="W650">
        <f>VLOOKUP(T650,Tabela6[#All],3,FALSE)</f>
        <v>0.69897000433601886</v>
      </c>
      <c r="Y650" s="1" t="s">
        <v>16</v>
      </c>
      <c r="Z650">
        <v>-47.164301150267747</v>
      </c>
      <c r="AA650">
        <f>VLOOKUP(Y650,Tabela6[#All],2,FALSE)</f>
        <v>0.95424250943932487</v>
      </c>
      <c r="AB650">
        <f>VLOOKUP(Y650,Tabela6[#All],3,FALSE)</f>
        <v>0.69897000433601886</v>
      </c>
    </row>
    <row r="651" spans="1:28" x14ac:dyDescent="0.3">
      <c r="A651" t="s">
        <v>17</v>
      </c>
      <c r="B651">
        <v>0.3010299956639812</v>
      </c>
      <c r="C651">
        <v>0.3010299956639812</v>
      </c>
      <c r="E651" s="1" t="s">
        <v>17</v>
      </c>
      <c r="F651">
        <v>562.42563199999995</v>
      </c>
      <c r="G651" s="6">
        <f>VLOOKUP(E651,Tabela6[#All],2,FALSE)</f>
        <v>0.3010299956639812</v>
      </c>
      <c r="H651" s="6">
        <f>VLOOKUP(E651,Tabela6[#All],3,FALSE)</f>
        <v>0.3010299956639812</v>
      </c>
      <c r="J651" s="1" t="s">
        <v>18</v>
      </c>
      <c r="K651">
        <v>2.6799010016405456</v>
      </c>
      <c r="L651">
        <f>VLOOKUP(J651,Tabela6[#All],2,FALSE)</f>
        <v>1.7403626894942439</v>
      </c>
      <c r="M651">
        <f>VLOOKUP(J651,Tabela6[#All],3,FALSE)</f>
        <v>1.5314789170422551</v>
      </c>
      <c r="O651" s="1" t="s">
        <v>17</v>
      </c>
      <c r="P651">
        <v>5.0186422560373725</v>
      </c>
      <c r="Q651">
        <f>VLOOKUP(O651,Tabela6[#All],2,FALSE)</f>
        <v>0.3010299956639812</v>
      </c>
      <c r="R651">
        <f>VLOOKUP(O651,Tabela6[#All],3,FALSE)</f>
        <v>0.3010299956639812</v>
      </c>
      <c r="T651" s="1" t="s">
        <v>17</v>
      </c>
      <c r="U651">
        <v>-22.662835020000003</v>
      </c>
      <c r="V651">
        <f>VLOOKUP(T651,Tabela6[#All],2,FALSE)</f>
        <v>0.3010299956639812</v>
      </c>
      <c r="W651">
        <f>VLOOKUP(T651,Tabela6[#All],3,FALSE)</f>
        <v>0.3010299956639812</v>
      </c>
      <c r="Y651" s="1" t="s">
        <v>17</v>
      </c>
      <c r="Z651">
        <v>-50.417510040000003</v>
      </c>
      <c r="AA651">
        <f>VLOOKUP(Y651,Tabela6[#All],2,FALSE)</f>
        <v>0.3010299956639812</v>
      </c>
      <c r="AB651">
        <f>VLOOKUP(Y651,Tabela6[#All],3,FALSE)</f>
        <v>0.3010299956639812</v>
      </c>
    </row>
    <row r="652" spans="1:28" x14ac:dyDescent="0.3">
      <c r="A652" t="s">
        <v>18</v>
      </c>
      <c r="B652">
        <v>1.7403626894942439</v>
      </c>
      <c r="C652">
        <v>1.5314789170422551</v>
      </c>
      <c r="E652" s="1" t="s">
        <v>18</v>
      </c>
      <c r="F652">
        <v>807.98801400000002</v>
      </c>
      <c r="G652" s="6">
        <f>VLOOKUP(E652,Tabela6[#All],2,FALSE)</f>
        <v>1.7403626894942439</v>
      </c>
      <c r="H652" s="6">
        <f>VLOOKUP(E652,Tabela6[#All],3,FALSE)</f>
        <v>1.5314789170422551</v>
      </c>
      <c r="J652" s="1" t="s">
        <v>19</v>
      </c>
      <c r="K652">
        <v>3.0838804922556871</v>
      </c>
      <c r="L652">
        <f>VLOOKUP(J652,Tabela6[#All],2,FALSE)</f>
        <v>0</v>
      </c>
      <c r="M652">
        <f>VLOOKUP(J652,Tabela6[#All],3,FALSE)</f>
        <v>0</v>
      </c>
      <c r="O652" s="1" t="s">
        <v>18</v>
      </c>
      <c r="P652">
        <v>5.1546095814029895</v>
      </c>
      <c r="Q652">
        <f>VLOOKUP(O652,Tabela6[#All],2,FALSE)</f>
        <v>1.7403626894942439</v>
      </c>
      <c r="R652">
        <f>VLOOKUP(O652,Tabela6[#All],3,FALSE)</f>
        <v>1.5314789170422551</v>
      </c>
      <c r="T652" s="1" t="s">
        <v>18</v>
      </c>
      <c r="U652">
        <v>-23.116308</v>
      </c>
      <c r="V652">
        <f>VLOOKUP(T652,Tabela6[#All],2,FALSE)</f>
        <v>1.7403626894942439</v>
      </c>
      <c r="W652">
        <f>VLOOKUP(T652,Tabela6[#All],3,FALSE)</f>
        <v>1.5314789170422551</v>
      </c>
      <c r="Y652" s="1" t="s">
        <v>18</v>
      </c>
      <c r="Z652">
        <v>-46.555062500674296</v>
      </c>
      <c r="AA652">
        <f>VLOOKUP(Y652,Tabela6[#All],2,FALSE)</f>
        <v>1.7403626894942439</v>
      </c>
      <c r="AB652">
        <f>VLOOKUP(Y652,Tabela6[#All],3,FALSE)</f>
        <v>1.5314789170422551</v>
      </c>
    </row>
    <row r="653" spans="1:28" x14ac:dyDescent="0.3">
      <c r="A653" t="s">
        <v>19</v>
      </c>
      <c r="B653">
        <v>0</v>
      </c>
      <c r="C653">
        <v>0</v>
      </c>
      <c r="E653" s="1" t="s">
        <v>19</v>
      </c>
      <c r="F653">
        <v>769.66435799999999</v>
      </c>
      <c r="G653" s="6">
        <f>VLOOKUP(E653,Tabela6[#All],2,FALSE)</f>
        <v>0</v>
      </c>
      <c r="H653" s="6">
        <f>VLOOKUP(E653,Tabela6[#All],3,FALSE)</f>
        <v>0</v>
      </c>
      <c r="J653" s="1" t="s">
        <v>20</v>
      </c>
      <c r="K653">
        <v>2.6081846680731107</v>
      </c>
      <c r="L653">
        <f>VLOOKUP(J653,Tabela6[#All],2,FALSE)</f>
        <v>0.77815125038364363</v>
      </c>
      <c r="M653">
        <f>VLOOKUP(J653,Tabela6[#All],3,FALSE)</f>
        <v>0</v>
      </c>
      <c r="O653" s="1" t="s">
        <v>19</v>
      </c>
      <c r="P653">
        <v>4.9573917622376564</v>
      </c>
      <c r="Q653">
        <f>VLOOKUP(O653,Tabela6[#All],2,FALSE)</f>
        <v>0</v>
      </c>
      <c r="R653">
        <f>VLOOKUP(O653,Tabela6[#All],3,FALSE)</f>
        <v>0</v>
      </c>
      <c r="T653" s="1" t="s">
        <v>19</v>
      </c>
      <c r="U653">
        <v>-23.1031935</v>
      </c>
      <c r="V653">
        <f>VLOOKUP(T653,Tabela6[#All],2,FALSE)</f>
        <v>0</v>
      </c>
      <c r="W653">
        <f>VLOOKUP(T653,Tabela6[#All],3,FALSE)</f>
        <v>0</v>
      </c>
      <c r="Y653" s="1" t="s">
        <v>19</v>
      </c>
      <c r="Z653">
        <v>-48.92326319435665</v>
      </c>
      <c r="AA653">
        <f>VLOOKUP(Y653,Tabela6[#All],2,FALSE)</f>
        <v>0</v>
      </c>
      <c r="AB653">
        <f>VLOOKUP(Y653,Tabela6[#All],3,FALSE)</f>
        <v>0</v>
      </c>
    </row>
    <row r="654" spans="1:28" x14ac:dyDescent="0.3">
      <c r="A654" t="s">
        <v>20</v>
      </c>
      <c r="B654">
        <v>0.77815125038364363</v>
      </c>
      <c r="C654">
        <v>0</v>
      </c>
      <c r="E654" s="1" t="s">
        <v>20</v>
      </c>
      <c r="F654">
        <v>773.93357000000003</v>
      </c>
      <c r="G654" s="6">
        <f>VLOOKUP(E654,Tabela6[#All],2,FALSE)</f>
        <v>0.77815125038364363</v>
      </c>
      <c r="H654" s="6">
        <f>VLOOKUP(E654,Tabela6[#All],3,FALSE)</f>
        <v>0</v>
      </c>
      <c r="J654" s="1" t="s">
        <v>149</v>
      </c>
      <c r="K654">
        <v>3.0033243628911115</v>
      </c>
      <c r="L654">
        <f>VLOOKUP(J654,Tabela6[#All],2,FALSE)</f>
        <v>2.0863598306747484</v>
      </c>
      <c r="M654">
        <f>VLOOKUP(J654,Tabela6[#All],3,FALSE)</f>
        <v>1.4913616938342726</v>
      </c>
      <c r="O654" s="1" t="s">
        <v>20</v>
      </c>
      <c r="P654">
        <v>3.7576996250877386</v>
      </c>
      <c r="Q654">
        <f>VLOOKUP(O654,Tabela6[#All],2,FALSE)</f>
        <v>0.77815125038364363</v>
      </c>
      <c r="R654">
        <f>VLOOKUP(O654,Tabela6[#All],3,FALSE)</f>
        <v>0</v>
      </c>
      <c r="T654" s="1" t="s">
        <v>20</v>
      </c>
      <c r="U654">
        <v>-24.471425999287952</v>
      </c>
      <c r="V654">
        <f>VLOOKUP(T654,Tabela6[#All],2,FALSE)</f>
        <v>0.77815125038364363</v>
      </c>
      <c r="W654">
        <f>VLOOKUP(T654,Tabela6[#All],3,FALSE)</f>
        <v>0</v>
      </c>
      <c r="Y654" s="1" t="s">
        <v>20</v>
      </c>
      <c r="Z654">
        <v>-49.027139136803854</v>
      </c>
      <c r="AA654">
        <f>VLOOKUP(Y654,Tabela6[#All],2,FALSE)</f>
        <v>0.77815125038364363</v>
      </c>
      <c r="AB654">
        <f>VLOOKUP(Y654,Tabela6[#All],3,FALSE)</f>
        <v>0</v>
      </c>
    </row>
    <row r="655" spans="1:28" x14ac:dyDescent="0.3">
      <c r="A655" t="s">
        <v>149</v>
      </c>
      <c r="B655">
        <v>2.0863598306747484</v>
      </c>
      <c r="C655">
        <v>1.4913616938342726</v>
      </c>
      <c r="E655" s="1" t="s">
        <v>21</v>
      </c>
      <c r="F655">
        <v>865.73670100000004</v>
      </c>
      <c r="G655" s="6">
        <f>VLOOKUP(E655,Tabela6[#All],2,FALSE)</f>
        <v>0</v>
      </c>
      <c r="H655" s="6">
        <f>VLOOKUP(E655,Tabela6[#All],3,FALSE)</f>
        <v>0</v>
      </c>
      <c r="J655" s="1" t="s">
        <v>21</v>
      </c>
      <c r="K655">
        <v>2.9291766751223514</v>
      </c>
      <c r="L655">
        <f>VLOOKUP(J655,Tabela6[#All],2,FALSE)</f>
        <v>0</v>
      </c>
      <c r="M655">
        <f>VLOOKUP(J655,Tabela6[#All],3,FALSE)</f>
        <v>0</v>
      </c>
      <c r="O655" s="1" t="s">
        <v>149</v>
      </c>
      <c r="P655">
        <v>3.8841720695239128</v>
      </c>
      <c r="Q655">
        <f>VLOOKUP(O655,Tabela6[#All],2,FALSE)</f>
        <v>2.0863598306747484</v>
      </c>
      <c r="R655">
        <f>VLOOKUP(O655,Tabela6[#All],3,FALSE)</f>
        <v>1.4913616938342726</v>
      </c>
      <c r="T655" s="1" t="s">
        <v>149</v>
      </c>
      <c r="U655">
        <v>-24.759386656017259</v>
      </c>
      <c r="V655">
        <f>VLOOKUP(T655,Tabela6[#All],2,FALSE)</f>
        <v>2.0863598306747484</v>
      </c>
      <c r="W655">
        <f>VLOOKUP(T655,Tabela6[#All],3,FALSE)</f>
        <v>1.4913616938342726</v>
      </c>
      <c r="Y655" s="1" t="s">
        <v>149</v>
      </c>
      <c r="Z655">
        <v>-48.502343452770837</v>
      </c>
      <c r="AA655">
        <f>VLOOKUP(Y655,Tabela6[#All],2,FALSE)</f>
        <v>2.0863598306747484</v>
      </c>
      <c r="AB655">
        <f>VLOOKUP(Y655,Tabela6[#All],3,FALSE)</f>
        <v>1.4913616938342726</v>
      </c>
    </row>
    <row r="656" spans="1:28" x14ac:dyDescent="0.3">
      <c r="A656" t="s">
        <v>21</v>
      </c>
      <c r="B656">
        <v>0</v>
      </c>
      <c r="C656">
        <v>0</v>
      </c>
      <c r="E656" s="1" t="s">
        <v>22</v>
      </c>
      <c r="F656">
        <v>510.08846599999998</v>
      </c>
      <c r="G656" s="6">
        <f>VLOOKUP(E656,Tabela6[#All],2,FALSE)</f>
        <v>0</v>
      </c>
      <c r="H656" s="6">
        <f>VLOOKUP(E656,Tabela6[#All],3,FALSE)</f>
        <v>0</v>
      </c>
      <c r="J656" s="1" t="s">
        <v>22</v>
      </c>
      <c r="K656">
        <v>2.8245709691719769</v>
      </c>
      <c r="L656">
        <f>VLOOKUP(J656,Tabela6[#All],2,FALSE)</f>
        <v>0</v>
      </c>
      <c r="M656">
        <f>VLOOKUP(J656,Tabela6[#All],3,FALSE)</f>
        <v>0</v>
      </c>
      <c r="O656" s="1" t="s">
        <v>21</v>
      </c>
      <c r="P656">
        <v>4.7959356034803218</v>
      </c>
      <c r="Q656">
        <f>VLOOKUP(O656,Tabela6[#All],2,FALSE)</f>
        <v>0</v>
      </c>
      <c r="R656">
        <f>VLOOKUP(O656,Tabela6[#All],3,FALSE)</f>
        <v>0</v>
      </c>
      <c r="T656" s="1" t="s">
        <v>21</v>
      </c>
      <c r="U656">
        <v>-20.891929500000003</v>
      </c>
      <c r="V656">
        <f>VLOOKUP(T656,Tabela6[#All],2,FALSE)</f>
        <v>0</v>
      </c>
      <c r="W656">
        <f>VLOOKUP(T656,Tabela6[#All],3,FALSE)</f>
        <v>0</v>
      </c>
      <c r="Y656" s="1" t="s">
        <v>21</v>
      </c>
      <c r="Z656">
        <v>-47.586106726868273</v>
      </c>
      <c r="AA656">
        <f>VLOOKUP(Y656,Tabela6[#All],2,FALSE)</f>
        <v>0</v>
      </c>
      <c r="AB656">
        <f>VLOOKUP(Y656,Tabela6[#All],3,FALSE)</f>
        <v>0</v>
      </c>
    </row>
    <row r="657" spans="1:28" x14ac:dyDescent="0.3">
      <c r="A657" t="s">
        <v>22</v>
      </c>
      <c r="B657">
        <v>0</v>
      </c>
      <c r="C657">
        <v>0</v>
      </c>
      <c r="E657" s="1" t="s">
        <v>23</v>
      </c>
      <c r="F657">
        <v>778.677502</v>
      </c>
      <c r="G657" s="6">
        <f>VLOOKUP(E657,Tabela6[#All],2,FALSE)</f>
        <v>1.3979400086720377</v>
      </c>
      <c r="H657" s="6">
        <f>VLOOKUP(E657,Tabela6[#All],3,FALSE)</f>
        <v>1.3802112417116059</v>
      </c>
      <c r="J657" s="1" t="s">
        <v>150</v>
      </c>
      <c r="K657">
        <v>2.6915641663418395</v>
      </c>
      <c r="L657">
        <f>VLOOKUP(J657,Tabela6[#All],2,FALSE)</f>
        <v>2.8149131812750738</v>
      </c>
      <c r="M657">
        <f>VLOOKUP(J657,Tabela6[#All],3,FALSE)</f>
        <v>2.012837224705172</v>
      </c>
      <c r="O657" s="1" t="s">
        <v>22</v>
      </c>
      <c r="P657">
        <v>5.5761316401770005</v>
      </c>
      <c r="Q657">
        <f>VLOOKUP(O657,Tabela6[#All],2,FALSE)</f>
        <v>0</v>
      </c>
      <c r="R657">
        <f>VLOOKUP(O657,Tabela6[#All],3,FALSE)</f>
        <v>0</v>
      </c>
      <c r="T657" s="1" t="s">
        <v>22</v>
      </c>
      <c r="U657">
        <v>-22.325122500000006</v>
      </c>
      <c r="V657">
        <f>VLOOKUP(T657,Tabela6[#All],2,FALSE)</f>
        <v>0</v>
      </c>
      <c r="W657">
        <f>VLOOKUP(T657,Tabela6[#All],3,FALSE)</f>
        <v>0</v>
      </c>
      <c r="Y657" s="1" t="s">
        <v>22</v>
      </c>
      <c r="Z657">
        <v>-49.083000867090362</v>
      </c>
      <c r="AA657">
        <f>VLOOKUP(Y657,Tabela6[#All],2,FALSE)</f>
        <v>0</v>
      </c>
      <c r="AB657">
        <f>VLOOKUP(Y657,Tabela6[#All],3,FALSE)</f>
        <v>0</v>
      </c>
    </row>
    <row r="658" spans="1:28" x14ac:dyDescent="0.3">
      <c r="A658" t="s">
        <v>150</v>
      </c>
      <c r="B658">
        <v>2.8149131812750738</v>
      </c>
      <c r="C658">
        <v>2.012837224705172</v>
      </c>
      <c r="E658" s="1" t="s">
        <v>24</v>
      </c>
      <c r="F658">
        <v>477.67313999999999</v>
      </c>
      <c r="G658" s="6">
        <f>VLOOKUP(E658,Tabela6[#All],2,FALSE)</f>
        <v>0.47712125471966244</v>
      </c>
      <c r="H658" s="6">
        <f>VLOOKUP(E658,Tabela6[#All],3,FALSE)</f>
        <v>0</v>
      </c>
      <c r="J658" s="1" t="s">
        <v>23</v>
      </c>
      <c r="K658">
        <v>2.5016151320667896</v>
      </c>
      <c r="L658">
        <f>VLOOKUP(J658,Tabela6[#All],2,FALSE)</f>
        <v>1.3979400086720377</v>
      </c>
      <c r="M658">
        <f>VLOOKUP(J658,Tabela6[#All],3,FALSE)</f>
        <v>1.3802112417116059</v>
      </c>
      <c r="O658" s="1" t="s">
        <v>150</v>
      </c>
      <c r="P658">
        <v>4.8010536634776564</v>
      </c>
      <c r="Q658">
        <f>VLOOKUP(O658,Tabela6[#All],2,FALSE)</f>
        <v>2.8149131812750738</v>
      </c>
      <c r="R658">
        <f>VLOOKUP(O658,Tabela6[#All],3,FALSE)</f>
        <v>2.012837224705172</v>
      </c>
      <c r="T658" s="1" t="s">
        <v>150</v>
      </c>
      <c r="U658">
        <v>-23.854014500000005</v>
      </c>
      <c r="V658">
        <f>VLOOKUP(T658,Tabela6[#All],2,FALSE)</f>
        <v>2.8149131812750738</v>
      </c>
      <c r="W658">
        <f>VLOOKUP(T658,Tabela6[#All],3,FALSE)</f>
        <v>2.012837224705172</v>
      </c>
      <c r="Y658" s="1" t="s">
        <v>150</v>
      </c>
      <c r="Z658">
        <v>-46.136538335134581</v>
      </c>
      <c r="AA658">
        <f>VLOOKUP(Y658,Tabela6[#All],2,FALSE)</f>
        <v>2.8149131812750738</v>
      </c>
      <c r="AB658">
        <f>VLOOKUP(Y658,Tabela6[#All],3,FALSE)</f>
        <v>2.012837224705172</v>
      </c>
    </row>
    <row r="659" spans="1:28" x14ac:dyDescent="0.3">
      <c r="A659" t="s">
        <v>23</v>
      </c>
      <c r="B659">
        <v>1.3979400086720377</v>
      </c>
      <c r="C659">
        <v>1.3802112417116059</v>
      </c>
      <c r="E659" s="1" t="s">
        <v>25</v>
      </c>
      <c r="F659">
        <v>965.02672900000005</v>
      </c>
      <c r="G659" s="6">
        <f>VLOOKUP(E659,Tabela6[#All],2,FALSE)</f>
        <v>0.69897000433601886</v>
      </c>
      <c r="H659" s="6">
        <f>VLOOKUP(E659,Tabela6[#All],3,FALSE)</f>
        <v>0.6020599913279624</v>
      </c>
      <c r="J659" s="1" t="s">
        <v>24</v>
      </c>
      <c r="K659">
        <v>2.8393196361289452</v>
      </c>
      <c r="L659">
        <f>VLOOKUP(J659,Tabela6[#All],2,FALSE)</f>
        <v>0.47712125471966244</v>
      </c>
      <c r="M659">
        <f>VLOOKUP(J659,Tabela6[#All],3,FALSE)</f>
        <v>0</v>
      </c>
      <c r="O659" s="1" t="s">
        <v>23</v>
      </c>
      <c r="P659">
        <v>4.5131909554173646</v>
      </c>
      <c r="Q659">
        <f>VLOOKUP(O659,Tabela6[#All],2,FALSE)</f>
        <v>1.3979400086720377</v>
      </c>
      <c r="R659">
        <f>VLOOKUP(O659,Tabela6[#All],3,FALSE)</f>
        <v>1.3802112417116059</v>
      </c>
      <c r="T659" s="1" t="s">
        <v>23</v>
      </c>
      <c r="U659">
        <v>-23.571033387499956</v>
      </c>
      <c r="V659">
        <f>VLOOKUP(T659,Tabela6[#All],2,FALSE)</f>
        <v>1.3979400086720377</v>
      </c>
      <c r="W659">
        <f>VLOOKUP(T659,Tabela6[#All],3,FALSE)</f>
        <v>1.3802112417116059</v>
      </c>
      <c r="Y659" s="1" t="s">
        <v>23</v>
      </c>
      <c r="Z659">
        <v>-46.041212224814579</v>
      </c>
      <c r="AA659">
        <f>VLOOKUP(Y659,Tabela6[#All],2,FALSE)</f>
        <v>1.3979400086720377</v>
      </c>
      <c r="AB659">
        <f>VLOOKUP(Y659,Tabela6[#All],3,FALSE)</f>
        <v>1.3802112417116059</v>
      </c>
    </row>
    <row r="660" spans="1:28" x14ac:dyDescent="0.3">
      <c r="A660" t="s">
        <v>24</v>
      </c>
      <c r="B660">
        <v>0.47712125471966244</v>
      </c>
      <c r="C660">
        <v>0</v>
      </c>
      <c r="E660" s="1" t="s">
        <v>26</v>
      </c>
      <c r="F660">
        <v>484.73692299999999</v>
      </c>
      <c r="G660" s="6">
        <f>VLOOKUP(E660,Tabela6[#All],2,FALSE)</f>
        <v>1.8129133566428555</v>
      </c>
      <c r="H660" s="6">
        <f>VLOOKUP(E660,Tabela6[#All],3,FALSE)</f>
        <v>1.6627578316815741</v>
      </c>
      <c r="J660" s="1" t="s">
        <v>25</v>
      </c>
      <c r="K660">
        <v>2.125734936692226</v>
      </c>
      <c r="L660">
        <f>VLOOKUP(J660,Tabela6[#All],2,FALSE)</f>
        <v>0.69897000433601886</v>
      </c>
      <c r="M660">
        <f>VLOOKUP(J660,Tabela6[#All],3,FALSE)</f>
        <v>0.6020599913279624</v>
      </c>
      <c r="O660" s="1" t="s">
        <v>24</v>
      </c>
      <c r="P660">
        <v>4.1738561389862694</v>
      </c>
      <c r="Q660">
        <f>VLOOKUP(O660,Tabela6[#All],2,FALSE)</f>
        <v>0.47712125471966244</v>
      </c>
      <c r="R660">
        <f>VLOOKUP(O660,Tabela6[#All],3,FALSE)</f>
        <v>0</v>
      </c>
      <c r="T660" s="1" t="s">
        <v>24</v>
      </c>
      <c r="U660">
        <v>-21.992484163440356</v>
      </c>
      <c r="V660">
        <f>VLOOKUP(T660,Tabela6[#All],2,FALSE)</f>
        <v>0.47712125471966244</v>
      </c>
      <c r="W660">
        <f>VLOOKUP(T660,Tabela6[#All],3,FALSE)</f>
        <v>0</v>
      </c>
      <c r="Y660" s="1" t="s">
        <v>24</v>
      </c>
      <c r="Z660">
        <v>-48.390596906985081</v>
      </c>
      <c r="AA660">
        <f>VLOOKUP(Y660,Tabela6[#All],2,FALSE)</f>
        <v>0.47712125471966244</v>
      </c>
      <c r="AB660">
        <f>VLOOKUP(Y660,Tabela6[#All],3,FALSE)</f>
        <v>0</v>
      </c>
    </row>
    <row r="661" spans="1:28" x14ac:dyDescent="0.3">
      <c r="A661" t="s">
        <v>25</v>
      </c>
      <c r="B661">
        <v>0.69897000433601886</v>
      </c>
      <c r="C661">
        <v>0.6020599913279624</v>
      </c>
      <c r="E661" s="1" t="s">
        <v>27</v>
      </c>
      <c r="F661">
        <v>818.475551</v>
      </c>
      <c r="G661" s="6">
        <f>VLOOKUP(E661,Tabela6[#All],2,FALSE)</f>
        <v>1.5440680443502757</v>
      </c>
      <c r="H661" s="6">
        <f>VLOOKUP(E661,Tabela6[#All],3,FALSE)</f>
        <v>1.505149978319906</v>
      </c>
      <c r="J661" s="1" t="s">
        <v>26</v>
      </c>
      <c r="K661">
        <v>2.0867512312420566</v>
      </c>
      <c r="L661">
        <f>VLOOKUP(J661,Tabela6[#All],2,FALSE)</f>
        <v>1.8129133566428555</v>
      </c>
      <c r="M661">
        <f>VLOOKUP(J661,Tabela6[#All],3,FALSE)</f>
        <v>1.6627578316815741</v>
      </c>
      <c r="O661" s="1" t="s">
        <v>25</v>
      </c>
      <c r="P661">
        <v>3.5970366649776535</v>
      </c>
      <c r="Q661">
        <f>VLOOKUP(O661,Tabela6[#All],2,FALSE)</f>
        <v>0.69897000433601886</v>
      </c>
      <c r="R661">
        <f>VLOOKUP(O661,Tabela6[#All],3,FALSE)</f>
        <v>0.6020599913279624</v>
      </c>
      <c r="T661" s="1" t="s">
        <v>25</v>
      </c>
      <c r="U661">
        <v>-24.318262840715601</v>
      </c>
      <c r="V661">
        <f>VLOOKUP(T661,Tabela6[#All],2,FALSE)</f>
        <v>0.69897000433601886</v>
      </c>
      <c r="W661">
        <f>VLOOKUP(T661,Tabela6[#All],3,FALSE)</f>
        <v>0.6020599913279624</v>
      </c>
      <c r="Y661" s="1" t="s">
        <v>25</v>
      </c>
      <c r="Z661">
        <v>-49.143761922603886</v>
      </c>
      <c r="AA661">
        <f>VLOOKUP(Y661,Tabela6[#All],2,FALSE)</f>
        <v>0.69897000433601886</v>
      </c>
      <c r="AB661">
        <f>VLOOKUP(Y661,Tabela6[#All],3,FALSE)</f>
        <v>0.6020599913279624</v>
      </c>
    </row>
    <row r="662" spans="1:28" x14ac:dyDescent="0.3">
      <c r="A662" t="s">
        <v>26</v>
      </c>
      <c r="B662">
        <v>1.8129133566428555</v>
      </c>
      <c r="C662">
        <v>1.6627578316815741</v>
      </c>
      <c r="E662" s="1" t="s">
        <v>28</v>
      </c>
      <c r="F662">
        <v>865.33463500000005</v>
      </c>
      <c r="G662" s="6">
        <f>VLOOKUP(E662,Tabela6[#All],2,FALSE)</f>
        <v>0</v>
      </c>
      <c r="H662" s="6">
        <f>VLOOKUP(E662,Tabela6[#All],3,FALSE)</f>
        <v>0</v>
      </c>
      <c r="J662" s="1" t="s">
        <v>27</v>
      </c>
      <c r="K662">
        <v>3.1710362985712908</v>
      </c>
      <c r="L662">
        <f>VLOOKUP(J662,Tabela6[#All],2,FALSE)</f>
        <v>1.5440680443502757</v>
      </c>
      <c r="M662">
        <f>VLOOKUP(J662,Tabela6[#All],3,FALSE)</f>
        <v>1.505149978319906</v>
      </c>
      <c r="O662" s="1" t="s">
        <v>26</v>
      </c>
      <c r="P662">
        <v>3.6833172619218826</v>
      </c>
      <c r="Q662">
        <f>VLOOKUP(O662,Tabela6[#All],2,FALSE)</f>
        <v>1.8129133566428555</v>
      </c>
      <c r="R662">
        <f>VLOOKUP(O662,Tabela6[#All],3,FALSE)</f>
        <v>1.6627578316815741</v>
      </c>
      <c r="T662" s="1" t="s">
        <v>26</v>
      </c>
      <c r="U662">
        <v>-22.193205654365752</v>
      </c>
      <c r="V662">
        <f>VLOOKUP(T662,Tabela6[#All],2,FALSE)</f>
        <v>1.8129133566428555</v>
      </c>
      <c r="W662">
        <f>VLOOKUP(T662,Tabela6[#All],3,FALSE)</f>
        <v>1.6627578316815741</v>
      </c>
      <c r="Y662" s="1" t="s">
        <v>26</v>
      </c>
      <c r="Z662">
        <v>-48.779218283157569</v>
      </c>
      <c r="AA662">
        <f>VLOOKUP(Y662,Tabela6[#All],2,FALSE)</f>
        <v>1.8129133566428555</v>
      </c>
      <c r="AB662">
        <f>VLOOKUP(Y662,Tabela6[#All],3,FALSE)</f>
        <v>1.6627578316815741</v>
      </c>
    </row>
    <row r="663" spans="1:28" x14ac:dyDescent="0.3">
      <c r="A663" t="s">
        <v>27</v>
      </c>
      <c r="B663">
        <v>1.5440680443502757</v>
      </c>
      <c r="C663">
        <v>1.505149978319906</v>
      </c>
      <c r="E663" s="1" t="s">
        <v>29</v>
      </c>
      <c r="F663">
        <v>643.28009999999995</v>
      </c>
      <c r="G663" s="6">
        <f>VLOOKUP(E663,Tabela6[#All],2,FALSE)</f>
        <v>1.8692317197309762</v>
      </c>
      <c r="H663" s="6">
        <f>VLOOKUP(E663,Tabela6[#All],3,FALSE)</f>
        <v>1.7403626894942439</v>
      </c>
      <c r="J663" s="1" t="s">
        <v>28</v>
      </c>
      <c r="K663">
        <v>2.7097650458198226</v>
      </c>
      <c r="L663">
        <f>VLOOKUP(J663,Tabela6[#All],2,FALSE)</f>
        <v>0</v>
      </c>
      <c r="M663">
        <f>VLOOKUP(J663,Tabela6[#All],3,FALSE)</f>
        <v>0</v>
      </c>
      <c r="O663" s="1" t="s">
        <v>27</v>
      </c>
      <c r="P663">
        <v>5.1658287311967088</v>
      </c>
      <c r="Q663">
        <f>VLOOKUP(O663,Tabela6[#All],2,FALSE)</f>
        <v>1.5440680443502757</v>
      </c>
      <c r="R663">
        <f>VLOOKUP(O663,Tabela6[#All],3,FALSE)</f>
        <v>1.505149978319906</v>
      </c>
      <c r="T663" s="1" t="s">
        <v>27</v>
      </c>
      <c r="U663">
        <v>-22.888381500000008</v>
      </c>
      <c r="V663">
        <f>VLOOKUP(T663,Tabela6[#All],2,FALSE)</f>
        <v>1.5440680443502757</v>
      </c>
      <c r="W663">
        <f>VLOOKUP(T663,Tabela6[#All],3,FALSE)</f>
        <v>1.505149978319906</v>
      </c>
      <c r="Y663" s="1" t="s">
        <v>27</v>
      </c>
      <c r="Z663">
        <v>-48.441289384350434</v>
      </c>
      <c r="AA663">
        <f>VLOOKUP(Y663,Tabela6[#All],2,FALSE)</f>
        <v>1.5440680443502757</v>
      </c>
      <c r="AB663">
        <f>VLOOKUP(Y663,Tabela6[#All],3,FALSE)</f>
        <v>1.505149978319906</v>
      </c>
    </row>
    <row r="664" spans="1:28" x14ac:dyDescent="0.3">
      <c r="A664" t="s">
        <v>28</v>
      </c>
      <c r="B664">
        <v>0</v>
      </c>
      <c r="C664">
        <v>0</v>
      </c>
      <c r="E664" s="1" t="s">
        <v>30</v>
      </c>
      <c r="F664">
        <v>602.69477700000004</v>
      </c>
      <c r="G664" s="6">
        <f>VLOOKUP(E664,Tabela6[#All],2,FALSE)</f>
        <v>0.47712125471966244</v>
      </c>
      <c r="H664" s="6">
        <f>VLOOKUP(E664,Tabela6[#All],3,FALSE)</f>
        <v>0.47712125471966244</v>
      </c>
      <c r="J664" s="1" t="s">
        <v>29</v>
      </c>
      <c r="K664">
        <v>3.0419348199300749</v>
      </c>
      <c r="L664">
        <f>VLOOKUP(J664,Tabela6[#All],2,FALSE)</f>
        <v>1.8692317197309762</v>
      </c>
      <c r="M664">
        <f>VLOOKUP(J664,Tabela6[#All],3,FALSE)</f>
        <v>1.7403626894942439</v>
      </c>
      <c r="O664" s="1" t="s">
        <v>28</v>
      </c>
      <c r="P664">
        <v>5.2270326952645263</v>
      </c>
      <c r="Q664">
        <f>VLOOKUP(O664,Tabela6[#All],2,FALSE)</f>
        <v>0</v>
      </c>
      <c r="R664">
        <f>VLOOKUP(O664,Tabela6[#All],3,FALSE)</f>
        <v>0</v>
      </c>
      <c r="T664" s="1" t="s">
        <v>28</v>
      </c>
      <c r="U664">
        <v>-22.956895500000009</v>
      </c>
      <c r="V664">
        <f>VLOOKUP(T664,Tabela6[#All],2,FALSE)</f>
        <v>0</v>
      </c>
      <c r="W664">
        <f>VLOOKUP(T664,Tabela6[#All],3,FALSE)</f>
        <v>0</v>
      </c>
      <c r="Y664" s="1" t="s">
        <v>28</v>
      </c>
      <c r="Z664">
        <v>-46.542333373979822</v>
      </c>
      <c r="AA664">
        <f>VLOOKUP(Y664,Tabela6[#All],2,FALSE)</f>
        <v>0</v>
      </c>
      <c r="AB664">
        <f>VLOOKUP(Y664,Tabela6[#All],3,FALSE)</f>
        <v>0</v>
      </c>
    </row>
    <row r="665" spans="1:28" x14ac:dyDescent="0.3">
      <c r="A665" t="s">
        <v>29</v>
      </c>
      <c r="B665">
        <v>1.8692317197309762</v>
      </c>
      <c r="C665">
        <v>1.7403626894942439</v>
      </c>
      <c r="E665" s="1" t="s">
        <v>31</v>
      </c>
      <c r="F665">
        <v>399.17229900000001</v>
      </c>
      <c r="G665" s="6">
        <f>VLOOKUP(E665,Tabela6[#All],2,FALSE)</f>
        <v>0</v>
      </c>
      <c r="H665" s="6">
        <f>VLOOKUP(E665,Tabela6[#All],3,FALSE)</f>
        <v>0</v>
      </c>
      <c r="J665" s="1" t="s">
        <v>30</v>
      </c>
      <c r="K665">
        <v>3.0776984973998074</v>
      </c>
      <c r="L665">
        <f>VLOOKUP(J665,Tabela6[#All],2,FALSE)</f>
        <v>0.47712125471966244</v>
      </c>
      <c r="M665">
        <f>VLOOKUP(J665,Tabela6[#All],3,FALSE)</f>
        <v>0.47712125471966244</v>
      </c>
      <c r="O665" s="1" t="s">
        <v>29</v>
      </c>
      <c r="P665">
        <v>4.3874432199189339</v>
      </c>
      <c r="Q665">
        <f>VLOOKUP(O665,Tabela6[#All],2,FALSE)</f>
        <v>1.8692317197309762</v>
      </c>
      <c r="R665">
        <f>VLOOKUP(O665,Tabela6[#All],3,FALSE)</f>
        <v>1.7403626894942439</v>
      </c>
      <c r="T665" s="1" t="s">
        <v>29</v>
      </c>
      <c r="U665">
        <v>-22.286516985000006</v>
      </c>
      <c r="V665">
        <f>VLOOKUP(T665,Tabela6[#All],2,FALSE)</f>
        <v>1.8692317197309762</v>
      </c>
      <c r="W665">
        <f>VLOOKUP(T665,Tabela6[#All],3,FALSE)</f>
        <v>1.7403626894942439</v>
      </c>
      <c r="Y665" s="1" t="s">
        <v>29</v>
      </c>
      <c r="Z665">
        <v>-48.126833324115658</v>
      </c>
      <c r="AA665">
        <f>VLOOKUP(Y665,Tabela6[#All],2,FALSE)</f>
        <v>1.8692317197309762</v>
      </c>
      <c r="AB665">
        <f>VLOOKUP(Y665,Tabela6[#All],3,FALSE)</f>
        <v>1.7403626894942439</v>
      </c>
    </row>
    <row r="666" spans="1:28" x14ac:dyDescent="0.3">
      <c r="A666" t="s">
        <v>30</v>
      </c>
      <c r="B666">
        <v>0.47712125471966244</v>
      </c>
      <c r="C666">
        <v>0.47712125471966244</v>
      </c>
      <c r="E666" s="1" t="s">
        <v>32</v>
      </c>
      <c r="F666">
        <v>656.60309900000004</v>
      </c>
      <c r="G666" s="6">
        <f>VLOOKUP(E666,Tabela6[#All],2,FALSE)</f>
        <v>0.84509804001425681</v>
      </c>
      <c r="H666" s="6">
        <f>VLOOKUP(E666,Tabela6[#All],3,FALSE)</f>
        <v>0.84509804001425681</v>
      </c>
      <c r="J666" s="1" t="s">
        <v>31</v>
      </c>
      <c r="K666">
        <v>2.5144428186874137</v>
      </c>
      <c r="L666">
        <f>VLOOKUP(J666,Tabela6[#All],2,FALSE)</f>
        <v>0</v>
      </c>
      <c r="M666">
        <f>VLOOKUP(J666,Tabela6[#All],3,FALSE)</f>
        <v>0</v>
      </c>
      <c r="O666" s="1" t="s">
        <v>30</v>
      </c>
      <c r="P666">
        <v>4.298372686265604</v>
      </c>
      <c r="Q666">
        <f>VLOOKUP(O666,Tabela6[#All],2,FALSE)</f>
        <v>0.47712125471966244</v>
      </c>
      <c r="R666">
        <f>VLOOKUP(O666,Tabela6[#All],3,FALSE)</f>
        <v>0.47712125471966244</v>
      </c>
      <c r="T666" s="1" t="s">
        <v>30</v>
      </c>
      <c r="U666">
        <v>-23.799381418972601</v>
      </c>
      <c r="V666">
        <f>VLOOKUP(T666,Tabela6[#All],2,FALSE)</f>
        <v>0.47712125471966244</v>
      </c>
      <c r="W666">
        <f>VLOOKUP(T666,Tabela6[#All],3,FALSE)</f>
        <v>0.47712125471966244</v>
      </c>
      <c r="Y666" s="1" t="s">
        <v>30</v>
      </c>
      <c r="Z666">
        <v>-48.597414973797804</v>
      </c>
      <c r="AA666">
        <f>VLOOKUP(Y666,Tabela6[#All],2,FALSE)</f>
        <v>0.47712125471966244</v>
      </c>
      <c r="AB666">
        <f>VLOOKUP(Y666,Tabela6[#All],3,FALSE)</f>
        <v>0.47712125471966244</v>
      </c>
    </row>
    <row r="667" spans="1:28" x14ac:dyDescent="0.3">
      <c r="A667" t="s">
        <v>31</v>
      </c>
      <c r="B667">
        <v>0</v>
      </c>
      <c r="C667">
        <v>0</v>
      </c>
      <c r="E667" s="1" t="s">
        <v>33</v>
      </c>
      <c r="F667">
        <v>441.67568</v>
      </c>
      <c r="G667" s="6">
        <f>VLOOKUP(E667,Tabela6[#All],2,FALSE)</f>
        <v>1.2304489213782739</v>
      </c>
      <c r="H667" s="6">
        <f>VLOOKUP(E667,Tabela6[#All],3,FALSE)</f>
        <v>1.2041199826559248</v>
      </c>
      <c r="J667" s="1" t="s">
        <v>32</v>
      </c>
      <c r="K667">
        <v>2.4153640372207281</v>
      </c>
      <c r="L667">
        <f>VLOOKUP(J667,Tabela6[#All],2,FALSE)</f>
        <v>0.84509804001425681</v>
      </c>
      <c r="M667">
        <f>VLOOKUP(J667,Tabela6[#All],3,FALSE)</f>
        <v>0.84509804001425681</v>
      </c>
      <c r="O667" s="1" t="s">
        <v>31</v>
      </c>
      <c r="P667">
        <v>4.2341121580337724</v>
      </c>
      <c r="Q667">
        <f>VLOOKUP(O667,Tabela6[#All],2,FALSE)</f>
        <v>0</v>
      </c>
      <c r="R667">
        <f>VLOOKUP(O667,Tabela6[#All],3,FALSE)</f>
        <v>0</v>
      </c>
      <c r="T667" s="1" t="s">
        <v>31</v>
      </c>
      <c r="U667">
        <v>-21.067039566902153</v>
      </c>
      <c r="V667">
        <f>VLOOKUP(T667,Tabela6[#All],2,FALSE)</f>
        <v>0</v>
      </c>
      <c r="W667">
        <f>VLOOKUP(T667,Tabela6[#All],3,FALSE)</f>
        <v>0</v>
      </c>
      <c r="Y667" s="1" t="s">
        <v>31</v>
      </c>
      <c r="Z667">
        <v>-50.149281252785258</v>
      </c>
      <c r="AA667">
        <f>VLOOKUP(Y667,Tabela6[#All],2,FALSE)</f>
        <v>0</v>
      </c>
      <c r="AB667">
        <f>VLOOKUP(Y667,Tabela6[#All],3,FALSE)</f>
        <v>0</v>
      </c>
    </row>
    <row r="668" spans="1:28" x14ac:dyDescent="0.3">
      <c r="A668" t="s">
        <v>32</v>
      </c>
      <c r="B668">
        <v>0.84509804001425681</v>
      </c>
      <c r="C668">
        <v>0.84509804001425681</v>
      </c>
      <c r="E668" s="1" t="s">
        <v>34</v>
      </c>
      <c r="F668">
        <v>688.98713699999996</v>
      </c>
      <c r="G668" s="6">
        <f>VLOOKUP(E668,Tabela6[#All],2,FALSE)</f>
        <v>3.0899051114393981</v>
      </c>
      <c r="H668" s="6">
        <f>VLOOKUP(E668,Tabela6[#All],3,FALSE)</f>
        <v>2.3909351071033793</v>
      </c>
      <c r="J668" s="1" t="s">
        <v>33</v>
      </c>
      <c r="K668">
        <v>2.9639199838172567</v>
      </c>
      <c r="L668">
        <f>VLOOKUP(J668,Tabela6[#All],2,FALSE)</f>
        <v>1.2304489213782739</v>
      </c>
      <c r="M668">
        <f>VLOOKUP(J668,Tabela6[#All],3,FALSE)</f>
        <v>1.2041199826559248</v>
      </c>
      <c r="O668" s="1" t="s">
        <v>32</v>
      </c>
      <c r="P668">
        <v>4.6964175526630019</v>
      </c>
      <c r="Q668">
        <f>VLOOKUP(O668,Tabela6[#All],2,FALSE)</f>
        <v>0.84509804001425681</v>
      </c>
      <c r="R668">
        <f>VLOOKUP(O668,Tabela6[#All],3,FALSE)</f>
        <v>0.84509804001425681</v>
      </c>
      <c r="T668" s="1" t="s">
        <v>32</v>
      </c>
      <c r="U668">
        <v>-23.312674394775829</v>
      </c>
      <c r="V668">
        <f>VLOOKUP(T668,Tabela6[#All],2,FALSE)</f>
        <v>0.84509804001425681</v>
      </c>
      <c r="W668">
        <f>VLOOKUP(T668,Tabela6[#All],3,FALSE)</f>
        <v>0.84509804001425681</v>
      </c>
      <c r="Y668" s="1" t="s">
        <v>32</v>
      </c>
      <c r="Z668">
        <v>-47.133658373434912</v>
      </c>
      <c r="AA668">
        <f>VLOOKUP(Y668,Tabela6[#All],2,FALSE)</f>
        <v>0.84509804001425681</v>
      </c>
      <c r="AB668">
        <f>VLOOKUP(Y668,Tabela6[#All],3,FALSE)</f>
        <v>0.84509804001425681</v>
      </c>
    </row>
    <row r="669" spans="1:28" x14ac:dyDescent="0.3">
      <c r="A669" t="s">
        <v>33</v>
      </c>
      <c r="B669">
        <v>1.2304489213782739</v>
      </c>
      <c r="C669">
        <v>1.2041199826559248</v>
      </c>
      <c r="E669" s="1" t="s">
        <v>35</v>
      </c>
      <c r="F669">
        <v>705.78998100000001</v>
      </c>
      <c r="G669" s="6">
        <f>VLOOKUP(E669,Tabela6[#All],2,FALSE)</f>
        <v>2.0755469613925306</v>
      </c>
      <c r="H669" s="6">
        <f>VLOOKUP(E669,Tabela6[#All],3,FALSE)</f>
        <v>1.8692317197309762</v>
      </c>
      <c r="J669" s="1" t="s">
        <v>151</v>
      </c>
      <c r="K669">
        <v>2.6574727284733251</v>
      </c>
      <c r="L669">
        <f>VLOOKUP(J669,Tabela6[#All],2,FALSE)</f>
        <v>2.1139433523068369</v>
      </c>
      <c r="M669">
        <f>VLOOKUP(J669,Tabela6[#All],3,FALSE)</f>
        <v>1.2304489213782739</v>
      </c>
      <c r="O669" s="1" t="s">
        <v>33</v>
      </c>
      <c r="P669">
        <v>4.249614102344581</v>
      </c>
      <c r="Q669">
        <f>VLOOKUP(O669,Tabela6[#All],2,FALSE)</f>
        <v>1.2304489213782739</v>
      </c>
      <c r="R669">
        <f>VLOOKUP(O669,Tabela6[#All],3,FALSE)</f>
        <v>1.2041199826559248</v>
      </c>
      <c r="T669" s="1" t="s">
        <v>33</v>
      </c>
      <c r="U669">
        <v>-21.809705286609603</v>
      </c>
      <c r="V669">
        <f>VLOOKUP(T669,Tabela6[#All],2,FALSE)</f>
        <v>1.2304489213782739</v>
      </c>
      <c r="W669">
        <f>VLOOKUP(T669,Tabela6[#All],3,FALSE)</f>
        <v>1.2041199826559248</v>
      </c>
      <c r="Y669" s="1" t="s">
        <v>33</v>
      </c>
      <c r="Z669">
        <v>-49.6003544059215</v>
      </c>
      <c r="AA669">
        <f>VLOOKUP(Y669,Tabela6[#All],2,FALSE)</f>
        <v>1.2304489213782739</v>
      </c>
      <c r="AB669">
        <f>VLOOKUP(Y669,Tabela6[#All],3,FALSE)</f>
        <v>1.2041199826559248</v>
      </c>
    </row>
    <row r="670" spans="1:28" x14ac:dyDescent="0.3">
      <c r="A670" t="s">
        <v>151</v>
      </c>
      <c r="B670">
        <v>2.1139433523068369</v>
      </c>
      <c r="C670">
        <v>1.2304489213782739</v>
      </c>
      <c r="E670" s="1" t="s">
        <v>36</v>
      </c>
      <c r="F670">
        <v>378.459881</v>
      </c>
      <c r="G670" s="6">
        <f>VLOOKUP(E670,Tabela6[#All],2,FALSE)</f>
        <v>0</v>
      </c>
      <c r="H670" s="6">
        <f>VLOOKUP(E670,Tabela6[#All],3,FALSE)</f>
        <v>0</v>
      </c>
      <c r="J670" s="1" t="s">
        <v>34</v>
      </c>
      <c r="K670">
        <v>2.9001327102665275</v>
      </c>
      <c r="L670">
        <f>VLOOKUP(J670,Tabela6[#All],2,FALSE)</f>
        <v>3.0899051114393981</v>
      </c>
      <c r="M670">
        <f>VLOOKUP(J670,Tabela6[#All],3,FALSE)</f>
        <v>2.3909351071033793</v>
      </c>
      <c r="O670" s="1" t="s">
        <v>151</v>
      </c>
      <c r="P670">
        <v>4.4555909005998027</v>
      </c>
      <c r="Q670">
        <f>VLOOKUP(O670,Tabela6[#All],2,FALSE)</f>
        <v>2.1139433523068369</v>
      </c>
      <c r="R670">
        <f>VLOOKUP(O670,Tabela6[#All],3,FALSE)</f>
        <v>1.2304489213782739</v>
      </c>
      <c r="T670" s="1" t="s">
        <v>151</v>
      </c>
      <c r="U670">
        <v>-24.726360972223041</v>
      </c>
      <c r="V670">
        <f>VLOOKUP(T670,Tabela6[#All],2,FALSE)</f>
        <v>2.1139433523068369</v>
      </c>
      <c r="W670">
        <f>VLOOKUP(T670,Tabela6[#All],3,FALSE)</f>
        <v>1.2304489213782739</v>
      </c>
      <c r="Y670" s="1" t="s">
        <v>151</v>
      </c>
      <c r="Z670">
        <v>-48.104999809005243</v>
      </c>
      <c r="AA670">
        <f>VLOOKUP(Y670,Tabela6[#All],2,FALSE)</f>
        <v>2.1139433523068369</v>
      </c>
      <c r="AB670">
        <f>VLOOKUP(Y670,Tabela6[#All],3,FALSE)</f>
        <v>1.2304489213782739</v>
      </c>
    </row>
    <row r="671" spans="1:28" x14ac:dyDescent="0.3">
      <c r="A671" t="s">
        <v>34</v>
      </c>
      <c r="B671">
        <v>3.0899051114393981</v>
      </c>
      <c r="C671">
        <v>2.3909351071033793</v>
      </c>
      <c r="E671" s="1" t="s">
        <v>37</v>
      </c>
      <c r="F671">
        <v>574.77755000000002</v>
      </c>
      <c r="G671" s="6">
        <f>VLOOKUP(E671,Tabela6[#All],2,FALSE)</f>
        <v>0.3010299956639812</v>
      </c>
      <c r="H671" s="6">
        <f>VLOOKUP(E671,Tabela6[#All],3,FALSE)</f>
        <v>0.3010299956639812</v>
      </c>
      <c r="J671" s="1" t="s">
        <v>152</v>
      </c>
      <c r="K671">
        <v>2.4631760354893575</v>
      </c>
      <c r="L671">
        <f>VLOOKUP(J671,Tabela6[#All],2,FALSE)</f>
        <v>2.53655844257153</v>
      </c>
      <c r="M671">
        <f>VLOOKUP(J671,Tabela6[#All],3,FALSE)</f>
        <v>1.9493900066449128</v>
      </c>
      <c r="O671" s="1" t="s">
        <v>34</v>
      </c>
      <c r="P671">
        <v>6.0806528179318615</v>
      </c>
      <c r="Q671">
        <f>VLOOKUP(O671,Tabela6[#All],2,FALSE)</f>
        <v>3.0899051114393981</v>
      </c>
      <c r="R671">
        <f>VLOOKUP(O671,Tabela6[#All],3,FALSE)</f>
        <v>2.3909351071033793</v>
      </c>
      <c r="T671" s="1" t="s">
        <v>34</v>
      </c>
      <c r="U671">
        <v>-22.907342500000002</v>
      </c>
      <c r="V671">
        <f>VLOOKUP(T671,Tabela6[#All],2,FALSE)</f>
        <v>3.0899051114393981</v>
      </c>
      <c r="W671">
        <f>VLOOKUP(T671,Tabela6[#All],3,FALSE)</f>
        <v>2.3909351071033793</v>
      </c>
      <c r="Y671" s="1" t="s">
        <v>34</v>
      </c>
      <c r="Z671">
        <v>-47.06015627297316</v>
      </c>
      <c r="AA671">
        <f>VLOOKUP(Y671,Tabela6[#All],2,FALSE)</f>
        <v>3.0899051114393981</v>
      </c>
      <c r="AB671">
        <f>VLOOKUP(Y671,Tabela6[#All],3,FALSE)</f>
        <v>2.3909351071033793</v>
      </c>
    </row>
    <row r="672" spans="1:28" x14ac:dyDescent="0.3">
      <c r="A672" t="s">
        <v>152</v>
      </c>
      <c r="B672">
        <v>2.53655844257153</v>
      </c>
      <c r="C672">
        <v>1.9493900066449128</v>
      </c>
      <c r="E672" s="1" t="s">
        <v>38</v>
      </c>
      <c r="F672">
        <v>598.42758600000002</v>
      </c>
      <c r="G672" s="6">
        <f>VLOOKUP(E672,Tabela6[#All],2,FALSE)</f>
        <v>0</v>
      </c>
      <c r="H672" s="6">
        <f>VLOOKUP(E672,Tabela6[#All],3,FALSE)</f>
        <v>0</v>
      </c>
      <c r="J672" s="1" t="s">
        <v>153</v>
      </c>
      <c r="K672">
        <v>3.092493966607607</v>
      </c>
      <c r="L672">
        <f>VLOOKUP(J672,Tabela6[#All],2,FALSE)</f>
        <v>3.0445397603924111</v>
      </c>
      <c r="M672">
        <f>VLOOKUP(J672,Tabela6[#All],3,FALSE)</f>
        <v>2.0934216851622351</v>
      </c>
      <c r="O672" s="1" t="s">
        <v>152</v>
      </c>
      <c r="P672">
        <v>4.7167376823388398</v>
      </c>
      <c r="Q672">
        <f>VLOOKUP(O672,Tabela6[#All],2,FALSE)</f>
        <v>2.53655844257153</v>
      </c>
      <c r="R672">
        <f>VLOOKUP(O672,Tabela6[#All],3,FALSE)</f>
        <v>1.9493900066449128</v>
      </c>
      <c r="T672" s="1" t="s">
        <v>152</v>
      </c>
      <c r="U672">
        <v>-22.740091913881155</v>
      </c>
      <c r="V672">
        <f>VLOOKUP(T672,Tabela6[#All],2,FALSE)</f>
        <v>2.53655844257153</v>
      </c>
      <c r="W672">
        <f>VLOOKUP(T672,Tabela6[#All],3,FALSE)</f>
        <v>1.9493900066449128</v>
      </c>
      <c r="Y672" s="1" t="s">
        <v>152</v>
      </c>
      <c r="Z672">
        <v>-45.58920170044906</v>
      </c>
      <c r="AA672">
        <f>VLOOKUP(Y672,Tabela6[#All],2,FALSE)</f>
        <v>2.53655844257153</v>
      </c>
      <c r="AB672">
        <f>VLOOKUP(Y672,Tabela6[#All],3,FALSE)</f>
        <v>1.9493900066449128</v>
      </c>
    </row>
    <row r="673" spans="1:28" x14ac:dyDescent="0.3">
      <c r="A673" t="s">
        <v>153</v>
      </c>
      <c r="B673">
        <v>3.0445397603924111</v>
      </c>
      <c r="C673">
        <v>2.0934216851622351</v>
      </c>
      <c r="E673" s="1" t="s">
        <v>39</v>
      </c>
      <c r="F673">
        <v>591.02437999999995</v>
      </c>
      <c r="G673" s="6">
        <f>VLOOKUP(E673,Tabela6[#All],2,FALSE)</f>
        <v>0.3010299956639812</v>
      </c>
      <c r="H673" s="6">
        <f>VLOOKUP(E673,Tabela6[#All],3,FALSE)</f>
        <v>0.3010299956639812</v>
      </c>
      <c r="J673" s="1" t="s">
        <v>35</v>
      </c>
      <c r="K673">
        <v>3.2149047509301187</v>
      </c>
      <c r="L673">
        <f>VLOOKUP(J673,Tabela6[#All],2,FALSE)</f>
        <v>2.0755469613925306</v>
      </c>
      <c r="M673">
        <f>VLOOKUP(J673,Tabela6[#All],3,FALSE)</f>
        <v>1.8692317197309762</v>
      </c>
      <c r="O673" s="1" t="s">
        <v>153</v>
      </c>
      <c r="P673">
        <v>4.0982975364946981</v>
      </c>
      <c r="Q673">
        <f>VLOOKUP(O673,Tabela6[#All],2,FALSE)</f>
        <v>3.0445397603924111</v>
      </c>
      <c r="R673">
        <f>VLOOKUP(O673,Tabela6[#All],3,FALSE)</f>
        <v>2.0934216851622351</v>
      </c>
      <c r="T673" s="1" t="s">
        <v>153</v>
      </c>
      <c r="U673">
        <v>-25.016908069980904</v>
      </c>
      <c r="V673">
        <f>VLOOKUP(T673,Tabela6[#All],2,FALSE)</f>
        <v>3.0445397603924111</v>
      </c>
      <c r="W673">
        <f>VLOOKUP(T673,Tabela6[#All],3,FALSE)</f>
        <v>2.0934216851622351</v>
      </c>
      <c r="Y673" s="1" t="s">
        <v>153</v>
      </c>
      <c r="Z673">
        <v>-47.928482814429735</v>
      </c>
      <c r="AA673">
        <f>VLOOKUP(Y673,Tabela6[#All],2,FALSE)</f>
        <v>3.0445397603924111</v>
      </c>
      <c r="AB673">
        <f>VLOOKUP(Y673,Tabela6[#All],3,FALSE)</f>
        <v>2.0934216851622351</v>
      </c>
    </row>
    <row r="674" spans="1:28" x14ac:dyDescent="0.3">
      <c r="A674" t="s">
        <v>35</v>
      </c>
      <c r="B674">
        <v>2.0755469613925306</v>
      </c>
      <c r="C674">
        <v>1.8692317197309762</v>
      </c>
      <c r="E674" s="1" t="s">
        <v>40</v>
      </c>
      <c r="F674">
        <v>581.63542900000004</v>
      </c>
      <c r="G674" s="6">
        <f>VLOOKUP(E674,Tabela6[#All],2,FALSE)</f>
        <v>0.3010299956639812</v>
      </c>
      <c r="H674" s="6">
        <f>VLOOKUP(E674,Tabela6[#All],3,FALSE)</f>
        <v>0.3010299956639812</v>
      </c>
      <c r="J674" s="1" t="s">
        <v>154</v>
      </c>
      <c r="K674">
        <v>2.6856942770243344</v>
      </c>
      <c r="L674">
        <f>VLOOKUP(J674,Tabela6[#All],2,FALSE)</f>
        <v>2.9503648543761232</v>
      </c>
      <c r="M674">
        <f>VLOOKUP(J674,Tabela6[#All],3,FALSE)</f>
        <v>1.9138138523837167</v>
      </c>
      <c r="O674" s="1" t="s">
        <v>35</v>
      </c>
      <c r="P674">
        <v>4.673371152066327</v>
      </c>
      <c r="Q674">
        <f>VLOOKUP(O674,Tabela6[#All],2,FALSE)</f>
        <v>2.0755469613925306</v>
      </c>
      <c r="R674">
        <f>VLOOKUP(O674,Tabela6[#All],3,FALSE)</f>
        <v>1.8692317197309762</v>
      </c>
      <c r="T674" s="1" t="s">
        <v>35</v>
      </c>
      <c r="U674">
        <v>-24.006800970000004</v>
      </c>
      <c r="V674">
        <f>VLOOKUP(T674,Tabela6[#All],2,FALSE)</f>
        <v>2.0755469613925306</v>
      </c>
      <c r="W674">
        <f>VLOOKUP(T674,Tabela6[#All],3,FALSE)</f>
        <v>1.8692317197309762</v>
      </c>
      <c r="Y674" s="1" t="s">
        <v>35</v>
      </c>
      <c r="Z674">
        <v>-48.351434517927522</v>
      </c>
      <c r="AA674">
        <f>VLOOKUP(Y674,Tabela6[#All],2,FALSE)</f>
        <v>2.0755469613925306</v>
      </c>
      <c r="AB674">
        <f>VLOOKUP(Y674,Tabela6[#All],3,FALSE)</f>
        <v>1.8692317197309762</v>
      </c>
    </row>
    <row r="675" spans="1:28" x14ac:dyDescent="0.3">
      <c r="A675" t="s">
        <v>154</v>
      </c>
      <c r="B675">
        <v>2.9503648543761232</v>
      </c>
      <c r="C675">
        <v>1.9138138523837167</v>
      </c>
      <c r="E675" s="1" t="s">
        <v>41</v>
      </c>
      <c r="F675">
        <v>850.24847499999998</v>
      </c>
      <c r="G675" s="6">
        <f>VLOOKUP(E675,Tabela6[#All],2,FALSE)</f>
        <v>2.7363965022766426</v>
      </c>
      <c r="H675" s="6">
        <f>VLOOKUP(E675,Tabela6[#All],3,FALSE)</f>
        <v>2.0681858617461617</v>
      </c>
      <c r="J675" s="1" t="s">
        <v>36</v>
      </c>
      <c r="K675">
        <v>3.0274792650806339</v>
      </c>
      <c r="L675">
        <f>VLOOKUP(J675,Tabela6[#All],2,FALSE)</f>
        <v>0</v>
      </c>
      <c r="M675">
        <f>VLOOKUP(J675,Tabela6[#All],3,FALSE)</f>
        <v>0</v>
      </c>
      <c r="O675" s="1" t="s">
        <v>154</v>
      </c>
      <c r="P675">
        <v>5.0846906449600828</v>
      </c>
      <c r="Q675">
        <f>VLOOKUP(O675,Tabela6[#All],2,FALSE)</f>
        <v>2.9503648543761232</v>
      </c>
      <c r="R675">
        <f>VLOOKUP(O675,Tabela6[#All],3,FALSE)</f>
        <v>1.9138138523837167</v>
      </c>
      <c r="T675" s="1" t="s">
        <v>154</v>
      </c>
      <c r="U675">
        <v>-23.622006500000001</v>
      </c>
      <c r="V675">
        <f>VLOOKUP(T675,Tabela6[#All],2,FALSE)</f>
        <v>2.9503648543761232</v>
      </c>
      <c r="W675">
        <f>VLOOKUP(T675,Tabela6[#All],3,FALSE)</f>
        <v>1.9138138523837167</v>
      </c>
      <c r="Y675" s="1" t="s">
        <v>154</v>
      </c>
      <c r="Z675">
        <v>-45.410818382249786</v>
      </c>
      <c r="AA675">
        <f>VLOOKUP(Y675,Tabela6[#All],2,FALSE)</f>
        <v>2.9503648543761232</v>
      </c>
      <c r="AB675">
        <f>VLOOKUP(Y675,Tabela6[#All],3,FALSE)</f>
        <v>1.9138138523837167</v>
      </c>
    </row>
    <row r="676" spans="1:28" x14ac:dyDescent="0.3">
      <c r="A676" t="s">
        <v>36</v>
      </c>
      <c r="B676">
        <v>0</v>
      </c>
      <c r="C676">
        <v>0</v>
      </c>
      <c r="E676" s="1" t="s">
        <v>42</v>
      </c>
      <c r="F676">
        <v>939.59264099999996</v>
      </c>
      <c r="G676" s="6">
        <f>VLOOKUP(E676,Tabela6[#All],2,FALSE)</f>
        <v>1.8195439355418688</v>
      </c>
      <c r="H676" s="6">
        <f>VLOOKUP(E676,Tabela6[#All],3,FALSE)</f>
        <v>1.6627578316815741</v>
      </c>
      <c r="J676" s="1" t="s">
        <v>37</v>
      </c>
      <c r="K676">
        <v>2.1065410484088751</v>
      </c>
      <c r="L676">
        <f>VLOOKUP(J676,Tabela6[#All],2,FALSE)</f>
        <v>0.3010299956639812</v>
      </c>
      <c r="M676">
        <f>VLOOKUP(J676,Tabela6[#All],3,FALSE)</f>
        <v>0.3010299956639812</v>
      </c>
      <c r="O676" s="1" t="s">
        <v>36</v>
      </c>
      <c r="P676">
        <v>4.3223433611486763</v>
      </c>
      <c r="Q676">
        <f>VLOOKUP(O676,Tabela6[#All],2,FALSE)</f>
        <v>0</v>
      </c>
      <c r="R676">
        <f>VLOOKUP(O676,Tabela6[#All],3,FALSE)</f>
        <v>0</v>
      </c>
      <c r="T676" s="1" t="s">
        <v>36</v>
      </c>
      <c r="U676">
        <v>-20.872026554121053</v>
      </c>
      <c r="V676">
        <f>VLOOKUP(T676,Tabela6[#All],2,FALSE)</f>
        <v>0</v>
      </c>
      <c r="W676">
        <f>VLOOKUP(T676,Tabela6[#All],3,FALSE)</f>
        <v>0</v>
      </c>
      <c r="Y676" s="1" t="s">
        <v>36</v>
      </c>
      <c r="Z676">
        <v>-51.489407055842278</v>
      </c>
      <c r="AA676">
        <f>VLOOKUP(Y676,Tabela6[#All],2,FALSE)</f>
        <v>0</v>
      </c>
      <c r="AB676">
        <f>VLOOKUP(Y676,Tabela6[#All],3,FALSE)</f>
        <v>0</v>
      </c>
    </row>
    <row r="677" spans="1:28" x14ac:dyDescent="0.3">
      <c r="A677" t="s">
        <v>37</v>
      </c>
      <c r="B677">
        <v>0.3010299956639812</v>
      </c>
      <c r="C677">
        <v>0.3010299956639812</v>
      </c>
      <c r="E677" s="1" t="s">
        <v>43</v>
      </c>
      <c r="F677">
        <v>1055.4724309999999</v>
      </c>
      <c r="G677" s="6">
        <f>VLOOKUP(E677,Tabela6[#All],2,FALSE)</f>
        <v>0.77815125038364363</v>
      </c>
      <c r="H677" s="6">
        <f>VLOOKUP(E677,Tabela6[#All],3,FALSE)</f>
        <v>0.77815125038364363</v>
      </c>
      <c r="J677" s="1" t="s">
        <v>38</v>
      </c>
      <c r="K677">
        <v>2.2451324937920831</v>
      </c>
      <c r="L677">
        <f>VLOOKUP(J677,Tabela6[#All],2,FALSE)</f>
        <v>0</v>
      </c>
      <c r="M677">
        <f>VLOOKUP(J677,Tabela6[#All],3,FALSE)</f>
        <v>0</v>
      </c>
      <c r="O677" s="1" t="s">
        <v>37</v>
      </c>
      <c r="P677">
        <v>4.6897438238425666</v>
      </c>
      <c r="Q677">
        <f>VLOOKUP(O677,Tabela6[#All],2,FALSE)</f>
        <v>0.3010299956639812</v>
      </c>
      <c r="R677">
        <f>VLOOKUP(O677,Tabela6[#All],3,FALSE)</f>
        <v>0.3010299956639812</v>
      </c>
      <c r="T677" s="1" t="s">
        <v>37</v>
      </c>
      <c r="U677">
        <v>-23.168672500000003</v>
      </c>
      <c r="V677">
        <f>VLOOKUP(T677,Tabela6[#All],2,FALSE)</f>
        <v>0.3010299956639812</v>
      </c>
      <c r="W677">
        <f>VLOOKUP(T677,Tabela6[#All],3,FALSE)</f>
        <v>0.3010299956639812</v>
      </c>
      <c r="Y677" s="1" t="s">
        <v>37</v>
      </c>
      <c r="Z677">
        <v>-47.737531325107895</v>
      </c>
      <c r="AA677">
        <f>VLOOKUP(Y677,Tabela6[#All],2,FALSE)</f>
        <v>0.3010299956639812</v>
      </c>
      <c r="AB677">
        <f>VLOOKUP(Y677,Tabela6[#All],3,FALSE)</f>
        <v>0.3010299956639812</v>
      </c>
    </row>
    <row r="678" spans="1:28" x14ac:dyDescent="0.3">
      <c r="A678" t="s">
        <v>38</v>
      </c>
      <c r="B678">
        <v>0</v>
      </c>
      <c r="C678">
        <v>0</v>
      </c>
      <c r="E678" s="1" t="s">
        <v>44</v>
      </c>
      <c r="F678">
        <v>707.05544099999997</v>
      </c>
      <c r="G678" s="6">
        <f>VLOOKUP(E678,Tabela6[#All],2,FALSE)</f>
        <v>1.3979400086720377</v>
      </c>
      <c r="H678" s="6">
        <f>VLOOKUP(E678,Tabela6[#All],3,FALSE)</f>
        <v>1.255272505103306</v>
      </c>
      <c r="J678" s="1" t="s">
        <v>39</v>
      </c>
      <c r="K678">
        <v>2.2619595605467095</v>
      </c>
      <c r="L678">
        <f>VLOOKUP(J678,Tabela6[#All],2,FALSE)</f>
        <v>0.3010299956639812</v>
      </c>
      <c r="M678">
        <f>VLOOKUP(J678,Tabela6[#All],3,FALSE)</f>
        <v>0.3010299956639812</v>
      </c>
      <c r="O678" s="1" t="s">
        <v>38</v>
      </c>
      <c r="P678">
        <v>4.2352758766870524</v>
      </c>
      <c r="Q678">
        <f>VLOOKUP(O678,Tabela6[#All],2,FALSE)</f>
        <v>0</v>
      </c>
      <c r="R678">
        <f>VLOOKUP(O678,Tabela6[#All],3,FALSE)</f>
        <v>0</v>
      </c>
      <c r="T678" s="1" t="s">
        <v>38</v>
      </c>
      <c r="U678">
        <v>-22.508882412068655</v>
      </c>
      <c r="V678">
        <f>VLOOKUP(T678,Tabela6[#All],2,FALSE)</f>
        <v>0</v>
      </c>
      <c r="W678">
        <f>VLOOKUP(T678,Tabela6[#All],3,FALSE)</f>
        <v>0</v>
      </c>
      <c r="Y678" s="1" t="s">
        <v>38</v>
      </c>
      <c r="Z678">
        <v>-47.775700203456722</v>
      </c>
      <c r="AA678">
        <f>VLOOKUP(Y678,Tabela6[#All],2,FALSE)</f>
        <v>0</v>
      </c>
      <c r="AB678">
        <f>VLOOKUP(Y678,Tabela6[#All],3,FALSE)</f>
        <v>0</v>
      </c>
    </row>
    <row r="679" spans="1:28" x14ac:dyDescent="0.3">
      <c r="A679" t="s">
        <v>39</v>
      </c>
      <c r="B679">
        <v>0.3010299956639812</v>
      </c>
      <c r="C679">
        <v>0.3010299956639812</v>
      </c>
      <c r="E679" s="1" t="s">
        <v>45</v>
      </c>
      <c r="F679">
        <v>765.89379199999996</v>
      </c>
      <c r="G679" s="6">
        <f>VLOOKUP(E679,Tabela6[#All],2,FALSE)</f>
        <v>0.84509804001425681</v>
      </c>
      <c r="H679" s="6">
        <f>VLOOKUP(E679,Tabela6[#All],3,FALSE)</f>
        <v>0.69897000433601886</v>
      </c>
      <c r="J679" s="1" t="s">
        <v>40</v>
      </c>
      <c r="K679">
        <v>2.1893920459125691</v>
      </c>
      <c r="L679">
        <f>VLOOKUP(J679,Tabela6[#All],2,FALSE)</f>
        <v>0.3010299956639812</v>
      </c>
      <c r="M679">
        <f>VLOOKUP(J679,Tabela6[#All],3,FALSE)</f>
        <v>0.3010299956639812</v>
      </c>
      <c r="O679" s="1" t="s">
        <v>39</v>
      </c>
      <c r="P679">
        <v>4.4479328655921799</v>
      </c>
      <c r="Q679">
        <f>VLOOKUP(O679,Tabela6[#All],2,FALSE)</f>
        <v>0.3010299956639812</v>
      </c>
      <c r="R679">
        <f>VLOOKUP(O679,Tabela6[#All],3,FALSE)</f>
        <v>0.3010299956639812</v>
      </c>
      <c r="T679" s="1" t="s">
        <v>39</v>
      </c>
      <c r="U679">
        <v>-22.330076447999904</v>
      </c>
      <c r="V679">
        <f>VLOOKUP(T679,Tabela6[#All],2,FALSE)</f>
        <v>0.3010299956639812</v>
      </c>
      <c r="W679">
        <f>VLOOKUP(T679,Tabela6[#All],3,FALSE)</f>
        <v>0.3010299956639812</v>
      </c>
      <c r="Y679" s="1" t="s">
        <v>39</v>
      </c>
      <c r="Z679">
        <v>-47.174375742552414</v>
      </c>
      <c r="AA679">
        <f>VLOOKUP(Y679,Tabela6[#All],2,FALSE)</f>
        <v>0.3010299956639812</v>
      </c>
      <c r="AB679">
        <f>VLOOKUP(Y679,Tabela6[#All],3,FALSE)</f>
        <v>0.3010299956639812</v>
      </c>
    </row>
    <row r="680" spans="1:28" x14ac:dyDescent="0.3">
      <c r="A680" t="s">
        <v>40</v>
      </c>
      <c r="B680">
        <v>0.3010299956639812</v>
      </c>
      <c r="C680">
        <v>0.3010299956639812</v>
      </c>
      <c r="E680" s="1" t="s">
        <v>46</v>
      </c>
      <c r="F680">
        <v>305.85159599999997</v>
      </c>
      <c r="G680" s="6">
        <f>VLOOKUP(E680,Tabela6[#All],2,FALSE)</f>
        <v>0.3010299956639812</v>
      </c>
      <c r="H680" s="6">
        <f>VLOOKUP(E680,Tabela6[#All],3,FALSE)</f>
        <v>0</v>
      </c>
      <c r="J680" s="1" t="s">
        <v>41</v>
      </c>
      <c r="K680">
        <v>2.5105369676417379</v>
      </c>
      <c r="L680">
        <f>VLOOKUP(J680,Tabela6[#All],2,FALSE)</f>
        <v>2.7363965022766426</v>
      </c>
      <c r="M680">
        <f>VLOOKUP(J680,Tabela6[#All],3,FALSE)</f>
        <v>2.0681858617461617</v>
      </c>
      <c r="O680" s="1" t="s">
        <v>40</v>
      </c>
      <c r="P680">
        <v>4.8588498732547727</v>
      </c>
      <c r="Q680">
        <f>VLOOKUP(O680,Tabela6[#All],2,FALSE)</f>
        <v>0.3010299956639812</v>
      </c>
      <c r="R680">
        <f>VLOOKUP(O680,Tabela6[#All],3,FALSE)</f>
        <v>0.3010299956639812</v>
      </c>
      <c r="T680" s="1" t="s">
        <v>40</v>
      </c>
      <c r="U680">
        <v>-22.645784885852652</v>
      </c>
      <c r="V680">
        <f>VLOOKUP(T680,Tabela6[#All],2,FALSE)</f>
        <v>0.3010299956639812</v>
      </c>
      <c r="W680">
        <f>VLOOKUP(T680,Tabela6[#All],3,FALSE)</f>
        <v>0.3010299956639812</v>
      </c>
      <c r="Y680" s="1" t="s">
        <v>40</v>
      </c>
      <c r="Z680">
        <v>-47.196770776794587</v>
      </c>
      <c r="AA680">
        <f>VLOOKUP(Y680,Tabela6[#All],2,FALSE)</f>
        <v>0.3010299956639812</v>
      </c>
      <c r="AB680">
        <f>VLOOKUP(Y680,Tabela6[#All],3,FALSE)</f>
        <v>0.3010299956639812</v>
      </c>
    </row>
    <row r="681" spans="1:28" x14ac:dyDescent="0.3">
      <c r="A681" t="s">
        <v>41</v>
      </c>
      <c r="B681">
        <v>2.7363965022766426</v>
      </c>
      <c r="C681">
        <v>2.0681858617461617</v>
      </c>
      <c r="E681" s="1" t="s">
        <v>47</v>
      </c>
      <c r="F681">
        <v>996.07265299999995</v>
      </c>
      <c r="G681" s="6">
        <f>VLOOKUP(E681,Tabela6[#All],2,FALSE)</f>
        <v>0</v>
      </c>
      <c r="H681" s="6">
        <f>VLOOKUP(E681,Tabela6[#All],3,FALSE)</f>
        <v>0</v>
      </c>
      <c r="J681" s="1" t="s">
        <v>155</v>
      </c>
      <c r="K681">
        <v>2.1549684019587931</v>
      </c>
      <c r="L681">
        <f>VLOOKUP(J681,Tabela6[#All],2,FALSE)</f>
        <v>0.95424250943932487</v>
      </c>
      <c r="M681">
        <f>VLOOKUP(J681,Tabela6[#All],3,FALSE)</f>
        <v>0.77815125038364363</v>
      </c>
      <c r="O681" s="1" t="s">
        <v>41</v>
      </c>
      <c r="P681">
        <v>5.3965654651848993</v>
      </c>
      <c r="Q681">
        <f>VLOOKUP(O681,Tabela6[#All],2,FALSE)</f>
        <v>2.7363965022766426</v>
      </c>
      <c r="R681">
        <f>VLOOKUP(O681,Tabela6[#All],3,FALSE)</f>
        <v>2.0681858617461617</v>
      </c>
      <c r="T681" s="1" t="s">
        <v>41</v>
      </c>
      <c r="U681">
        <v>-23.603514000000004</v>
      </c>
      <c r="V681">
        <f>VLOOKUP(T681,Tabela6[#All],2,FALSE)</f>
        <v>2.7363965022766426</v>
      </c>
      <c r="W681">
        <f>VLOOKUP(T681,Tabela6[#All],3,FALSE)</f>
        <v>2.0681858617461617</v>
      </c>
      <c r="Y681" s="1" t="s">
        <v>41</v>
      </c>
      <c r="Z681">
        <v>-46.931846327888586</v>
      </c>
      <c r="AA681">
        <f>VLOOKUP(Y681,Tabela6[#All],2,FALSE)</f>
        <v>2.7363965022766426</v>
      </c>
      <c r="AB681">
        <f>VLOOKUP(Y681,Tabela6[#All],3,FALSE)</f>
        <v>2.0681858617461617</v>
      </c>
    </row>
    <row r="682" spans="1:28" x14ac:dyDescent="0.3">
      <c r="A682" t="s">
        <v>155</v>
      </c>
      <c r="B682">
        <v>0.95424250943932487</v>
      </c>
      <c r="C682">
        <v>0.77815125038364363</v>
      </c>
      <c r="E682" s="1" t="s">
        <v>48</v>
      </c>
      <c r="F682">
        <v>561.18488100000002</v>
      </c>
      <c r="G682" s="6">
        <f>VLOOKUP(E682,Tabela6[#All],2,FALSE)</f>
        <v>0.77815125038364363</v>
      </c>
      <c r="H682" s="6">
        <f>VLOOKUP(E682,Tabela6[#All],3,FALSE)</f>
        <v>0.77815125038364363</v>
      </c>
      <c r="J682" s="1" t="s">
        <v>42</v>
      </c>
      <c r="K682">
        <v>3.14837125733224</v>
      </c>
      <c r="L682">
        <f>VLOOKUP(J682,Tabela6[#All],2,FALSE)</f>
        <v>1.8195439355418688</v>
      </c>
      <c r="M682">
        <f>VLOOKUP(J682,Tabela6[#All],3,FALSE)</f>
        <v>1.6627578316815741</v>
      </c>
      <c r="O682" s="1" t="s">
        <v>155</v>
      </c>
      <c r="P682">
        <v>5.1162922014357486</v>
      </c>
      <c r="Q682">
        <f>VLOOKUP(O682,Tabela6[#All],2,FALSE)</f>
        <v>0.95424250943932487</v>
      </c>
      <c r="R682">
        <f>VLOOKUP(O682,Tabela6[#All],3,FALSE)</f>
        <v>0.77815125038364363</v>
      </c>
      <c r="T682" s="1" t="s">
        <v>155</v>
      </c>
      <c r="U682">
        <v>-23.883839000000005</v>
      </c>
      <c r="V682">
        <f>VLOOKUP(T682,Tabela6[#All],2,FALSE)</f>
        <v>0.95424250943932487</v>
      </c>
      <c r="W682">
        <f>VLOOKUP(T682,Tabela6[#All],3,FALSE)</f>
        <v>0.77815125038364363</v>
      </c>
      <c r="Y682" s="1" t="s">
        <v>155</v>
      </c>
      <c r="Z682">
        <v>-46.420031768274477</v>
      </c>
      <c r="AA682">
        <f>VLOOKUP(Y682,Tabela6[#All],2,FALSE)</f>
        <v>0.95424250943932487</v>
      </c>
      <c r="AB682">
        <f>VLOOKUP(Y682,Tabela6[#All],3,FALSE)</f>
        <v>0.77815125038364363</v>
      </c>
    </row>
    <row r="683" spans="1:28" x14ac:dyDescent="0.3">
      <c r="A683" t="s">
        <v>42</v>
      </c>
      <c r="B683">
        <v>1.8195439355418688</v>
      </c>
      <c r="C683">
        <v>1.6627578316815741</v>
      </c>
      <c r="E683" s="1" t="s">
        <v>49</v>
      </c>
      <c r="F683">
        <v>679.96329800000001</v>
      </c>
      <c r="G683" s="6">
        <f>VLOOKUP(E683,Tabela6[#All],2,FALSE)</f>
        <v>1.6989700043360187</v>
      </c>
      <c r="H683" s="6">
        <f>VLOOKUP(E683,Tabela6[#All],3,FALSE)</f>
        <v>1.5314789170422551</v>
      </c>
      <c r="J683" s="1" t="s">
        <v>43</v>
      </c>
      <c r="K683">
        <v>2.3497611030026873</v>
      </c>
      <c r="L683">
        <f>VLOOKUP(J683,Tabela6[#All],2,FALSE)</f>
        <v>0.77815125038364363</v>
      </c>
      <c r="M683">
        <f>VLOOKUP(J683,Tabela6[#All],3,FALSE)</f>
        <v>0.77815125038364363</v>
      </c>
      <c r="O683" s="1" t="s">
        <v>42</v>
      </c>
      <c r="P683">
        <v>4.3333868116595315</v>
      </c>
      <c r="Q683">
        <f>VLOOKUP(O683,Tabela6[#All],2,FALSE)</f>
        <v>1.8195439355418688</v>
      </c>
      <c r="R683">
        <f>VLOOKUP(O683,Tabela6[#All],3,FALSE)</f>
        <v>1.6627578316815741</v>
      </c>
      <c r="T683" s="1" t="s">
        <v>42</v>
      </c>
      <c r="U683">
        <v>-23.074750147406501</v>
      </c>
      <c r="V683">
        <f>VLOOKUP(T683,Tabela6[#All],2,FALSE)</f>
        <v>1.8195439355418688</v>
      </c>
      <c r="W683">
        <f>VLOOKUP(T683,Tabela6[#All],3,FALSE)</f>
        <v>1.6627578316815741</v>
      </c>
      <c r="Y683" s="1" t="s">
        <v>42</v>
      </c>
      <c r="Z683">
        <v>-44.958026903498052</v>
      </c>
      <c r="AA683">
        <f>VLOOKUP(Y683,Tabela6[#All],2,FALSE)</f>
        <v>1.8195439355418688</v>
      </c>
      <c r="AB683">
        <f>VLOOKUP(Y683,Tabela6[#All],3,FALSE)</f>
        <v>1.6627578316815741</v>
      </c>
    </row>
    <row r="684" spans="1:28" x14ac:dyDescent="0.3">
      <c r="A684" t="s">
        <v>43</v>
      </c>
      <c r="B684">
        <v>0.77815125038364363</v>
      </c>
      <c r="C684">
        <v>0.77815125038364363</v>
      </c>
      <c r="E684" s="1" t="s">
        <v>50</v>
      </c>
      <c r="F684">
        <v>766.40262800000005</v>
      </c>
      <c r="G684" s="6">
        <f>VLOOKUP(E684,Tabela6[#All],2,FALSE)</f>
        <v>0.6020599913279624</v>
      </c>
      <c r="H684" s="6">
        <f>VLOOKUP(E684,Tabela6[#All],3,FALSE)</f>
        <v>0.47712125471966244</v>
      </c>
      <c r="J684" s="1" t="s">
        <v>44</v>
      </c>
      <c r="K684">
        <v>2.3136015026670074</v>
      </c>
      <c r="L684">
        <f>VLOOKUP(J684,Tabela6[#All],2,FALSE)</f>
        <v>1.3979400086720377</v>
      </c>
      <c r="M684">
        <f>VLOOKUP(J684,Tabela6[#All],3,FALSE)</f>
        <v>1.255272505103306</v>
      </c>
      <c r="O684" s="1" t="s">
        <v>43</v>
      </c>
      <c r="P684">
        <v>4.0471190387201812</v>
      </c>
      <c r="Q684">
        <f>VLOOKUP(O684,Tabela6[#All],2,FALSE)</f>
        <v>0.77815125038364363</v>
      </c>
      <c r="R684">
        <f>VLOOKUP(O684,Tabela6[#All],3,FALSE)</f>
        <v>0.77815125038364363</v>
      </c>
      <c r="T684" s="1" t="s">
        <v>43</v>
      </c>
      <c r="U684">
        <v>-21.661621506036553</v>
      </c>
      <c r="V684">
        <f>VLOOKUP(T684,Tabela6[#All],2,FALSE)</f>
        <v>0.77815125038364363</v>
      </c>
      <c r="W684">
        <f>VLOOKUP(T684,Tabela6[#All],3,FALSE)</f>
        <v>0.77815125038364363</v>
      </c>
      <c r="Y684" s="1" t="s">
        <v>43</v>
      </c>
      <c r="Z684">
        <v>-46.736869786792376</v>
      </c>
      <c r="AA684">
        <f>VLOOKUP(Y684,Tabela6[#All],2,FALSE)</f>
        <v>0.77815125038364363</v>
      </c>
      <c r="AB684">
        <f>VLOOKUP(Y684,Tabela6[#All],3,FALSE)</f>
        <v>0.77815125038364363</v>
      </c>
    </row>
    <row r="685" spans="1:28" x14ac:dyDescent="0.3">
      <c r="A685" t="s">
        <v>44</v>
      </c>
      <c r="B685">
        <v>1.3979400086720377</v>
      </c>
      <c r="C685">
        <v>1.255272505103306</v>
      </c>
      <c r="E685" s="1" t="s">
        <v>51</v>
      </c>
      <c r="F685">
        <v>413.249123</v>
      </c>
      <c r="G685" s="6">
        <f>VLOOKUP(E685,Tabela6[#All],2,FALSE)</f>
        <v>0</v>
      </c>
      <c r="H685" s="6">
        <f>VLOOKUP(E685,Tabela6[#All],3,FALSE)</f>
        <v>0</v>
      </c>
      <c r="J685" s="1" t="s">
        <v>156</v>
      </c>
      <c r="K685">
        <v>3.2186027185081167</v>
      </c>
      <c r="L685">
        <f>VLOOKUP(J685,Tabela6[#All],2,FALSE)</f>
        <v>1.8976270912904414</v>
      </c>
      <c r="M685">
        <f>VLOOKUP(J685,Tabela6[#All],3,FALSE)</f>
        <v>1.255272505103306</v>
      </c>
      <c r="O685" s="1" t="s">
        <v>44</v>
      </c>
      <c r="P685">
        <v>3.9480704815189411</v>
      </c>
      <c r="Q685">
        <f>VLOOKUP(O685,Tabela6[#All],2,FALSE)</f>
        <v>1.3979400086720377</v>
      </c>
      <c r="R685">
        <f>VLOOKUP(O685,Tabela6[#All],3,FALSE)</f>
        <v>1.255272505103306</v>
      </c>
      <c r="T685" s="1" t="s">
        <v>44</v>
      </c>
      <c r="U685">
        <v>-22.113167196367058</v>
      </c>
      <c r="V685">
        <f>VLOOKUP(T685,Tabela6[#All],2,FALSE)</f>
        <v>1.3979400086720377</v>
      </c>
      <c r="W685">
        <f>VLOOKUP(T685,Tabela6[#All],3,FALSE)</f>
        <v>1.255272505103306</v>
      </c>
      <c r="Y685" s="1" t="s">
        <v>44</v>
      </c>
      <c r="Z685">
        <v>-48.316235806343272</v>
      </c>
      <c r="AA685">
        <f>VLOOKUP(Y685,Tabela6[#All],2,FALSE)</f>
        <v>1.3979400086720377</v>
      </c>
      <c r="AB685">
        <f>VLOOKUP(Y685,Tabela6[#All],3,FALSE)</f>
        <v>1.255272505103306</v>
      </c>
    </row>
    <row r="686" spans="1:28" x14ac:dyDescent="0.3">
      <c r="A686" t="s">
        <v>156</v>
      </c>
      <c r="B686">
        <v>1.8976270912904414</v>
      </c>
      <c r="C686">
        <v>1.255272505103306</v>
      </c>
      <c r="E686" s="1" t="s">
        <v>52</v>
      </c>
      <c r="F686">
        <v>776.35806200000002</v>
      </c>
      <c r="G686" s="6">
        <f>VLOOKUP(E686,Tabela6[#All],2,FALSE)</f>
        <v>0.95424250943932487</v>
      </c>
      <c r="H686" s="6">
        <f>VLOOKUP(E686,Tabela6[#All],3,FALSE)</f>
        <v>0.84509804001425681</v>
      </c>
      <c r="J686" s="1" t="s">
        <v>45</v>
      </c>
      <c r="K686">
        <v>2.1921240125010617</v>
      </c>
      <c r="L686">
        <f>VLOOKUP(J686,Tabela6[#All],2,FALSE)</f>
        <v>0.84509804001425681</v>
      </c>
      <c r="M686">
        <f>VLOOKUP(J686,Tabela6[#All],3,FALSE)</f>
        <v>0.69897000433601886</v>
      </c>
      <c r="O686" s="1" t="s">
        <v>156</v>
      </c>
      <c r="P686">
        <v>4.1901635516307048</v>
      </c>
      <c r="Q686">
        <f>VLOOKUP(O686,Tabela6[#All],2,FALSE)</f>
        <v>1.8976270912904414</v>
      </c>
      <c r="R686">
        <f>VLOOKUP(O686,Tabela6[#All],3,FALSE)</f>
        <v>1.255272505103306</v>
      </c>
      <c r="T686" s="1" t="s">
        <v>156</v>
      </c>
      <c r="U686">
        <v>-24.525386611147006</v>
      </c>
      <c r="V686">
        <f>VLOOKUP(T686,Tabela6[#All],2,FALSE)</f>
        <v>1.8976270912904414</v>
      </c>
      <c r="W686">
        <f>VLOOKUP(T686,Tabela6[#All],3,FALSE)</f>
        <v>1.255272505103306</v>
      </c>
      <c r="Y686" s="1" t="s">
        <v>156</v>
      </c>
      <c r="Z686">
        <v>-48.103228422535025</v>
      </c>
      <c r="AA686">
        <f>VLOOKUP(Y686,Tabela6[#All],2,FALSE)</f>
        <v>1.8976270912904414</v>
      </c>
      <c r="AB686">
        <f>VLOOKUP(Y686,Tabela6[#All],3,FALSE)</f>
        <v>1.255272505103306</v>
      </c>
    </row>
    <row r="687" spans="1:28" x14ac:dyDescent="0.3">
      <c r="A687" t="s">
        <v>45</v>
      </c>
      <c r="B687">
        <v>0.84509804001425681</v>
      </c>
      <c r="C687">
        <v>0.69897000433601886</v>
      </c>
      <c r="E687" s="1" t="s">
        <v>53</v>
      </c>
      <c r="F687">
        <v>584.89496199999996</v>
      </c>
      <c r="G687" s="6">
        <f>VLOOKUP(E687,Tabela6[#All],2,FALSE)</f>
        <v>0.47712125471966244</v>
      </c>
      <c r="H687" s="6">
        <f>VLOOKUP(E687,Tabela6[#All],3,FALSE)</f>
        <v>0.3010299956639812</v>
      </c>
      <c r="J687" s="1" t="s">
        <v>46</v>
      </c>
      <c r="K687">
        <v>2.7588316842686296</v>
      </c>
      <c r="L687">
        <f>VLOOKUP(J687,Tabela6[#All],2,FALSE)</f>
        <v>0.3010299956639812</v>
      </c>
      <c r="M687">
        <f>VLOOKUP(J687,Tabela6[#All],3,FALSE)</f>
        <v>0</v>
      </c>
      <c r="O687" s="1" t="s">
        <v>45</v>
      </c>
      <c r="P687">
        <v>4.8412655926257822</v>
      </c>
      <c r="Q687">
        <f>VLOOKUP(O687,Tabela6[#All],2,FALSE)</f>
        <v>0.84509804001425681</v>
      </c>
      <c r="R687">
        <f>VLOOKUP(O687,Tabela6[#All],3,FALSE)</f>
        <v>0.69897000433601886</v>
      </c>
      <c r="T687" s="1" t="s">
        <v>45</v>
      </c>
      <c r="U687">
        <v>-23.831829103771252</v>
      </c>
      <c r="V687">
        <f>VLOOKUP(T687,Tabela6[#All],2,FALSE)</f>
        <v>0.84509804001425681</v>
      </c>
      <c r="W687">
        <f>VLOOKUP(T687,Tabela6[#All],3,FALSE)</f>
        <v>0.69897000433601886</v>
      </c>
      <c r="Y687" s="1" t="s">
        <v>45</v>
      </c>
      <c r="Z687">
        <v>-46.817108872549611</v>
      </c>
      <c r="AA687">
        <f>VLOOKUP(Y687,Tabela6[#All],2,FALSE)</f>
        <v>0.84509804001425681</v>
      </c>
      <c r="AB687">
        <f>VLOOKUP(Y687,Tabela6[#All],3,FALSE)</f>
        <v>0.69897000433601886</v>
      </c>
    </row>
    <row r="688" spans="1:28" x14ac:dyDescent="0.3">
      <c r="A688" t="s">
        <v>46</v>
      </c>
      <c r="B688">
        <v>0.3010299956639812</v>
      </c>
      <c r="C688">
        <v>0</v>
      </c>
      <c r="E688" s="1" t="s">
        <v>54</v>
      </c>
      <c r="F688">
        <v>497.34339499999999</v>
      </c>
      <c r="G688" s="6">
        <f>VLOOKUP(E688,Tabela6[#All],2,FALSE)</f>
        <v>0.69897000433601886</v>
      </c>
      <c r="H688" s="6">
        <f>VLOOKUP(E688,Tabela6[#All],3,FALSE)</f>
        <v>0.69897000433601886</v>
      </c>
      <c r="J688" s="1" t="s">
        <v>47</v>
      </c>
      <c r="K688">
        <v>2.7822425161394038</v>
      </c>
      <c r="L688">
        <f>VLOOKUP(J688,Tabela6[#All],2,FALSE)</f>
        <v>0</v>
      </c>
      <c r="M688">
        <f>VLOOKUP(J688,Tabela6[#All],3,FALSE)</f>
        <v>0</v>
      </c>
      <c r="O688" s="1" t="s">
        <v>46</v>
      </c>
      <c r="P688">
        <v>3.9717859378791145</v>
      </c>
      <c r="Q688">
        <f>VLOOKUP(O688,Tabela6[#All],2,FALSE)</f>
        <v>0.3010299956639812</v>
      </c>
      <c r="R688">
        <f>VLOOKUP(O688,Tabela6[#All],3,FALSE)</f>
        <v>0</v>
      </c>
      <c r="T688" s="1" t="s">
        <v>46</v>
      </c>
      <c r="U688">
        <v>-22.554996920208456</v>
      </c>
      <c r="V688">
        <f>VLOOKUP(T688,Tabela6[#All],2,FALSE)</f>
        <v>0.3010299956639812</v>
      </c>
      <c r="W688">
        <f>VLOOKUP(T688,Tabela6[#All],3,FALSE)</f>
        <v>0</v>
      </c>
      <c r="Y688" s="1" t="s">
        <v>46</v>
      </c>
      <c r="Z688">
        <v>-52.590898380276627</v>
      </c>
      <c r="AA688">
        <f>VLOOKUP(Y688,Tabela6[#All],2,FALSE)</f>
        <v>0.3010299956639812</v>
      </c>
      <c r="AB688">
        <f>VLOOKUP(Y688,Tabela6[#All],3,FALSE)</f>
        <v>0</v>
      </c>
    </row>
    <row r="689" spans="1:28" x14ac:dyDescent="0.3">
      <c r="A689" t="s">
        <v>47</v>
      </c>
      <c r="B689">
        <v>0</v>
      </c>
      <c r="C689">
        <v>0</v>
      </c>
      <c r="E689" s="1" t="s">
        <v>55</v>
      </c>
      <c r="F689">
        <v>871.58019300000001</v>
      </c>
      <c r="G689" s="6">
        <f>VLOOKUP(E689,Tabela6[#All],2,FALSE)</f>
        <v>2.916453948549925</v>
      </c>
      <c r="H689" s="6">
        <f>VLOOKUP(E689,Tabela6[#All],3,FALSE)</f>
        <v>1.8976270912904414</v>
      </c>
      <c r="J689" s="1" t="s">
        <v>48</v>
      </c>
      <c r="K689">
        <v>2.5513450714631412</v>
      </c>
      <c r="L689">
        <f>VLOOKUP(J689,Tabela6[#All],2,FALSE)</f>
        <v>0.77815125038364363</v>
      </c>
      <c r="M689">
        <f>VLOOKUP(J689,Tabela6[#All],3,FALSE)</f>
        <v>0.77815125038364363</v>
      </c>
      <c r="O689" s="1" t="s">
        <v>47</v>
      </c>
      <c r="P689">
        <v>5.5480047098201162</v>
      </c>
      <c r="Q689">
        <f>VLOOKUP(O689,Tabela6[#All],2,FALSE)</f>
        <v>0</v>
      </c>
      <c r="R689">
        <f>VLOOKUP(O689,Tabela6[#All],3,FALSE)</f>
        <v>0</v>
      </c>
      <c r="T689" s="1" t="s">
        <v>47</v>
      </c>
      <c r="U689">
        <v>-20.536097000000002</v>
      </c>
      <c r="V689">
        <f>VLOOKUP(T689,Tabela6[#All],2,FALSE)</f>
        <v>0</v>
      </c>
      <c r="W689">
        <f>VLOOKUP(T689,Tabela6[#All],3,FALSE)</f>
        <v>0</v>
      </c>
      <c r="Y689" s="1" t="s">
        <v>47</v>
      </c>
      <c r="Z689">
        <v>-47.40233162567754</v>
      </c>
      <c r="AA689">
        <f>VLOOKUP(Y689,Tabela6[#All],2,FALSE)</f>
        <v>0</v>
      </c>
      <c r="AB689">
        <f>VLOOKUP(Y689,Tabela6[#All],3,FALSE)</f>
        <v>0</v>
      </c>
    </row>
    <row r="690" spans="1:28" x14ac:dyDescent="0.3">
      <c r="A690" t="s">
        <v>48</v>
      </c>
      <c r="B690">
        <v>0.77815125038364363</v>
      </c>
      <c r="C690">
        <v>0.77815125038364363</v>
      </c>
      <c r="E690" s="1" t="s">
        <v>56</v>
      </c>
      <c r="F690">
        <v>741.813129</v>
      </c>
      <c r="G690" s="6">
        <f>VLOOKUP(E690,Tabela6[#All],2,FALSE)</f>
        <v>0.77815125038364363</v>
      </c>
      <c r="H690" s="6">
        <f>VLOOKUP(E690,Tabela6[#All],3,FALSE)</f>
        <v>0.77815125038364363</v>
      </c>
      <c r="J690" s="1" t="s">
        <v>49</v>
      </c>
      <c r="K690">
        <v>2.7449240121107117</v>
      </c>
      <c r="L690">
        <f>VLOOKUP(J690,Tabela6[#All],2,FALSE)</f>
        <v>1.6989700043360187</v>
      </c>
      <c r="M690">
        <f>VLOOKUP(J690,Tabela6[#All],3,FALSE)</f>
        <v>1.5314789170422551</v>
      </c>
      <c r="O690" s="1" t="s">
        <v>48</v>
      </c>
      <c r="P690">
        <v>3.8161086707399039</v>
      </c>
      <c r="Q690">
        <f>VLOOKUP(O690,Tabela6[#All],2,FALSE)</f>
        <v>0.77815125038364363</v>
      </c>
      <c r="R690">
        <f>VLOOKUP(O690,Tabela6[#All],3,FALSE)</f>
        <v>0.77815125038364363</v>
      </c>
      <c r="T690" s="1" t="s">
        <v>48</v>
      </c>
      <c r="U690">
        <v>-22.294019248259001</v>
      </c>
      <c r="V690">
        <f>VLOOKUP(T690,Tabela6[#All],2,FALSE)</f>
        <v>0.77815125038364363</v>
      </c>
      <c r="W690">
        <f>VLOOKUP(T690,Tabela6[#All],3,FALSE)</f>
        <v>0.77815125038364363</v>
      </c>
      <c r="Y690" s="1" t="s">
        <v>48</v>
      </c>
      <c r="Z690">
        <v>-49.552111329830026</v>
      </c>
      <c r="AA690">
        <f>VLOOKUP(Y690,Tabela6[#All],2,FALSE)</f>
        <v>0.77815125038364363</v>
      </c>
      <c r="AB690">
        <f>VLOOKUP(Y690,Tabela6[#All],3,FALSE)</f>
        <v>0.77815125038364363</v>
      </c>
    </row>
    <row r="691" spans="1:28" x14ac:dyDescent="0.3">
      <c r="A691" t="s">
        <v>49</v>
      </c>
      <c r="B691">
        <v>1.6989700043360187</v>
      </c>
      <c r="C691">
        <v>1.5314789170422551</v>
      </c>
      <c r="E691" s="1" t="s">
        <v>57</v>
      </c>
      <c r="F691">
        <v>631.62627199999997</v>
      </c>
      <c r="G691" s="6">
        <f>VLOOKUP(E691,Tabela6[#All],2,FALSE)</f>
        <v>0.90308998699194354</v>
      </c>
      <c r="H691" s="6">
        <f>VLOOKUP(E691,Tabela6[#All],3,FALSE)</f>
        <v>0.6020599913279624</v>
      </c>
      <c r="J691" s="1" t="s">
        <v>50</v>
      </c>
      <c r="K691">
        <v>2.6109708705184098</v>
      </c>
      <c r="L691">
        <f>VLOOKUP(J691,Tabela6[#All],2,FALSE)</f>
        <v>0.6020599913279624</v>
      </c>
      <c r="M691">
        <f>VLOOKUP(J691,Tabela6[#All],3,FALSE)</f>
        <v>0.47712125471966244</v>
      </c>
      <c r="O691" s="1" t="s">
        <v>49</v>
      </c>
      <c r="P691">
        <v>4.6472851450253669</v>
      </c>
      <c r="Q691">
        <f>VLOOKUP(O691,Tabela6[#All],2,FALSE)</f>
        <v>1.6989700043360187</v>
      </c>
      <c r="R691">
        <f>VLOOKUP(O691,Tabela6[#All],3,FALSE)</f>
        <v>1.5314789170422551</v>
      </c>
      <c r="T691" s="1" t="s">
        <v>49</v>
      </c>
      <c r="U691">
        <v>-22.210709490000003</v>
      </c>
      <c r="V691">
        <f>VLOOKUP(T691,Tabela6[#All],2,FALSE)</f>
        <v>1.6989700043360187</v>
      </c>
      <c r="W691">
        <f>VLOOKUP(T691,Tabela6[#All],3,FALSE)</f>
        <v>1.5314789170422551</v>
      </c>
      <c r="Y691" s="1" t="s">
        <v>49</v>
      </c>
      <c r="Z691">
        <v>-49.656529935058046</v>
      </c>
      <c r="AA691">
        <f>VLOOKUP(Y691,Tabela6[#All],2,FALSE)</f>
        <v>1.6989700043360187</v>
      </c>
      <c r="AB691">
        <f>VLOOKUP(Y691,Tabela6[#All],3,FALSE)</f>
        <v>1.5314789170422551</v>
      </c>
    </row>
    <row r="692" spans="1:28" x14ac:dyDescent="0.3">
      <c r="A692" t="s">
        <v>50</v>
      </c>
      <c r="B692">
        <v>0.6020599913279624</v>
      </c>
      <c r="C692">
        <v>0.47712125471966244</v>
      </c>
      <c r="E692" s="1" t="s">
        <v>58</v>
      </c>
      <c r="F692">
        <v>582.03182900000002</v>
      </c>
      <c r="G692" s="6">
        <f>VLOOKUP(E692,Tabela6[#All],2,FALSE)</f>
        <v>1.6901960800285136</v>
      </c>
      <c r="H692" s="6">
        <f>VLOOKUP(E692,Tabela6[#All],3,FALSE)</f>
        <v>1.5563025007672873</v>
      </c>
      <c r="J692" s="1" t="s">
        <v>51</v>
      </c>
      <c r="K692">
        <v>2.9802929562565255</v>
      </c>
      <c r="L692">
        <f>VLOOKUP(J692,Tabela6[#All],2,FALSE)</f>
        <v>0</v>
      </c>
      <c r="M692">
        <f>VLOOKUP(J692,Tabela6[#All],3,FALSE)</f>
        <v>0</v>
      </c>
      <c r="O692" s="1" t="s">
        <v>50</v>
      </c>
      <c r="P692">
        <v>4.2344413512663346</v>
      </c>
      <c r="Q692">
        <f>VLOOKUP(O692,Tabela6[#All],2,FALSE)</f>
        <v>0.6020599913279624</v>
      </c>
      <c r="R692">
        <f>VLOOKUP(O692,Tabela6[#All],3,FALSE)</f>
        <v>0.47712125471966244</v>
      </c>
      <c r="T692" s="1" t="s">
        <v>50</v>
      </c>
      <c r="U692">
        <v>-24.182526500000005</v>
      </c>
      <c r="V692">
        <f>VLOOKUP(T692,Tabela6[#All],2,FALSE)</f>
        <v>0.6020599913279624</v>
      </c>
      <c r="W692">
        <f>VLOOKUP(T692,Tabela6[#All],3,FALSE)</f>
        <v>0.47712125471966244</v>
      </c>
      <c r="Y692" s="1" t="s">
        <v>50</v>
      </c>
      <c r="Z692">
        <v>-48.527681321849471</v>
      </c>
      <c r="AA692">
        <f>VLOOKUP(Y692,Tabela6[#All],2,FALSE)</f>
        <v>0.6020599913279624</v>
      </c>
      <c r="AB692">
        <f>VLOOKUP(Y692,Tabela6[#All],3,FALSE)</f>
        <v>0.47712125471966244</v>
      </c>
    </row>
    <row r="693" spans="1:28" x14ac:dyDescent="0.3">
      <c r="A693" t="s">
        <v>51</v>
      </c>
      <c r="B693">
        <v>0</v>
      </c>
      <c r="C693">
        <v>0</v>
      </c>
      <c r="E693" s="1" t="s">
        <v>59</v>
      </c>
      <c r="F693">
        <v>668.67916200000002</v>
      </c>
      <c r="G693" s="6">
        <f>VLOOKUP(E693,Tabela6[#All],2,FALSE)</f>
        <v>3.5234863323432277</v>
      </c>
      <c r="H693" s="6">
        <f>VLOOKUP(E693,Tabela6[#All],3,FALSE)</f>
        <v>2.287801729930226</v>
      </c>
      <c r="J693" s="1" t="s">
        <v>157</v>
      </c>
      <c r="K693">
        <v>2.1607505658605772</v>
      </c>
      <c r="L693">
        <f>VLOOKUP(J693,Tabela6[#All],2,FALSE)</f>
        <v>2.6928469192772302</v>
      </c>
      <c r="M693">
        <f>VLOOKUP(J693,Tabela6[#All],3,FALSE)</f>
        <v>1.5185139398778875</v>
      </c>
      <c r="O693" s="1" t="s">
        <v>51</v>
      </c>
      <c r="P693">
        <v>4.5177104102231027</v>
      </c>
      <c r="Q693">
        <f>VLOOKUP(O693,Tabela6[#All],2,FALSE)</f>
        <v>0</v>
      </c>
      <c r="R693">
        <f>VLOOKUP(O693,Tabela6[#All],3,FALSE)</f>
        <v>0</v>
      </c>
      <c r="T693" s="1" t="s">
        <v>51</v>
      </c>
      <c r="U693">
        <v>-21.253446495000002</v>
      </c>
      <c r="V693">
        <f>VLOOKUP(T693,Tabela6[#All],2,FALSE)</f>
        <v>0</v>
      </c>
      <c r="W693">
        <f>VLOOKUP(T693,Tabela6[#All],3,FALSE)</f>
        <v>0</v>
      </c>
      <c r="Y693" s="1" t="s">
        <v>51</v>
      </c>
      <c r="Z693">
        <v>-50.642639048250544</v>
      </c>
      <c r="AA693">
        <f>VLOOKUP(Y693,Tabela6[#All],2,FALSE)</f>
        <v>0</v>
      </c>
      <c r="AB693">
        <f>VLOOKUP(Y693,Tabela6[#All],3,FALSE)</f>
        <v>0</v>
      </c>
    </row>
    <row r="694" spans="1:28" x14ac:dyDescent="0.3">
      <c r="A694" t="s">
        <v>157</v>
      </c>
      <c r="B694">
        <v>2.6928469192772302</v>
      </c>
      <c r="C694">
        <v>1.5185139398778875</v>
      </c>
      <c r="E694" s="1" t="s">
        <v>60</v>
      </c>
      <c r="F694">
        <v>690.31585800000005</v>
      </c>
      <c r="G694" s="6">
        <f>VLOOKUP(E694,Tabela6[#All],2,FALSE)</f>
        <v>0</v>
      </c>
      <c r="H694" s="6">
        <f>VLOOKUP(E694,Tabela6[#All],3,FALSE)</f>
        <v>0</v>
      </c>
      <c r="J694" s="1" t="s">
        <v>52</v>
      </c>
      <c r="K694">
        <v>2.5033479944812145</v>
      </c>
      <c r="L694">
        <f>VLOOKUP(J694,Tabela6[#All],2,FALSE)</f>
        <v>0.95424250943932487</v>
      </c>
      <c r="M694">
        <f>VLOOKUP(J694,Tabela6[#All],3,FALSE)</f>
        <v>0.84509804001425681</v>
      </c>
      <c r="O694" s="1" t="s">
        <v>157</v>
      </c>
      <c r="P694">
        <v>5.505772473128542</v>
      </c>
      <c r="Q694">
        <f>VLOOKUP(O694,Tabela6[#All],2,FALSE)</f>
        <v>2.6928469192772302</v>
      </c>
      <c r="R694">
        <f>VLOOKUP(O694,Tabela6[#All],3,FALSE)</f>
        <v>1.5185139398778875</v>
      </c>
      <c r="T694" s="1" t="s">
        <v>157</v>
      </c>
      <c r="U694">
        <v>-23.995149000000001</v>
      </c>
      <c r="V694">
        <f>VLOOKUP(T694,Tabela6[#All],2,FALSE)</f>
        <v>2.6928469192772302</v>
      </c>
      <c r="W694">
        <f>VLOOKUP(T694,Tabela6[#All],3,FALSE)</f>
        <v>1.5185139398778875</v>
      </c>
      <c r="Y694" s="1" t="s">
        <v>157</v>
      </c>
      <c r="Z694">
        <v>-46.249034279441624</v>
      </c>
      <c r="AA694">
        <f>VLOOKUP(Y694,Tabela6[#All],2,FALSE)</f>
        <v>2.6928469192772302</v>
      </c>
      <c r="AB694">
        <f>VLOOKUP(Y694,Tabela6[#All],3,FALSE)</f>
        <v>1.5185139398778875</v>
      </c>
    </row>
    <row r="695" spans="1:28" x14ac:dyDescent="0.3">
      <c r="A695" t="s">
        <v>52</v>
      </c>
      <c r="B695">
        <v>0.95424250943932487</v>
      </c>
      <c r="C695">
        <v>0.84509804001425681</v>
      </c>
      <c r="E695" s="1" t="s">
        <v>61</v>
      </c>
      <c r="F695">
        <v>743.05072299999995</v>
      </c>
      <c r="G695" s="6">
        <f>VLOOKUP(E695,Tabela6[#All],2,FALSE)</f>
        <v>0.69897000433601886</v>
      </c>
      <c r="H695" s="6">
        <f>VLOOKUP(E695,Tabela6[#All],3,FALSE)</f>
        <v>0.6020599913279624</v>
      </c>
      <c r="J695" s="1" t="s">
        <v>53</v>
      </c>
      <c r="K695">
        <v>1.7952959329677161</v>
      </c>
      <c r="L695">
        <f>VLOOKUP(J695,Tabela6[#All],2,FALSE)</f>
        <v>0.47712125471966244</v>
      </c>
      <c r="M695">
        <f>VLOOKUP(J695,Tabela6[#All],3,FALSE)</f>
        <v>0.3010299956639812</v>
      </c>
      <c r="O695" s="1" t="s">
        <v>52</v>
      </c>
      <c r="P695">
        <v>6.1396215804472218</v>
      </c>
      <c r="Q695">
        <f>VLOOKUP(O695,Tabela6[#All],2,FALSE)</f>
        <v>0.95424250943932487</v>
      </c>
      <c r="R695">
        <f>VLOOKUP(O695,Tabela6[#All],3,FALSE)</f>
        <v>0.84509804001425681</v>
      </c>
      <c r="T695" s="1" t="s">
        <v>52</v>
      </c>
      <c r="U695">
        <v>-23.468506000000001</v>
      </c>
      <c r="V695">
        <f>VLOOKUP(T695,Tabela6[#All],2,FALSE)</f>
        <v>0.95424250943932487</v>
      </c>
      <c r="W695">
        <f>VLOOKUP(T695,Tabela6[#All],3,FALSE)</f>
        <v>0.84509804001425681</v>
      </c>
      <c r="Y695" s="1" t="s">
        <v>52</v>
      </c>
      <c r="Z695">
        <v>-46.531084085661085</v>
      </c>
      <c r="AA695">
        <f>VLOOKUP(Y695,Tabela6[#All],2,FALSE)</f>
        <v>0.95424250943932487</v>
      </c>
      <c r="AB695">
        <f>VLOOKUP(Y695,Tabela6[#All],3,FALSE)</f>
        <v>0.84509804001425681</v>
      </c>
    </row>
    <row r="696" spans="1:28" x14ac:dyDescent="0.3">
      <c r="A696" t="s">
        <v>53</v>
      </c>
      <c r="B696">
        <v>0.47712125471966244</v>
      </c>
      <c r="C696">
        <v>0.3010299956639812</v>
      </c>
      <c r="E696" s="1" t="s">
        <v>62</v>
      </c>
      <c r="F696">
        <v>648.92559400000005</v>
      </c>
      <c r="G696" s="6">
        <f>VLOOKUP(E696,Tabela6[#All],2,FALSE)</f>
        <v>0</v>
      </c>
      <c r="H696" s="6">
        <f>VLOOKUP(E696,Tabela6[#All],3,FALSE)</f>
        <v>0</v>
      </c>
      <c r="J696" s="1" t="s">
        <v>54</v>
      </c>
      <c r="K696">
        <v>2.5077857315195806</v>
      </c>
      <c r="L696">
        <f>VLOOKUP(J696,Tabela6[#All],2,FALSE)</f>
        <v>0.69897000433601886</v>
      </c>
      <c r="M696">
        <f>VLOOKUP(J696,Tabela6[#All],3,FALSE)</f>
        <v>0.69897000433601886</v>
      </c>
      <c r="O696" s="1" t="s">
        <v>53</v>
      </c>
      <c r="P696">
        <v>5.3633317601673909</v>
      </c>
      <c r="Q696">
        <f>VLOOKUP(O696,Tabela6[#All],2,FALSE)</f>
        <v>0.47712125471966244</v>
      </c>
      <c r="R696">
        <f>VLOOKUP(O696,Tabela6[#All],3,FALSE)</f>
        <v>0.3010299956639812</v>
      </c>
      <c r="T696" s="1" t="s">
        <v>53</v>
      </c>
      <c r="U696">
        <v>-22.858395000000005</v>
      </c>
      <c r="V696">
        <f>VLOOKUP(T696,Tabela6[#All],2,FALSE)</f>
        <v>0.47712125471966244</v>
      </c>
      <c r="W696">
        <f>VLOOKUP(T696,Tabela6[#All],3,FALSE)</f>
        <v>0.3010299956639812</v>
      </c>
      <c r="Y696" s="1" t="s">
        <v>53</v>
      </c>
      <c r="Z696">
        <v>-47.221096609757517</v>
      </c>
      <c r="AA696">
        <f>VLOOKUP(Y696,Tabela6[#All],2,FALSE)</f>
        <v>0.47712125471966244</v>
      </c>
      <c r="AB696">
        <f>VLOOKUP(Y696,Tabela6[#All],3,FALSE)</f>
        <v>0.3010299956639812</v>
      </c>
    </row>
    <row r="697" spans="1:28" x14ac:dyDescent="0.3">
      <c r="A697" t="s">
        <v>54</v>
      </c>
      <c r="B697">
        <v>0.69897000433601886</v>
      </c>
      <c r="C697">
        <v>0.69897000433601886</v>
      </c>
      <c r="E697" s="1" t="s">
        <v>63</v>
      </c>
      <c r="F697">
        <v>762.25442199999998</v>
      </c>
      <c r="G697" s="6">
        <f>VLOOKUP(E697,Tabela6[#All],2,FALSE)</f>
        <v>0</v>
      </c>
      <c r="H697" s="6">
        <f>VLOOKUP(E697,Tabela6[#All],3,FALSE)</f>
        <v>0</v>
      </c>
      <c r="J697" s="1" t="s">
        <v>55</v>
      </c>
      <c r="K697">
        <v>3.0245193262696137</v>
      </c>
      <c r="L697">
        <f>VLOOKUP(J697,Tabela6[#All],2,FALSE)</f>
        <v>2.916453948549925</v>
      </c>
      <c r="M697">
        <f>VLOOKUP(J697,Tabela6[#All],3,FALSE)</f>
        <v>1.8976270912904414</v>
      </c>
      <c r="O697" s="1" t="s">
        <v>54</v>
      </c>
      <c r="P697">
        <v>3.8007857903277626</v>
      </c>
      <c r="Q697">
        <f>VLOOKUP(O697,Tabela6[#All],2,FALSE)</f>
        <v>0.69897000433601886</v>
      </c>
      <c r="R697">
        <f>VLOOKUP(O697,Tabela6[#All],3,FALSE)</f>
        <v>0.69897000433601886</v>
      </c>
      <c r="T697" s="1" t="s">
        <v>54</v>
      </c>
      <c r="U697">
        <v>-21.855061086860808</v>
      </c>
      <c r="V697">
        <f>VLOOKUP(T697,Tabela6[#All],2,FALSE)</f>
        <v>0.69897000433601886</v>
      </c>
      <c r="W697">
        <f>VLOOKUP(T697,Tabela6[#All],3,FALSE)</f>
        <v>0.69897000433601886</v>
      </c>
      <c r="Y697" s="1" t="s">
        <v>54</v>
      </c>
      <c r="Z697">
        <v>-50.689199932370684</v>
      </c>
      <c r="AA697">
        <f>VLOOKUP(Y697,Tabela6[#All],2,FALSE)</f>
        <v>0.69897000433601886</v>
      </c>
      <c r="AB697">
        <f>VLOOKUP(Y697,Tabela6[#All],3,FALSE)</f>
        <v>0.69897000433601886</v>
      </c>
    </row>
    <row r="698" spans="1:28" x14ac:dyDescent="0.3">
      <c r="A698" t="s">
        <v>55</v>
      </c>
      <c r="B698">
        <v>2.916453948549925</v>
      </c>
      <c r="C698">
        <v>1.8976270912904414</v>
      </c>
      <c r="E698" s="1" t="s">
        <v>64</v>
      </c>
      <c r="F698">
        <v>734.12665600000003</v>
      </c>
      <c r="G698" s="6">
        <f>VLOOKUP(E698,Tabela6[#All],2,FALSE)</f>
        <v>1.6989700043360187</v>
      </c>
      <c r="H698" s="6">
        <f>VLOOKUP(E698,Tabela6[#All],3,FALSE)</f>
        <v>1.4913616938342726</v>
      </c>
      <c r="J698" s="1" t="s">
        <v>56</v>
      </c>
      <c r="K698">
        <v>2.4667979497808954</v>
      </c>
      <c r="L698">
        <f>VLOOKUP(J698,Tabela6[#All],2,FALSE)</f>
        <v>0.77815125038364363</v>
      </c>
      <c r="M698">
        <f>VLOOKUP(J698,Tabela6[#All],3,FALSE)</f>
        <v>0.77815125038364363</v>
      </c>
      <c r="O698" s="1" t="s">
        <v>55</v>
      </c>
      <c r="P698">
        <v>4.8969558902701795</v>
      </c>
      <c r="Q698">
        <f>VLOOKUP(O698,Tabela6[#All],2,FALSE)</f>
        <v>2.916453948549925</v>
      </c>
      <c r="R698">
        <f>VLOOKUP(O698,Tabela6[#All],3,FALSE)</f>
        <v>1.8976270912904414</v>
      </c>
      <c r="T698" s="1" t="s">
        <v>55</v>
      </c>
      <c r="U698">
        <v>-23.652632500000003</v>
      </c>
      <c r="V698">
        <f>VLOOKUP(T698,Tabela6[#All],2,FALSE)</f>
        <v>2.916453948549925</v>
      </c>
      <c r="W698">
        <f>VLOOKUP(T698,Tabela6[#All],3,FALSE)</f>
        <v>1.8976270912904414</v>
      </c>
      <c r="Y698" s="1" t="s">
        <v>55</v>
      </c>
      <c r="Z698">
        <v>-47.220491187489856</v>
      </c>
      <c r="AA698">
        <f>VLOOKUP(Y698,Tabela6[#All],2,FALSE)</f>
        <v>2.916453948549925</v>
      </c>
      <c r="AB698">
        <f>VLOOKUP(Y698,Tabela6[#All],3,FALSE)</f>
        <v>1.8976270912904414</v>
      </c>
    </row>
    <row r="699" spans="1:28" x14ac:dyDescent="0.3">
      <c r="A699" t="s">
        <v>56</v>
      </c>
      <c r="B699">
        <v>0.77815125038364363</v>
      </c>
      <c r="C699">
        <v>0.77815125038364363</v>
      </c>
      <c r="E699" s="1" t="s">
        <v>65</v>
      </c>
      <c r="F699">
        <v>766.77427399999999</v>
      </c>
      <c r="G699" s="6">
        <f>VLOOKUP(E699,Tabela6[#All],2,FALSE)</f>
        <v>2.27415784926368</v>
      </c>
      <c r="H699" s="6">
        <f>VLOOKUP(E699,Tabela6[#All],3,FALSE)</f>
        <v>1.8260748027008264</v>
      </c>
      <c r="J699" s="1" t="s">
        <v>158</v>
      </c>
      <c r="K699">
        <v>3.2964008043224484</v>
      </c>
      <c r="L699">
        <f>VLOOKUP(J699,Tabela6[#All],2,FALSE)</f>
        <v>3.4237372499823291</v>
      </c>
      <c r="M699">
        <f>VLOOKUP(J699,Tabela6[#All],3,FALSE)</f>
        <v>2.1613680022349748</v>
      </c>
      <c r="O699" s="1" t="s">
        <v>56</v>
      </c>
      <c r="P699">
        <v>3.9792751475910233</v>
      </c>
      <c r="Q699">
        <f>VLOOKUP(O699,Tabela6[#All],2,FALSE)</f>
        <v>0.77815125038364363</v>
      </c>
      <c r="R699">
        <f>VLOOKUP(O699,Tabela6[#All],3,FALSE)</f>
        <v>0.77815125038364363</v>
      </c>
      <c r="T699" s="1" t="s">
        <v>56</v>
      </c>
      <c r="U699">
        <v>-23.204843000000007</v>
      </c>
      <c r="V699">
        <f>VLOOKUP(T699,Tabela6[#All],2,FALSE)</f>
        <v>0.77815125038364363</v>
      </c>
      <c r="W699">
        <f>VLOOKUP(T699,Tabela6[#All],3,FALSE)</f>
        <v>0.77815125038364363</v>
      </c>
      <c r="Y699" s="1" t="s">
        <v>56</v>
      </c>
      <c r="Z699">
        <v>-46.156314423937715</v>
      </c>
      <c r="AA699">
        <f>VLOOKUP(Y699,Tabela6[#All],2,FALSE)</f>
        <v>0.77815125038364363</v>
      </c>
      <c r="AB699">
        <f>VLOOKUP(Y699,Tabela6[#All],3,FALSE)</f>
        <v>0.77815125038364363</v>
      </c>
    </row>
    <row r="700" spans="1:28" x14ac:dyDescent="0.3">
      <c r="A700" t="s">
        <v>158</v>
      </c>
      <c r="B700">
        <v>3.4237372499823291</v>
      </c>
      <c r="C700">
        <v>2.1613680022349748</v>
      </c>
      <c r="E700" s="1" t="s">
        <v>66</v>
      </c>
      <c r="F700">
        <v>762.11245199999996</v>
      </c>
      <c r="G700" s="6">
        <f>VLOOKUP(E700,Tabela6[#All],2,FALSE)</f>
        <v>1.7634279935629373</v>
      </c>
      <c r="H700" s="6">
        <f>VLOOKUP(E700,Tabela6[#All],3,FALSE)</f>
        <v>1.3802112417116059</v>
      </c>
      <c r="J700" s="1" t="s">
        <v>159</v>
      </c>
      <c r="K700">
        <v>2.2935106095243367</v>
      </c>
      <c r="L700">
        <f>VLOOKUP(J700,Tabela6[#All],2,FALSE)</f>
        <v>2.2648178230095364</v>
      </c>
      <c r="M700">
        <f>VLOOKUP(J700,Tabela6[#All],3,FALSE)</f>
        <v>0.69897000433601886</v>
      </c>
      <c r="O700" s="1" t="s">
        <v>158</v>
      </c>
      <c r="P700">
        <v>4.4893537005094188</v>
      </c>
      <c r="Q700">
        <f>VLOOKUP(O700,Tabela6[#All],2,FALSE)</f>
        <v>3.4237372499823291</v>
      </c>
      <c r="R700">
        <f>VLOOKUP(O700,Tabela6[#All],3,FALSE)</f>
        <v>2.1613680022349748</v>
      </c>
      <c r="T700" s="1" t="s">
        <v>158</v>
      </c>
      <c r="U700">
        <v>-24.706954196425801</v>
      </c>
      <c r="V700">
        <f>VLOOKUP(T700,Tabela6[#All],2,FALSE)</f>
        <v>3.4237372499823291</v>
      </c>
      <c r="W700">
        <f>VLOOKUP(T700,Tabela6[#All],3,FALSE)</f>
        <v>2.1613680022349748</v>
      </c>
      <c r="Y700" s="1" t="s">
        <v>158</v>
      </c>
      <c r="Z700">
        <v>-47.553137408817555</v>
      </c>
      <c r="AA700">
        <f>VLOOKUP(Y700,Tabela6[#All],2,FALSE)</f>
        <v>3.4237372499823291</v>
      </c>
      <c r="AB700">
        <f>VLOOKUP(Y700,Tabela6[#All],3,FALSE)</f>
        <v>2.1613680022349748</v>
      </c>
    </row>
    <row r="701" spans="1:28" x14ac:dyDescent="0.3">
      <c r="A701" t="s">
        <v>159</v>
      </c>
      <c r="B701">
        <v>2.2648178230095364</v>
      </c>
      <c r="C701">
        <v>0.69897000433601886</v>
      </c>
      <c r="E701" s="1" t="s">
        <v>67</v>
      </c>
      <c r="F701">
        <v>672.32714899999996</v>
      </c>
      <c r="G701" s="6">
        <f>VLOOKUP(E701,Tabela6[#All],2,FALSE)</f>
        <v>0.77815125038364363</v>
      </c>
      <c r="H701" s="6">
        <f>VLOOKUP(E701,Tabela6[#All],3,FALSE)</f>
        <v>0.69897000433601886</v>
      </c>
      <c r="J701" s="1" t="s">
        <v>160</v>
      </c>
      <c r="K701">
        <v>2.5395640920198077</v>
      </c>
      <c r="L701">
        <f>VLOOKUP(J701,Tabela6[#All],2,FALSE)</f>
        <v>0.77815125038364363</v>
      </c>
      <c r="M701">
        <f>VLOOKUP(J701,Tabela6[#All],3,FALSE)</f>
        <v>0.77815125038364363</v>
      </c>
      <c r="O701" s="1" t="s">
        <v>159</v>
      </c>
      <c r="P701">
        <v>4.0478976235144106</v>
      </c>
      <c r="Q701">
        <f>VLOOKUP(O701,Tabela6[#All],2,FALSE)</f>
        <v>2.2648178230095364</v>
      </c>
      <c r="R701">
        <f>VLOOKUP(O701,Tabela6[#All],3,FALSE)</f>
        <v>0.69897000433601886</v>
      </c>
      <c r="T701" s="1" t="s">
        <v>159</v>
      </c>
      <c r="U701">
        <v>-24.739239940397805</v>
      </c>
      <c r="V701">
        <f>VLOOKUP(T701,Tabela6[#All],2,FALSE)</f>
        <v>2.2648178230095364</v>
      </c>
      <c r="W701">
        <f>VLOOKUP(T701,Tabela6[#All],3,FALSE)</f>
        <v>0.69897000433601886</v>
      </c>
      <c r="Y701" s="1" t="s">
        <v>159</v>
      </c>
      <c r="Z701">
        <v>-47.554316965929928</v>
      </c>
      <c r="AA701">
        <f>VLOOKUP(Y701,Tabela6[#All],2,FALSE)</f>
        <v>2.2648178230095364</v>
      </c>
      <c r="AB701">
        <f>VLOOKUP(Y701,Tabela6[#All],3,FALSE)</f>
        <v>0.69897000433601886</v>
      </c>
    </row>
    <row r="702" spans="1:28" x14ac:dyDescent="0.3">
      <c r="A702" t="s">
        <v>160</v>
      </c>
      <c r="B702">
        <v>0.77815125038364363</v>
      </c>
      <c r="C702">
        <v>0.77815125038364363</v>
      </c>
      <c r="E702" s="1" t="s">
        <v>68</v>
      </c>
      <c r="F702">
        <v>571.13846599999999</v>
      </c>
      <c r="G702" s="6">
        <f>VLOOKUP(E702,Tabela6[#All],2,FALSE)</f>
        <v>0.47712125471966244</v>
      </c>
      <c r="H702" s="6">
        <f>VLOOKUP(E702,Tabela6[#All],3,FALSE)</f>
        <v>0.47712125471966244</v>
      </c>
      <c r="J702" s="1" t="s">
        <v>57</v>
      </c>
      <c r="K702">
        <v>2.4935207856346433</v>
      </c>
      <c r="L702">
        <f>VLOOKUP(J702,Tabela6[#All],2,FALSE)</f>
        <v>0.90308998699194354</v>
      </c>
      <c r="M702">
        <f>VLOOKUP(J702,Tabela6[#All],3,FALSE)</f>
        <v>0.6020599913279624</v>
      </c>
      <c r="O702" s="1" t="s">
        <v>160</v>
      </c>
      <c r="P702">
        <v>4.5436956323092446</v>
      </c>
      <c r="Q702">
        <f>VLOOKUP(O702,Tabela6[#All],2,FALSE)</f>
        <v>0.77815125038364363</v>
      </c>
      <c r="R702">
        <f>VLOOKUP(O702,Tabela6[#All],3,FALSE)</f>
        <v>0.77815125038364363</v>
      </c>
      <c r="T702" s="1" t="s">
        <v>160</v>
      </c>
      <c r="U702">
        <v>-23.788652500000001</v>
      </c>
      <c r="V702">
        <f>VLOOKUP(T702,Tabela6[#All],2,FALSE)</f>
        <v>0.77815125038364363</v>
      </c>
      <c r="W702">
        <f>VLOOKUP(T702,Tabela6[#All],3,FALSE)</f>
        <v>0.77815125038364363</v>
      </c>
      <c r="Y702" s="1" t="s">
        <v>160</v>
      </c>
      <c r="Z702">
        <v>-45.354056666940934</v>
      </c>
      <c r="AA702">
        <f>VLOOKUP(Y702,Tabela6[#All],2,FALSE)</f>
        <v>0.77815125038364363</v>
      </c>
      <c r="AB702">
        <f>VLOOKUP(Y702,Tabela6[#All],3,FALSE)</f>
        <v>0.77815125038364363</v>
      </c>
    </row>
    <row r="703" spans="1:28" x14ac:dyDescent="0.3">
      <c r="A703" t="s">
        <v>57</v>
      </c>
      <c r="B703">
        <v>0.90308998699194354</v>
      </c>
      <c r="C703">
        <v>0.6020599913279624</v>
      </c>
      <c r="E703" s="1" t="s">
        <v>69</v>
      </c>
      <c r="F703">
        <v>526.28818999999999</v>
      </c>
      <c r="G703" s="6">
        <f>VLOOKUP(E703,Tabela6[#All],2,FALSE)</f>
        <v>0</v>
      </c>
      <c r="H703" s="6">
        <f>VLOOKUP(E703,Tabela6[#All],3,FALSE)</f>
        <v>0</v>
      </c>
      <c r="J703" s="1" t="s">
        <v>58</v>
      </c>
      <c r="K703">
        <v>2.2311865951523071</v>
      </c>
      <c r="L703">
        <f>VLOOKUP(J703,Tabela6[#All],2,FALSE)</f>
        <v>1.6901960800285136</v>
      </c>
      <c r="M703">
        <f>VLOOKUP(J703,Tabela6[#All],3,FALSE)</f>
        <v>1.5563025007672873</v>
      </c>
      <c r="O703" s="1" t="s">
        <v>57</v>
      </c>
      <c r="P703">
        <v>5.4007572398013783</v>
      </c>
      <c r="Q703">
        <f>VLOOKUP(O703,Tabela6[#All],2,FALSE)</f>
        <v>0.90308998699194354</v>
      </c>
      <c r="R703">
        <f>VLOOKUP(O703,Tabela6[#All],3,FALSE)</f>
        <v>0.6020599913279624</v>
      </c>
      <c r="T703" s="1" t="s">
        <v>57</v>
      </c>
      <c r="U703">
        <v>-23.081646000000003</v>
      </c>
      <c r="V703">
        <f>VLOOKUP(T703,Tabela6[#All],2,FALSE)</f>
        <v>0.90308998699194354</v>
      </c>
      <c r="W703">
        <f>VLOOKUP(T703,Tabela6[#All],3,FALSE)</f>
        <v>0.6020599913279624</v>
      </c>
      <c r="Y703" s="1" t="s">
        <v>57</v>
      </c>
      <c r="Z703">
        <v>-47.212308940251397</v>
      </c>
      <c r="AA703">
        <f>VLOOKUP(Y703,Tabela6[#All],2,FALSE)</f>
        <v>0.90308998699194354</v>
      </c>
      <c r="AB703">
        <f>VLOOKUP(Y703,Tabela6[#All],3,FALSE)</f>
        <v>0.6020599913279624</v>
      </c>
    </row>
    <row r="704" spans="1:28" x14ac:dyDescent="0.3">
      <c r="A704" t="s">
        <v>58</v>
      </c>
      <c r="B704">
        <v>1.6901960800285136</v>
      </c>
      <c r="C704">
        <v>1.5563025007672873</v>
      </c>
      <c r="E704" s="1" t="s">
        <v>70</v>
      </c>
      <c r="F704">
        <v>444.057478</v>
      </c>
      <c r="G704" s="6">
        <f>VLOOKUP(E704,Tabela6[#All],2,FALSE)</f>
        <v>1.6127838567197355</v>
      </c>
      <c r="H704" s="6">
        <f>VLOOKUP(E704,Tabela6[#All],3,FALSE)</f>
        <v>1.4313637641589874</v>
      </c>
      <c r="J704" s="1" t="s">
        <v>161</v>
      </c>
      <c r="K704">
        <v>3.0614747210301623</v>
      </c>
      <c r="L704">
        <f>VLOOKUP(J704,Tabela6[#All],2,FALSE)</f>
        <v>0</v>
      </c>
      <c r="M704">
        <f>VLOOKUP(J704,Tabela6[#All],3,FALSE)</f>
        <v>0</v>
      </c>
      <c r="O704" s="1" t="s">
        <v>58</v>
      </c>
      <c r="P704">
        <v>4.5697600375863496</v>
      </c>
      <c r="Q704">
        <f>VLOOKUP(O704,Tabela6[#All],2,FALSE)</f>
        <v>1.6901960800285136</v>
      </c>
      <c r="R704">
        <f>VLOOKUP(O704,Tabela6[#All],3,FALSE)</f>
        <v>1.5563025007672873</v>
      </c>
      <c r="T704" s="1" t="s">
        <v>58</v>
      </c>
      <c r="U704">
        <v>-23.350277390297954</v>
      </c>
      <c r="V704">
        <f>VLOOKUP(T704,Tabela6[#All],2,FALSE)</f>
        <v>1.6901960800285136</v>
      </c>
      <c r="W704">
        <f>VLOOKUP(T704,Tabela6[#All],3,FALSE)</f>
        <v>1.5563025007672873</v>
      </c>
      <c r="Y704" s="1" t="s">
        <v>58</v>
      </c>
      <c r="Z704">
        <v>-47.689893893544628</v>
      </c>
      <c r="AA704">
        <f>VLOOKUP(Y704,Tabela6[#All],2,FALSE)</f>
        <v>1.6901960800285136</v>
      </c>
      <c r="AB704">
        <f>VLOOKUP(Y704,Tabela6[#All],3,FALSE)</f>
        <v>1.5563025007672873</v>
      </c>
    </row>
    <row r="705" spans="1:28" x14ac:dyDescent="0.3">
      <c r="A705" t="s">
        <v>161</v>
      </c>
      <c r="B705">
        <v>0</v>
      </c>
      <c r="C705">
        <v>0</v>
      </c>
      <c r="E705" s="1" t="s">
        <v>71</v>
      </c>
      <c r="F705">
        <v>760.15619000000004</v>
      </c>
      <c r="G705" s="6">
        <f>VLOOKUP(E705,Tabela6[#All],2,FALSE)</f>
        <v>2.173186268412274</v>
      </c>
      <c r="H705" s="6">
        <f>VLOOKUP(E705,Tabela6[#All],3,FALSE)</f>
        <v>1.8920946026904804</v>
      </c>
      <c r="J705" s="1" t="s">
        <v>162</v>
      </c>
      <c r="K705">
        <v>2.7793879509891362</v>
      </c>
      <c r="L705">
        <f>VLOOKUP(J705,Tabela6[#All],2,FALSE)</f>
        <v>3.1892094895823062</v>
      </c>
      <c r="M705">
        <f>VLOOKUP(J705,Tabela6[#All],3,FALSE)</f>
        <v>1.568201724066995</v>
      </c>
      <c r="O705" s="1" t="s">
        <v>161</v>
      </c>
      <c r="P705">
        <v>3.6251065754034677</v>
      </c>
      <c r="Q705">
        <f>VLOOKUP(O705,Tabela6[#All],2,FALSE)</f>
        <v>0</v>
      </c>
      <c r="R705">
        <f>VLOOKUP(O705,Tabela6[#All],3,FALSE)</f>
        <v>0</v>
      </c>
      <c r="T705" s="1" t="s">
        <v>161</v>
      </c>
      <c r="U705">
        <v>-24.584460178276952</v>
      </c>
      <c r="V705">
        <f>VLOOKUP(T705,Tabela6[#All],2,FALSE)</f>
        <v>0</v>
      </c>
      <c r="W705">
        <f>VLOOKUP(T705,Tabela6[#All],3,FALSE)</f>
        <v>0</v>
      </c>
      <c r="Y705" s="1" t="s">
        <v>161</v>
      </c>
      <c r="Z705">
        <v>-48.589600714087638</v>
      </c>
      <c r="AA705">
        <f>VLOOKUP(Y705,Tabela6[#All],2,FALSE)</f>
        <v>0</v>
      </c>
      <c r="AB705">
        <f>VLOOKUP(Y705,Tabela6[#All],3,FALSE)</f>
        <v>0</v>
      </c>
    </row>
    <row r="706" spans="1:28" x14ac:dyDescent="0.3">
      <c r="A706" t="s">
        <v>162</v>
      </c>
      <c r="B706">
        <v>3.1892094895823062</v>
      </c>
      <c r="C706">
        <v>1.568201724066995</v>
      </c>
      <c r="E706" s="1" t="s">
        <v>72</v>
      </c>
      <c r="F706">
        <v>717.41663100000005</v>
      </c>
      <c r="G706" s="6">
        <f>VLOOKUP(E706,Tabela6[#All],2,FALSE)</f>
        <v>2.3364597338485296</v>
      </c>
      <c r="H706" s="6">
        <f>VLOOKUP(E706,Tabela6[#All],3,FALSE)</f>
        <v>2.1958996524092336</v>
      </c>
      <c r="J706" s="1" t="s">
        <v>59</v>
      </c>
      <c r="K706">
        <v>3.252695297639292</v>
      </c>
      <c r="L706">
        <f>VLOOKUP(J706,Tabela6[#All],2,FALSE)</f>
        <v>3.5234863323432277</v>
      </c>
      <c r="M706">
        <f>VLOOKUP(J706,Tabela6[#All],3,FALSE)</f>
        <v>2.287801729930226</v>
      </c>
      <c r="O706" s="1" t="s">
        <v>162</v>
      </c>
      <c r="P706">
        <v>5.0078160311019184</v>
      </c>
      <c r="Q706">
        <f>VLOOKUP(O706,Tabela6[#All],2,FALSE)</f>
        <v>3.1892094895823062</v>
      </c>
      <c r="R706">
        <f>VLOOKUP(O706,Tabela6[#All],3,FALSE)</f>
        <v>1.568201724066995</v>
      </c>
      <c r="T706" s="1" t="s">
        <v>162</v>
      </c>
      <c r="U706">
        <v>-24.186120666832753</v>
      </c>
      <c r="V706">
        <f>VLOOKUP(T706,Tabela6[#All],2,FALSE)</f>
        <v>3.1892094895823062</v>
      </c>
      <c r="W706">
        <f>VLOOKUP(T706,Tabela6[#All],3,FALSE)</f>
        <v>1.568201724066995</v>
      </c>
      <c r="Y706" s="1" t="s">
        <v>162</v>
      </c>
      <c r="Z706">
        <v>-46.790991482878688</v>
      </c>
      <c r="AA706">
        <f>VLOOKUP(Y706,Tabela6[#All],2,FALSE)</f>
        <v>3.1892094895823062</v>
      </c>
      <c r="AB706">
        <f>VLOOKUP(Y706,Tabela6[#All],3,FALSE)</f>
        <v>1.568201724066995</v>
      </c>
    </row>
    <row r="707" spans="1:28" x14ac:dyDescent="0.3">
      <c r="A707" t="s">
        <v>59</v>
      </c>
      <c r="B707">
        <v>3.5234863323432277</v>
      </c>
      <c r="C707">
        <v>2.287801729930226</v>
      </c>
      <c r="E707" s="1" t="s">
        <v>73</v>
      </c>
      <c r="F707">
        <v>548.88346100000001</v>
      </c>
      <c r="G707" s="6">
        <f>VLOOKUP(E707,Tabela6[#All],2,FALSE)</f>
        <v>2.7442929831226763</v>
      </c>
      <c r="H707" s="6">
        <f>VLOOKUP(E707,Tabela6[#All],3,FALSE)</f>
        <v>2.2095150145426308</v>
      </c>
      <c r="J707" s="1" t="s">
        <v>60</v>
      </c>
      <c r="K707">
        <v>3.2615621313917691</v>
      </c>
      <c r="L707">
        <f>VLOOKUP(J707,Tabela6[#All],2,FALSE)</f>
        <v>0</v>
      </c>
      <c r="M707">
        <f>VLOOKUP(J707,Tabela6[#All],3,FALSE)</f>
        <v>0</v>
      </c>
      <c r="O707" s="1" t="s">
        <v>59</v>
      </c>
      <c r="P707">
        <v>5.214581603315203</v>
      </c>
      <c r="Q707">
        <f>VLOOKUP(O707,Tabela6[#All],2,FALSE)</f>
        <v>3.5234863323432277</v>
      </c>
      <c r="R707">
        <f>VLOOKUP(O707,Tabela6[#All],3,FALSE)</f>
        <v>2.287801729930226</v>
      </c>
      <c r="T707" s="1" t="s">
        <v>59</v>
      </c>
      <c r="U707">
        <v>-23.587872500000007</v>
      </c>
      <c r="V707">
        <f>VLOOKUP(T707,Tabela6[#All],2,FALSE)</f>
        <v>3.5234863323432277</v>
      </c>
      <c r="W707">
        <f>VLOOKUP(T707,Tabela6[#All],3,FALSE)</f>
        <v>2.287801729930226</v>
      </c>
      <c r="Y707" s="1" t="s">
        <v>59</v>
      </c>
      <c r="Z707">
        <v>-48.046142895454686</v>
      </c>
      <c r="AA707">
        <f>VLOOKUP(Y707,Tabela6[#All],2,FALSE)</f>
        <v>3.5234863323432277</v>
      </c>
      <c r="AB707">
        <f>VLOOKUP(Y707,Tabela6[#All],3,FALSE)</f>
        <v>2.287801729930226</v>
      </c>
    </row>
    <row r="708" spans="1:28" x14ac:dyDescent="0.3">
      <c r="A708" t="s">
        <v>60</v>
      </c>
      <c r="B708">
        <v>0</v>
      </c>
      <c r="C708">
        <v>0</v>
      </c>
      <c r="E708" s="1" t="s">
        <v>74</v>
      </c>
      <c r="F708">
        <v>645.80016699999999</v>
      </c>
      <c r="G708" s="6">
        <f>VLOOKUP(E708,Tabela6[#All],2,FALSE)</f>
        <v>0</v>
      </c>
      <c r="H708" s="6">
        <f>VLOOKUP(E708,Tabela6[#All],3,FALSE)</f>
        <v>0</v>
      </c>
      <c r="J708" s="1" t="s">
        <v>61</v>
      </c>
      <c r="K708">
        <v>1.9172848928465853</v>
      </c>
      <c r="L708">
        <f>VLOOKUP(J708,Tabela6[#All],2,FALSE)</f>
        <v>0.69897000433601886</v>
      </c>
      <c r="M708">
        <f>VLOOKUP(J708,Tabela6[#All],3,FALSE)</f>
        <v>0.6020599913279624</v>
      </c>
      <c r="O708" s="1" t="s">
        <v>60</v>
      </c>
      <c r="P708">
        <v>4.9747603161713743</v>
      </c>
      <c r="Q708">
        <f>VLOOKUP(O708,Tabela6[#All],2,FALSE)</f>
        <v>0</v>
      </c>
      <c r="R708">
        <f>VLOOKUP(O708,Tabela6[#All],3,FALSE)</f>
        <v>0</v>
      </c>
      <c r="T708" s="1" t="s">
        <v>60</v>
      </c>
      <c r="U708">
        <v>-23.983437999298651</v>
      </c>
      <c r="V708">
        <f>VLOOKUP(T708,Tabela6[#All],2,FALSE)</f>
        <v>0</v>
      </c>
      <c r="W708">
        <f>VLOOKUP(T708,Tabela6[#All],3,FALSE)</f>
        <v>0</v>
      </c>
      <c r="Y708" s="1" t="s">
        <v>60</v>
      </c>
      <c r="Z708">
        <v>-48.877389159065352</v>
      </c>
      <c r="AA708">
        <f>VLOOKUP(Y708,Tabela6[#All],2,FALSE)</f>
        <v>0</v>
      </c>
      <c r="AB708">
        <f>VLOOKUP(Y708,Tabela6[#All],3,FALSE)</f>
        <v>0</v>
      </c>
    </row>
    <row r="709" spans="1:28" x14ac:dyDescent="0.3">
      <c r="A709" t="s">
        <v>61</v>
      </c>
      <c r="B709">
        <v>0.69897000433601886</v>
      </c>
      <c r="C709">
        <v>0.6020599913279624</v>
      </c>
      <c r="E709" s="1" t="s">
        <v>75</v>
      </c>
      <c r="F709">
        <v>542.27126999999996</v>
      </c>
      <c r="G709" s="6">
        <f>VLOOKUP(E709,Tabela6[#All],2,FALSE)</f>
        <v>0.3010299956639812</v>
      </c>
      <c r="H709" s="6">
        <f>VLOOKUP(E709,Tabela6[#All],3,FALSE)</f>
        <v>0.3010299956639812</v>
      </c>
      <c r="J709" s="1" t="s">
        <v>62</v>
      </c>
      <c r="K709">
        <v>2.714678396806363</v>
      </c>
      <c r="L709">
        <f>VLOOKUP(J709,Tabela6[#All],2,FALSE)</f>
        <v>0</v>
      </c>
      <c r="M709">
        <f>VLOOKUP(J709,Tabela6[#All],3,FALSE)</f>
        <v>0</v>
      </c>
      <c r="O709" s="1" t="s">
        <v>61</v>
      </c>
      <c r="P709">
        <v>5.37602918172818</v>
      </c>
      <c r="Q709">
        <f>VLOOKUP(O709,Tabela6[#All],2,FALSE)</f>
        <v>0.69897000433601886</v>
      </c>
      <c r="R709">
        <f>VLOOKUP(O709,Tabela6[#All],3,FALSE)</f>
        <v>0.6020599913279624</v>
      </c>
      <c r="T709" s="1" t="s">
        <v>61</v>
      </c>
      <c r="U709">
        <v>-23.546934000000004</v>
      </c>
      <c r="V709">
        <f>VLOOKUP(T709,Tabela6[#All],2,FALSE)</f>
        <v>0.69897000433601886</v>
      </c>
      <c r="W709">
        <f>VLOOKUP(T709,Tabela6[#All],3,FALSE)</f>
        <v>0.6020599913279624</v>
      </c>
      <c r="Y709" s="1" t="s">
        <v>61</v>
      </c>
      <c r="Z709">
        <v>-46.933372863488053</v>
      </c>
      <c r="AA709">
        <f>VLOOKUP(Y709,Tabela6[#All],2,FALSE)</f>
        <v>0.69897000433601886</v>
      </c>
      <c r="AB709">
        <f>VLOOKUP(Y709,Tabela6[#All],3,FALSE)</f>
        <v>0.6020599913279624</v>
      </c>
    </row>
    <row r="710" spans="1:28" x14ac:dyDescent="0.3">
      <c r="A710" t="s">
        <v>62</v>
      </c>
      <c r="B710">
        <v>0</v>
      </c>
      <c r="C710">
        <v>0</v>
      </c>
      <c r="E710" s="1" t="s">
        <v>76</v>
      </c>
      <c r="F710">
        <v>793.14745400000004</v>
      </c>
      <c r="G710" s="6">
        <f>VLOOKUP(E710,Tabela6[#All],2,FALSE)</f>
        <v>1.146128035678238</v>
      </c>
      <c r="H710" s="6">
        <f>VLOOKUP(E710,Tabela6[#All],3,FALSE)</f>
        <v>1.146128035678238</v>
      </c>
      <c r="J710" s="1" t="s">
        <v>63</v>
      </c>
      <c r="K710">
        <v>1.9170957035726772</v>
      </c>
      <c r="L710">
        <f>VLOOKUP(J710,Tabela6[#All],2,FALSE)</f>
        <v>0</v>
      </c>
      <c r="M710">
        <f>VLOOKUP(J710,Tabela6[#All],3,FALSE)</f>
        <v>0</v>
      </c>
      <c r="O710" s="1" t="s">
        <v>62</v>
      </c>
      <c r="P710">
        <v>4.8737448055137191</v>
      </c>
      <c r="Q710">
        <f>VLOOKUP(O710,Tabela6[#All],2,FALSE)</f>
        <v>0</v>
      </c>
      <c r="R710">
        <f>VLOOKUP(O710,Tabela6[#All],3,FALSE)</f>
        <v>0</v>
      </c>
      <c r="T710" s="1" t="s">
        <v>62</v>
      </c>
      <c r="U710">
        <v>-22.436005499333753</v>
      </c>
      <c r="V710">
        <f>VLOOKUP(T710,Tabela6[#All],2,FALSE)</f>
        <v>0</v>
      </c>
      <c r="W710">
        <f>VLOOKUP(T710,Tabela6[#All],3,FALSE)</f>
        <v>0</v>
      </c>
      <c r="Y710" s="1" t="s">
        <v>62</v>
      </c>
      <c r="Z710">
        <v>-46.821248011133704</v>
      </c>
      <c r="AA710">
        <f>VLOOKUP(Y710,Tabela6[#All],2,FALSE)</f>
        <v>0</v>
      </c>
      <c r="AB710">
        <f>VLOOKUP(Y710,Tabela6[#All],3,FALSE)</f>
        <v>0</v>
      </c>
    </row>
    <row r="711" spans="1:28" x14ac:dyDescent="0.3">
      <c r="A711" t="s">
        <v>63</v>
      </c>
      <c r="B711">
        <v>0</v>
      </c>
      <c r="C711">
        <v>0</v>
      </c>
      <c r="E711" s="1" t="s">
        <v>77</v>
      </c>
      <c r="F711">
        <v>681.34163100000001</v>
      </c>
      <c r="G711" s="6">
        <f>VLOOKUP(E711,Tabela6[#All],2,FALSE)</f>
        <v>0.3010299956639812</v>
      </c>
      <c r="H711" s="6">
        <f>VLOOKUP(E711,Tabela6[#All],3,FALSE)</f>
        <v>0</v>
      </c>
      <c r="J711" s="1" t="s">
        <v>64</v>
      </c>
      <c r="K711">
        <v>3.001673149594867</v>
      </c>
      <c r="L711">
        <f>VLOOKUP(J711,Tabela6[#All],2,FALSE)</f>
        <v>1.6989700043360187</v>
      </c>
      <c r="M711">
        <f>VLOOKUP(J711,Tabela6[#All],3,FALSE)</f>
        <v>1.4913616938342726</v>
      </c>
      <c r="O711" s="1" t="s">
        <v>63</v>
      </c>
      <c r="P711">
        <v>5.5691643207418018</v>
      </c>
      <c r="Q711">
        <f>VLOOKUP(O711,Tabela6[#All],2,FALSE)</f>
        <v>0</v>
      </c>
      <c r="R711">
        <f>VLOOKUP(O711,Tabela6[#All],3,FALSE)</f>
        <v>0</v>
      </c>
      <c r="T711" s="1" t="s">
        <v>63</v>
      </c>
      <c r="U711">
        <v>-23.476897500000007</v>
      </c>
      <c r="V711">
        <f>VLOOKUP(T711,Tabela6[#All],2,FALSE)</f>
        <v>0</v>
      </c>
      <c r="W711">
        <f>VLOOKUP(T711,Tabela6[#All],3,FALSE)</f>
        <v>0</v>
      </c>
      <c r="Y711" s="1" t="s">
        <v>63</v>
      </c>
      <c r="Z711">
        <v>-46.351603140965388</v>
      </c>
      <c r="AA711">
        <f>VLOOKUP(Y711,Tabela6[#All],2,FALSE)</f>
        <v>0</v>
      </c>
      <c r="AB711">
        <f>VLOOKUP(Y711,Tabela6[#All],3,FALSE)</f>
        <v>0</v>
      </c>
    </row>
    <row r="712" spans="1:28" x14ac:dyDescent="0.3">
      <c r="A712" t="s">
        <v>64</v>
      </c>
      <c r="B712">
        <v>1.6989700043360187</v>
      </c>
      <c r="C712">
        <v>1.4913616938342726</v>
      </c>
      <c r="E712" s="1" t="s">
        <v>78</v>
      </c>
      <c r="F712">
        <v>412.22447</v>
      </c>
      <c r="G712" s="6">
        <f>VLOOKUP(E712,Tabela6[#All],2,FALSE)</f>
        <v>0.47712125471966244</v>
      </c>
      <c r="H712" s="6">
        <f>VLOOKUP(E712,Tabela6[#All],3,FALSE)</f>
        <v>0.47712125471966244</v>
      </c>
      <c r="J712" s="1" t="s">
        <v>65</v>
      </c>
      <c r="K712">
        <v>2.5082279646632477</v>
      </c>
      <c r="L712">
        <f>VLOOKUP(J712,Tabela6[#All],2,FALSE)</f>
        <v>2.27415784926368</v>
      </c>
      <c r="M712">
        <f>VLOOKUP(J712,Tabela6[#All],3,FALSE)</f>
        <v>1.8260748027008264</v>
      </c>
      <c r="O712" s="1" t="s">
        <v>64</v>
      </c>
      <c r="P712">
        <v>4.703317177024557</v>
      </c>
      <c r="Q712">
        <f>VLOOKUP(O712,Tabela6[#All],2,FALSE)</f>
        <v>1.6989700043360187</v>
      </c>
      <c r="R712">
        <f>VLOOKUP(O712,Tabela6[#All],3,FALSE)</f>
        <v>1.4913616938342726</v>
      </c>
      <c r="T712" s="1" t="s">
        <v>64</v>
      </c>
      <c r="U712">
        <v>-24.112137960000002</v>
      </c>
      <c r="V712">
        <f>VLOOKUP(T712,Tabela6[#All],2,FALSE)</f>
        <v>1.6989700043360187</v>
      </c>
      <c r="W712">
        <f>VLOOKUP(T712,Tabela6[#All],3,FALSE)</f>
        <v>1.4913616938342726</v>
      </c>
      <c r="Y712" s="1" t="s">
        <v>64</v>
      </c>
      <c r="Z712">
        <v>-49.336119713929449</v>
      </c>
      <c r="AA712">
        <f>VLOOKUP(Y712,Tabela6[#All],2,FALSE)</f>
        <v>1.6989700043360187</v>
      </c>
      <c r="AB712">
        <f>VLOOKUP(Y712,Tabela6[#All],3,FALSE)</f>
        <v>1.4913616938342726</v>
      </c>
    </row>
    <row r="713" spans="1:28" x14ac:dyDescent="0.3">
      <c r="A713" t="s">
        <v>65</v>
      </c>
      <c r="B713">
        <v>2.27415784926368</v>
      </c>
      <c r="C713">
        <v>1.8260748027008264</v>
      </c>
      <c r="E713" s="1" t="s">
        <v>79</v>
      </c>
      <c r="F713">
        <v>590.24368000000004</v>
      </c>
      <c r="G713" s="6">
        <f>VLOOKUP(E713,Tabela6[#All],2,FALSE)</f>
        <v>0.3010299956639812</v>
      </c>
      <c r="H713" s="6">
        <f>VLOOKUP(E713,Tabela6[#All],3,FALSE)</f>
        <v>0.3010299956639812</v>
      </c>
      <c r="J713" s="1" t="s">
        <v>66</v>
      </c>
      <c r="K713">
        <v>2.751743181426884</v>
      </c>
      <c r="L713">
        <f>VLOOKUP(J713,Tabela6[#All],2,FALSE)</f>
        <v>1.7634279935629373</v>
      </c>
      <c r="M713">
        <f>VLOOKUP(J713,Tabela6[#All],3,FALSE)</f>
        <v>1.3802112417116059</v>
      </c>
      <c r="O713" s="1" t="s">
        <v>65</v>
      </c>
      <c r="P713">
        <v>5.0822754031165527</v>
      </c>
      <c r="Q713">
        <f>VLOOKUP(O713,Tabela6[#All],2,FALSE)</f>
        <v>2.27415784926368</v>
      </c>
      <c r="R713">
        <f>VLOOKUP(O713,Tabela6[#All],3,FALSE)</f>
        <v>1.8260748027008264</v>
      </c>
      <c r="T713" s="1" t="s">
        <v>65</v>
      </c>
      <c r="U713">
        <v>-23.004852999320605</v>
      </c>
      <c r="V713">
        <f>VLOOKUP(T713,Tabela6[#All],2,FALSE)</f>
        <v>2.27415784926368</v>
      </c>
      <c r="W713">
        <f>VLOOKUP(T713,Tabela6[#All],3,FALSE)</f>
        <v>1.8260748027008264</v>
      </c>
      <c r="Y713" s="1" t="s">
        <v>65</v>
      </c>
      <c r="Z713">
        <v>-46.837557852941181</v>
      </c>
      <c r="AA713">
        <f>VLOOKUP(Y713,Tabela6[#All],2,FALSE)</f>
        <v>2.27415784926368</v>
      </c>
      <c r="AB713">
        <f>VLOOKUP(Y713,Tabela6[#All],3,FALSE)</f>
        <v>1.8260748027008264</v>
      </c>
    </row>
    <row r="714" spans="1:28" x14ac:dyDescent="0.3">
      <c r="A714" t="s">
        <v>66</v>
      </c>
      <c r="B714">
        <v>1.7634279935629373</v>
      </c>
      <c r="C714">
        <v>1.3802112417116059</v>
      </c>
      <c r="E714" s="1" t="s">
        <v>80</v>
      </c>
      <c r="F714">
        <v>633.52176899999995</v>
      </c>
      <c r="G714" s="6">
        <f>VLOOKUP(E714,Tabela6[#All],2,FALSE)</f>
        <v>1.3424226808222062</v>
      </c>
      <c r="H714" s="6">
        <f>VLOOKUP(E714,Tabela6[#All],3,FALSE)</f>
        <v>1.2787536009528289</v>
      </c>
      <c r="J714" s="1" t="s">
        <v>67</v>
      </c>
      <c r="K714">
        <v>2.3027983122323645</v>
      </c>
      <c r="L714">
        <f>VLOOKUP(J714,Tabela6[#All],2,FALSE)</f>
        <v>0.77815125038364363</v>
      </c>
      <c r="M714">
        <f>VLOOKUP(J714,Tabela6[#All],3,FALSE)</f>
        <v>0.69897000433601886</v>
      </c>
      <c r="O714" s="1" t="s">
        <v>66</v>
      </c>
      <c r="P714">
        <v>4.2590440935752323</v>
      </c>
      <c r="Q714">
        <f>VLOOKUP(O714,Tabela6[#All],2,FALSE)</f>
        <v>1.7634279935629373</v>
      </c>
      <c r="R714">
        <f>VLOOKUP(O714,Tabela6[#All],3,FALSE)</f>
        <v>1.3802112417116059</v>
      </c>
      <c r="T714" s="1" t="s">
        <v>66</v>
      </c>
      <c r="U714">
        <v>-22.253967973805057</v>
      </c>
      <c r="V714">
        <f>VLOOKUP(T714,Tabela6[#All],2,FALSE)</f>
        <v>1.7634279935629373</v>
      </c>
      <c r="W714">
        <f>VLOOKUP(T714,Tabela6[#All],3,FALSE)</f>
        <v>1.3802112417116059</v>
      </c>
      <c r="Y714" s="1" t="s">
        <v>66</v>
      </c>
      <c r="Z714">
        <v>-47.819884866607318</v>
      </c>
      <c r="AA714">
        <f>VLOOKUP(Y714,Tabela6[#All],2,FALSE)</f>
        <v>1.7634279935629373</v>
      </c>
      <c r="AB714">
        <f>VLOOKUP(Y714,Tabela6[#All],3,FALSE)</f>
        <v>1.3802112417116059</v>
      </c>
    </row>
    <row r="715" spans="1:28" x14ac:dyDescent="0.3">
      <c r="A715" t="s">
        <v>67</v>
      </c>
      <c r="B715">
        <v>0.77815125038364363</v>
      </c>
      <c r="C715">
        <v>0.69897000433601886</v>
      </c>
      <c r="E715" s="1" t="s">
        <v>81</v>
      </c>
      <c r="F715">
        <v>749.80401700000004</v>
      </c>
      <c r="G715" s="6">
        <f>VLOOKUP(E715,Tabela6[#All],2,FALSE)</f>
        <v>1.5797835966168101</v>
      </c>
      <c r="H715" s="6">
        <f>VLOOKUP(E715,Tabela6[#All],3,FALSE)</f>
        <v>1.3010299956639813</v>
      </c>
      <c r="J715" s="1" t="s">
        <v>163</v>
      </c>
      <c r="K715">
        <v>2.847689236757152</v>
      </c>
      <c r="L715">
        <f>VLOOKUP(J715,Tabela6[#All],2,FALSE)</f>
        <v>2.6884198220027105</v>
      </c>
      <c r="M715">
        <f>VLOOKUP(J715,Tabela6[#All],3,FALSE)</f>
        <v>1.7160033436347992</v>
      </c>
      <c r="O715" s="1" t="s">
        <v>67</v>
      </c>
      <c r="P715">
        <v>4.7871202738493546</v>
      </c>
      <c r="Q715">
        <f>VLOOKUP(O715,Tabela6[#All],2,FALSE)</f>
        <v>0.77815125038364363</v>
      </c>
      <c r="R715">
        <f>VLOOKUP(O715,Tabela6[#All],3,FALSE)</f>
        <v>0.69897000433601886</v>
      </c>
      <c r="T715" s="1" t="s">
        <v>67</v>
      </c>
      <c r="U715">
        <v>-23.153409626186349</v>
      </c>
      <c r="V715">
        <f>VLOOKUP(T715,Tabela6[#All],2,FALSE)</f>
        <v>0.77815125038364363</v>
      </c>
      <c r="W715">
        <f>VLOOKUP(T715,Tabela6[#All],3,FALSE)</f>
        <v>0.69897000433601886</v>
      </c>
      <c r="Y715" s="1" t="s">
        <v>67</v>
      </c>
      <c r="Z715">
        <v>-47.055701152091729</v>
      </c>
      <c r="AA715">
        <f>VLOOKUP(Y715,Tabela6[#All],2,FALSE)</f>
        <v>0.77815125038364363</v>
      </c>
      <c r="AB715">
        <f>VLOOKUP(Y715,Tabela6[#All],3,FALSE)</f>
        <v>0.69897000433601886</v>
      </c>
    </row>
    <row r="716" spans="1:28" x14ac:dyDescent="0.3">
      <c r="A716" t="s">
        <v>163</v>
      </c>
      <c r="B716">
        <v>2.6884198220027105</v>
      </c>
      <c r="C716">
        <v>1.7160033436347992</v>
      </c>
      <c r="E716" s="1" t="s">
        <v>82</v>
      </c>
      <c r="F716">
        <v>607.01452099999995</v>
      </c>
      <c r="G716" s="6">
        <f>VLOOKUP(E716,Tabela6[#All],2,FALSE)</f>
        <v>1.6334684555795864</v>
      </c>
      <c r="H716" s="6">
        <f>VLOOKUP(E716,Tabela6[#All],3,FALSE)</f>
        <v>1.5314789170422551</v>
      </c>
      <c r="J716" s="1" t="s">
        <v>68</v>
      </c>
      <c r="K716">
        <v>2.150421766075211</v>
      </c>
      <c r="L716">
        <f>VLOOKUP(J716,Tabela6[#All],2,FALSE)</f>
        <v>0.47712125471966244</v>
      </c>
      <c r="M716">
        <f>VLOOKUP(J716,Tabela6[#All],3,FALSE)</f>
        <v>0.47712125471966244</v>
      </c>
      <c r="O716" s="1" t="s">
        <v>163</v>
      </c>
      <c r="P716">
        <v>4.252027329652786</v>
      </c>
      <c r="Q716">
        <f>VLOOKUP(O716,Tabela6[#All],2,FALSE)</f>
        <v>2.6884198220027105</v>
      </c>
      <c r="R716">
        <f>VLOOKUP(O716,Tabela6[#All],3,FALSE)</f>
        <v>1.7160033436347992</v>
      </c>
      <c r="T716" s="1" t="s">
        <v>163</v>
      </c>
      <c r="U716">
        <v>-24.698150280957801</v>
      </c>
      <c r="V716">
        <f>VLOOKUP(T716,Tabela6[#All],2,FALSE)</f>
        <v>2.6884198220027105</v>
      </c>
      <c r="W716">
        <f>VLOOKUP(T716,Tabela6[#All],3,FALSE)</f>
        <v>1.7160033436347992</v>
      </c>
      <c r="Y716" s="1" t="s">
        <v>163</v>
      </c>
      <c r="Z716">
        <v>-48.004704511540098</v>
      </c>
      <c r="AA716">
        <f>VLOOKUP(Y716,Tabela6[#All],2,FALSE)</f>
        <v>2.6884198220027105</v>
      </c>
      <c r="AB716">
        <f>VLOOKUP(Y716,Tabela6[#All],3,FALSE)</f>
        <v>1.7160033436347992</v>
      </c>
    </row>
    <row r="717" spans="1:28" x14ac:dyDescent="0.3">
      <c r="A717" t="s">
        <v>68</v>
      </c>
      <c r="B717">
        <v>0.47712125471966244</v>
      </c>
      <c r="C717">
        <v>0.47712125471966244</v>
      </c>
      <c r="E717" s="1" t="s">
        <v>83</v>
      </c>
      <c r="F717">
        <v>607.01452099999995</v>
      </c>
      <c r="G717" s="6">
        <f>VLOOKUP(E717,Tabela6[#All],2,FALSE)</f>
        <v>0.6020599913279624</v>
      </c>
      <c r="H717" s="6">
        <f>VLOOKUP(E717,Tabela6[#All],3,FALSE)</f>
        <v>0.3010299956639812</v>
      </c>
      <c r="J717" s="1" t="s">
        <v>69</v>
      </c>
      <c r="K717">
        <v>2.8370218447432101</v>
      </c>
      <c r="L717">
        <f>VLOOKUP(J717,Tabela6[#All],2,FALSE)</f>
        <v>0</v>
      </c>
      <c r="M717">
        <f>VLOOKUP(J717,Tabela6[#All],3,FALSE)</f>
        <v>0</v>
      </c>
      <c r="O717" s="1" t="s">
        <v>68</v>
      </c>
      <c r="P717">
        <v>4.7595771998605745</v>
      </c>
      <c r="Q717">
        <f>VLOOKUP(O717,Tabela6[#All],2,FALSE)</f>
        <v>0.47712125471966244</v>
      </c>
      <c r="R717">
        <f>VLOOKUP(O717,Tabela6[#All],3,FALSE)</f>
        <v>0.47712125471966244</v>
      </c>
      <c r="T717" s="1" t="s">
        <v>68</v>
      </c>
      <c r="U717">
        <v>-22.706781958197556</v>
      </c>
      <c r="V717">
        <f>VLOOKUP(T717,Tabela6[#All],2,FALSE)</f>
        <v>0.47712125471966244</v>
      </c>
      <c r="W717">
        <f>VLOOKUP(T717,Tabela6[#All],3,FALSE)</f>
        <v>0.47712125471966244</v>
      </c>
      <c r="Y717" s="1" t="s">
        <v>68</v>
      </c>
      <c r="Z717">
        <v>-46.98234346628788</v>
      </c>
      <c r="AA717">
        <f>VLOOKUP(Y717,Tabela6[#All],2,FALSE)</f>
        <v>0.47712125471966244</v>
      </c>
      <c r="AB717">
        <f>VLOOKUP(Y717,Tabela6[#All],3,FALSE)</f>
        <v>0.47712125471966244</v>
      </c>
    </row>
    <row r="718" spans="1:28" x14ac:dyDescent="0.3">
      <c r="A718" t="s">
        <v>69</v>
      </c>
      <c r="B718">
        <v>0</v>
      </c>
      <c r="C718">
        <v>0</v>
      </c>
      <c r="E718" s="1" t="s">
        <v>84</v>
      </c>
      <c r="F718">
        <v>762.74740299999996</v>
      </c>
      <c r="G718" s="6">
        <f>VLOOKUP(E718,Tabela6[#All],2,FALSE)</f>
        <v>0.3010299956639812</v>
      </c>
      <c r="H718" s="6">
        <f>VLOOKUP(E718,Tabela6[#All],3,FALSE)</f>
        <v>0.3010299956639812</v>
      </c>
      <c r="J718" s="1" t="s">
        <v>70</v>
      </c>
      <c r="K718">
        <v>2.9345994382180729</v>
      </c>
      <c r="L718">
        <f>VLOOKUP(J718,Tabela6[#All],2,FALSE)</f>
        <v>1.6127838567197355</v>
      </c>
      <c r="M718">
        <f>VLOOKUP(J718,Tabela6[#All],3,FALSE)</f>
        <v>1.4313637641589874</v>
      </c>
      <c r="O718" s="1" t="s">
        <v>69</v>
      </c>
      <c r="P718">
        <v>5.1768202615944636</v>
      </c>
      <c r="Q718">
        <f>VLOOKUP(O718,Tabela6[#All],2,FALSE)</f>
        <v>0</v>
      </c>
      <c r="R718">
        <f>VLOOKUP(O718,Tabela6[#All],3,FALSE)</f>
        <v>0</v>
      </c>
      <c r="T718" s="1" t="s">
        <v>69</v>
      </c>
      <c r="U718">
        <v>-22.295790990000008</v>
      </c>
      <c r="V718">
        <f>VLOOKUP(T718,Tabela6[#All],2,FALSE)</f>
        <v>0</v>
      </c>
      <c r="W718">
        <f>VLOOKUP(T718,Tabela6[#All],3,FALSE)</f>
        <v>0</v>
      </c>
      <c r="Y718" s="1" t="s">
        <v>69</v>
      </c>
      <c r="Z718">
        <v>-48.558141387833111</v>
      </c>
      <c r="AA718">
        <f>VLOOKUP(Y718,Tabela6[#All],2,FALSE)</f>
        <v>0</v>
      </c>
      <c r="AB718">
        <f>VLOOKUP(Y718,Tabela6[#All],3,FALSE)</f>
        <v>0</v>
      </c>
    </row>
    <row r="719" spans="1:28" x14ac:dyDescent="0.3">
      <c r="A719" t="s">
        <v>70</v>
      </c>
      <c r="B719">
        <v>1.6127838567197355</v>
      </c>
      <c r="C719">
        <v>1.4313637641589874</v>
      </c>
      <c r="E719" s="1" t="s">
        <v>85</v>
      </c>
      <c r="F719">
        <v>548.16684699999996</v>
      </c>
      <c r="G719" s="6">
        <f>VLOOKUP(E719,Tabela6[#All],2,FALSE)</f>
        <v>0.95424250943932487</v>
      </c>
      <c r="H719" s="6">
        <f>VLOOKUP(E719,Tabela6[#All],3,FALSE)</f>
        <v>0.90308998699194354</v>
      </c>
      <c r="J719" s="1" t="s">
        <v>71</v>
      </c>
      <c r="K719">
        <v>2.6346858023565529</v>
      </c>
      <c r="L719">
        <f>VLOOKUP(J719,Tabela6[#All],2,FALSE)</f>
        <v>2.173186268412274</v>
      </c>
      <c r="M719">
        <f>VLOOKUP(J719,Tabela6[#All],3,FALSE)</f>
        <v>1.8920946026904804</v>
      </c>
      <c r="O719" s="1" t="s">
        <v>70</v>
      </c>
      <c r="P719">
        <v>4.5683777537182211</v>
      </c>
      <c r="Q719">
        <f>VLOOKUP(O719,Tabela6[#All],2,FALSE)</f>
        <v>1.6127838567197355</v>
      </c>
      <c r="R719">
        <f>VLOOKUP(O719,Tabela6[#All],3,FALSE)</f>
        <v>1.4313637641589874</v>
      </c>
      <c r="T719" s="1" t="s">
        <v>70</v>
      </c>
      <c r="U719">
        <v>-21.053719035000004</v>
      </c>
      <c r="V719">
        <f>VLOOKUP(T719,Tabela6[#All],2,FALSE)</f>
        <v>1.6127838567197355</v>
      </c>
      <c r="W719">
        <f>VLOOKUP(T719,Tabela6[#All],3,FALSE)</f>
        <v>1.4313637641589874</v>
      </c>
      <c r="Y719" s="1" t="s">
        <v>70</v>
      </c>
      <c r="Z719">
        <v>-49.686282716033325</v>
      </c>
      <c r="AA719">
        <f>VLOOKUP(Y719,Tabela6[#All],2,FALSE)</f>
        <v>1.6127838567197355</v>
      </c>
      <c r="AB719">
        <f>VLOOKUP(Y719,Tabela6[#All],3,FALSE)</f>
        <v>1.4313637641589874</v>
      </c>
    </row>
    <row r="720" spans="1:28" x14ac:dyDescent="0.3">
      <c r="A720" t="s">
        <v>71</v>
      </c>
      <c r="B720">
        <v>2.173186268412274</v>
      </c>
      <c r="C720">
        <v>1.8920946026904804</v>
      </c>
      <c r="E720" s="1" t="s">
        <v>86</v>
      </c>
      <c r="F720">
        <v>555.10492699999998</v>
      </c>
      <c r="G720" s="6">
        <f>VLOOKUP(E720,Tabela6[#All],2,FALSE)</f>
        <v>0</v>
      </c>
      <c r="H720" s="6">
        <f>VLOOKUP(E720,Tabela6[#All],3,FALSE)</f>
        <v>0</v>
      </c>
      <c r="J720" s="1" t="s">
        <v>164</v>
      </c>
      <c r="K720">
        <v>2.9099831606205169</v>
      </c>
      <c r="L720">
        <f>VLOOKUP(J720,Tabela6[#All],2,FALSE)</f>
        <v>2.5526682161121932</v>
      </c>
      <c r="M720">
        <f>VLOOKUP(J720,Tabela6[#All],3,FALSE)</f>
        <v>1.968482948553935</v>
      </c>
      <c r="O720" s="1" t="s">
        <v>71</v>
      </c>
      <c r="P720">
        <v>5.6221746340910874</v>
      </c>
      <c r="Q720">
        <f>VLOOKUP(O720,Tabela6[#All],2,FALSE)</f>
        <v>2.173186268412274</v>
      </c>
      <c r="R720">
        <f>VLOOKUP(O720,Tabela6[#All],3,FALSE)</f>
        <v>1.8920946026904804</v>
      </c>
      <c r="T720" s="1" t="s">
        <v>71</v>
      </c>
      <c r="U720">
        <v>-23.187668000000006</v>
      </c>
      <c r="V720">
        <f>VLOOKUP(T720,Tabela6[#All],2,FALSE)</f>
        <v>2.173186268412274</v>
      </c>
      <c r="W720">
        <f>VLOOKUP(T720,Tabela6[#All],3,FALSE)</f>
        <v>1.8920946026904804</v>
      </c>
      <c r="Y720" s="1" t="s">
        <v>71</v>
      </c>
      <c r="Z720">
        <v>-46.885273967996739</v>
      </c>
      <c r="AA720">
        <f>VLOOKUP(Y720,Tabela6[#All],2,FALSE)</f>
        <v>2.173186268412274</v>
      </c>
      <c r="AB720">
        <f>VLOOKUP(Y720,Tabela6[#All],3,FALSE)</f>
        <v>1.8920946026904804</v>
      </c>
    </row>
    <row r="721" spans="1:28" x14ac:dyDescent="0.3">
      <c r="A721" t="s">
        <v>164</v>
      </c>
      <c r="B721">
        <v>2.5526682161121932</v>
      </c>
      <c r="C721">
        <v>1.968482948553935</v>
      </c>
      <c r="E721" s="1" t="s">
        <v>87</v>
      </c>
      <c r="F721">
        <v>426.10397999999998</v>
      </c>
      <c r="G721" s="6">
        <f>VLOOKUP(E721,Tabela6[#All],2,FALSE)</f>
        <v>0.3010299956639812</v>
      </c>
      <c r="H721" s="6">
        <f>VLOOKUP(E721,Tabela6[#All],3,FALSE)</f>
        <v>0.3010299956639812</v>
      </c>
      <c r="J721" s="1" t="s">
        <v>72</v>
      </c>
      <c r="K721">
        <v>2.7178110851648865</v>
      </c>
      <c r="L721">
        <f>VLOOKUP(J721,Tabela6[#All],2,FALSE)</f>
        <v>2.3364597338485296</v>
      </c>
      <c r="M721">
        <f>VLOOKUP(J721,Tabela6[#All],3,FALSE)</f>
        <v>2.1958996524092336</v>
      </c>
      <c r="O721" s="1" t="s">
        <v>164</v>
      </c>
      <c r="P721">
        <v>4.2744349700740418</v>
      </c>
      <c r="Q721">
        <f>VLOOKUP(O721,Tabela6[#All],2,FALSE)</f>
        <v>2.5526682161121932</v>
      </c>
      <c r="R721">
        <f>VLOOKUP(O721,Tabela6[#All],3,FALSE)</f>
        <v>1.968482948553935</v>
      </c>
      <c r="T721" s="1" t="s">
        <v>164</v>
      </c>
      <c r="U721">
        <v>-24.320703078972656</v>
      </c>
      <c r="V721">
        <f>VLOOKUP(T721,Tabela6[#All],2,FALSE)</f>
        <v>2.5526682161121932</v>
      </c>
      <c r="W721">
        <f>VLOOKUP(T721,Tabela6[#All],3,FALSE)</f>
        <v>1.968482948553935</v>
      </c>
      <c r="Y721" s="1" t="s">
        <v>164</v>
      </c>
      <c r="Z721">
        <v>-47.635341967662214</v>
      </c>
      <c r="AA721">
        <f>VLOOKUP(Y721,Tabela6[#All],2,FALSE)</f>
        <v>2.5526682161121932</v>
      </c>
      <c r="AB721">
        <f>VLOOKUP(Y721,Tabela6[#All],3,FALSE)</f>
        <v>1.968482948553935</v>
      </c>
    </row>
    <row r="722" spans="1:28" x14ac:dyDescent="0.3">
      <c r="A722" t="s">
        <v>72</v>
      </c>
      <c r="B722">
        <v>2.3364597338485296</v>
      </c>
      <c r="C722">
        <v>2.1958996524092336</v>
      </c>
      <c r="E722" s="1" t="s">
        <v>88</v>
      </c>
      <c r="F722">
        <v>830.40829900000006</v>
      </c>
      <c r="G722" s="6">
        <f>VLOOKUP(E722,Tabela6[#All],2,FALSE)</f>
        <v>0.47712125471966244</v>
      </c>
      <c r="H722" s="6">
        <f>VLOOKUP(E722,Tabela6[#All],3,FALSE)</f>
        <v>0.47712125471966244</v>
      </c>
      <c r="J722" s="1" t="s">
        <v>73</v>
      </c>
      <c r="K722">
        <v>2.9082388489174931</v>
      </c>
      <c r="L722">
        <f>VLOOKUP(J722,Tabela6[#All],2,FALSE)</f>
        <v>2.7442929831226763</v>
      </c>
      <c r="M722">
        <f>VLOOKUP(J722,Tabela6[#All],3,FALSE)</f>
        <v>2.2095150145426308</v>
      </c>
      <c r="O722" s="1" t="s">
        <v>72</v>
      </c>
      <c r="P722">
        <v>4.4975377876036768</v>
      </c>
      <c r="Q722">
        <f>VLOOKUP(O722,Tabela6[#All],2,FALSE)</f>
        <v>2.3364597338485296</v>
      </c>
      <c r="R722">
        <f>VLOOKUP(O722,Tabela6[#All],3,FALSE)</f>
        <v>2.1958996524092336</v>
      </c>
      <c r="T722" s="1" t="s">
        <v>72</v>
      </c>
      <c r="U722">
        <v>-23.935689201507817</v>
      </c>
      <c r="V722">
        <f>VLOOKUP(T722,Tabela6[#All],2,FALSE)</f>
        <v>2.3364597338485296</v>
      </c>
      <c r="W722">
        <f>VLOOKUP(T722,Tabela6[#All],3,FALSE)</f>
        <v>2.1958996524092336</v>
      </c>
      <c r="Y722" s="1" t="s">
        <v>72</v>
      </c>
      <c r="Z722">
        <v>-47.081594072291821</v>
      </c>
      <c r="AA722">
        <f>VLOOKUP(Y722,Tabela6[#All],2,FALSE)</f>
        <v>2.3364597338485296</v>
      </c>
      <c r="AB722">
        <f>VLOOKUP(Y722,Tabela6[#All],3,FALSE)</f>
        <v>2.1958996524092336</v>
      </c>
    </row>
    <row r="723" spans="1:28" x14ac:dyDescent="0.3">
      <c r="A723" t="s">
        <v>73</v>
      </c>
      <c r="B723">
        <v>2.7442929831226763</v>
      </c>
      <c r="C723">
        <v>2.2095150145426308</v>
      </c>
      <c r="E723" s="1" t="s">
        <v>89</v>
      </c>
      <c r="F723">
        <v>561.31518600000004</v>
      </c>
      <c r="G723" s="6">
        <f>VLOOKUP(E723,Tabela6[#All],2,FALSE)</f>
        <v>1.255272505103306</v>
      </c>
      <c r="H723" s="6">
        <f>VLOOKUP(E723,Tabela6[#All],3,FALSE)</f>
        <v>1.2041199826559248</v>
      </c>
      <c r="J723" s="1" t="s">
        <v>74</v>
      </c>
      <c r="K723">
        <v>2.7768877888460062</v>
      </c>
      <c r="L723">
        <f>VLOOKUP(J723,Tabela6[#All],2,FALSE)</f>
        <v>0</v>
      </c>
      <c r="M723">
        <f>VLOOKUP(J723,Tabela6[#All],3,FALSE)</f>
        <v>0</v>
      </c>
      <c r="O723" s="1" t="s">
        <v>73</v>
      </c>
      <c r="P723">
        <v>4.835259232912736</v>
      </c>
      <c r="Q723">
        <f>VLOOKUP(O723,Tabela6[#All],2,FALSE)</f>
        <v>2.7442929831226763</v>
      </c>
      <c r="R723">
        <f>VLOOKUP(O723,Tabela6[#All],3,FALSE)</f>
        <v>2.2095150145426308</v>
      </c>
      <c r="T723" s="1" t="s">
        <v>73</v>
      </c>
      <c r="U723">
        <v>-22.597507000000004</v>
      </c>
      <c r="V723">
        <f>VLOOKUP(T723,Tabela6[#All],2,FALSE)</f>
        <v>2.7442929831226763</v>
      </c>
      <c r="W723">
        <f>VLOOKUP(T723,Tabela6[#All],3,FALSE)</f>
        <v>2.2095150145426308</v>
      </c>
      <c r="Y723" s="1" t="s">
        <v>73</v>
      </c>
      <c r="Z723">
        <v>-48.798681972457324</v>
      </c>
      <c r="AA723">
        <f>VLOOKUP(Y723,Tabela6[#All],2,FALSE)</f>
        <v>2.7442929831226763</v>
      </c>
      <c r="AB723">
        <f>VLOOKUP(Y723,Tabela6[#All],3,FALSE)</f>
        <v>2.2095150145426308</v>
      </c>
    </row>
    <row r="724" spans="1:28" x14ac:dyDescent="0.3">
      <c r="A724" t="s">
        <v>74</v>
      </c>
      <c r="B724">
        <v>0</v>
      </c>
      <c r="C724">
        <v>0</v>
      </c>
      <c r="E724" s="1" t="s">
        <v>90</v>
      </c>
      <c r="F724">
        <v>625.86302699999999</v>
      </c>
      <c r="G724" s="6">
        <f>VLOOKUP(E724,Tabela6[#All],2,FALSE)</f>
        <v>0</v>
      </c>
      <c r="H724" s="6">
        <f>VLOOKUP(E724,Tabela6[#All],3,FALSE)</f>
        <v>0</v>
      </c>
      <c r="J724" s="1" t="s">
        <v>75</v>
      </c>
      <c r="K724">
        <v>2.3512434274470206</v>
      </c>
      <c r="L724">
        <f>VLOOKUP(J724,Tabela6[#All],2,FALSE)</f>
        <v>0.3010299956639812</v>
      </c>
      <c r="M724">
        <f>VLOOKUP(J724,Tabela6[#All],3,FALSE)</f>
        <v>0.3010299956639812</v>
      </c>
      <c r="O724" s="1" t="s">
        <v>74</v>
      </c>
      <c r="P724">
        <v>4.1745540345208303</v>
      </c>
      <c r="Q724">
        <f>VLOOKUP(O724,Tabela6[#All],2,FALSE)</f>
        <v>0</v>
      </c>
      <c r="R724">
        <f>VLOOKUP(O724,Tabela6[#All],3,FALSE)</f>
        <v>0</v>
      </c>
      <c r="T724" s="1" t="s">
        <v>74</v>
      </c>
      <c r="U724">
        <v>-21.551706525237204</v>
      </c>
      <c r="V724">
        <f>VLOOKUP(T724,Tabela6[#All],2,FALSE)</f>
        <v>0</v>
      </c>
      <c r="W724">
        <f>VLOOKUP(T724,Tabela6[#All],3,FALSE)</f>
        <v>0</v>
      </c>
      <c r="Y724" s="1" t="s">
        <v>74</v>
      </c>
      <c r="Z724">
        <v>-47.700279944847594</v>
      </c>
      <c r="AA724">
        <f>VLOOKUP(Y724,Tabela6[#All],2,FALSE)</f>
        <v>0</v>
      </c>
      <c r="AB724">
        <f>VLOOKUP(Y724,Tabela6[#All],3,FALSE)</f>
        <v>0</v>
      </c>
    </row>
    <row r="725" spans="1:28" x14ac:dyDescent="0.3">
      <c r="A725" t="s">
        <v>75</v>
      </c>
      <c r="B725">
        <v>0.3010299956639812</v>
      </c>
      <c r="C725">
        <v>0.3010299956639812</v>
      </c>
      <c r="E725" s="1" t="s">
        <v>91</v>
      </c>
      <c r="F725">
        <v>607.74558100000002</v>
      </c>
      <c r="G725" s="6">
        <f>VLOOKUP(E725,Tabela6[#All],2,FALSE)</f>
        <v>0</v>
      </c>
      <c r="H725" s="6">
        <f>VLOOKUP(E725,Tabela6[#All],3,FALSE)</f>
        <v>0</v>
      </c>
      <c r="J725" s="1" t="s">
        <v>76</v>
      </c>
      <c r="K725">
        <v>2.50609489728566</v>
      </c>
      <c r="L725">
        <f>VLOOKUP(J725,Tabela6[#All],2,FALSE)</f>
        <v>1.146128035678238</v>
      </c>
      <c r="M725">
        <f>VLOOKUP(J725,Tabela6[#All],3,FALSE)</f>
        <v>1.146128035678238</v>
      </c>
      <c r="O725" s="1" t="s">
        <v>75</v>
      </c>
      <c r="P725">
        <v>4.2345932024853301</v>
      </c>
      <c r="Q725">
        <f>VLOOKUP(O725,Tabela6[#All],2,FALSE)</f>
        <v>0.3010299956639812</v>
      </c>
      <c r="R725">
        <f>VLOOKUP(O725,Tabela6[#All],3,FALSE)</f>
        <v>0.3010299956639812</v>
      </c>
      <c r="T725" s="1" t="s">
        <v>75</v>
      </c>
      <c r="U725">
        <v>-22.505549628843855</v>
      </c>
      <c r="V725">
        <f>VLOOKUP(T725,Tabela6[#All],2,FALSE)</f>
        <v>0.3010299956639812</v>
      </c>
      <c r="W725">
        <f>VLOOKUP(T725,Tabela6[#All],3,FALSE)</f>
        <v>0.3010299956639812</v>
      </c>
      <c r="Y725" s="1" t="s">
        <v>75</v>
      </c>
      <c r="Z725">
        <v>-48.71140538696806</v>
      </c>
      <c r="AA725">
        <f>VLOOKUP(Y725,Tabela6[#All],2,FALSE)</f>
        <v>0.3010299956639812</v>
      </c>
      <c r="AB725">
        <f>VLOOKUP(Y725,Tabela6[#All],3,FALSE)</f>
        <v>0.3010299956639812</v>
      </c>
    </row>
    <row r="726" spans="1:28" x14ac:dyDescent="0.3">
      <c r="A726" t="s">
        <v>76</v>
      </c>
      <c r="B726">
        <v>1.146128035678238</v>
      </c>
      <c r="C726">
        <v>1.146128035678238</v>
      </c>
      <c r="E726" s="1" t="s">
        <v>92</v>
      </c>
      <c r="F726">
        <v>748.62826600000005</v>
      </c>
      <c r="G726" s="6">
        <f>VLOOKUP(E726,Tabela6[#All],2,FALSE)</f>
        <v>0.3010299956639812</v>
      </c>
      <c r="H726" s="6">
        <f>VLOOKUP(E726,Tabela6[#All],3,FALSE)</f>
        <v>0.3010299956639812</v>
      </c>
      <c r="J726" s="1" t="s">
        <v>77</v>
      </c>
      <c r="K726">
        <v>2.3288727471266579</v>
      </c>
      <c r="L726">
        <f>VLOOKUP(J726,Tabela6[#All],2,FALSE)</f>
        <v>0.3010299956639812</v>
      </c>
      <c r="M726">
        <f>VLOOKUP(J726,Tabela6[#All],3,FALSE)</f>
        <v>0</v>
      </c>
      <c r="O726" s="1" t="s">
        <v>76</v>
      </c>
      <c r="P726">
        <v>5.0007766921902945</v>
      </c>
      <c r="Q726">
        <f>VLOOKUP(O726,Tabela6[#All],2,FALSE)</f>
        <v>1.146128035678238</v>
      </c>
      <c r="R726">
        <f>VLOOKUP(O726,Tabela6[#All],3,FALSE)</f>
        <v>1.146128035678238</v>
      </c>
      <c r="T726" s="1" t="s">
        <v>76</v>
      </c>
      <c r="U726">
        <v>-23.322459382970386</v>
      </c>
      <c r="V726">
        <f>VLOOKUP(T726,Tabela6[#All],2,FALSE)</f>
        <v>1.146128035678238</v>
      </c>
      <c r="W726">
        <f>VLOOKUP(T726,Tabela6[#All],3,FALSE)</f>
        <v>1.146128035678238</v>
      </c>
      <c r="Y726" s="1" t="s">
        <v>76</v>
      </c>
      <c r="Z726">
        <v>-46.590195873141873</v>
      </c>
      <c r="AA726">
        <f>VLOOKUP(Y726,Tabela6[#All],2,FALSE)</f>
        <v>1.146128035678238</v>
      </c>
      <c r="AB726">
        <f>VLOOKUP(Y726,Tabela6[#All],3,FALSE)</f>
        <v>1.146128035678238</v>
      </c>
    </row>
    <row r="727" spans="1:28" x14ac:dyDescent="0.3">
      <c r="A727" t="s">
        <v>77</v>
      </c>
      <c r="B727">
        <v>0.3010299956639812</v>
      </c>
      <c r="C727">
        <v>0</v>
      </c>
      <c r="E727" s="1" t="s">
        <v>93</v>
      </c>
      <c r="F727">
        <v>590.39793199999997</v>
      </c>
      <c r="G727" s="6">
        <f>VLOOKUP(E727,Tabela6[#All],2,FALSE)</f>
        <v>0.47712125471966244</v>
      </c>
      <c r="H727" s="6">
        <f>VLOOKUP(E727,Tabela6[#All],3,FALSE)</f>
        <v>0.47712125471966244</v>
      </c>
      <c r="J727" s="1" t="s">
        <v>165</v>
      </c>
      <c r="K727">
        <v>3.0006440152699172</v>
      </c>
      <c r="L727">
        <f>VLOOKUP(J727,Tabela6[#All],2,FALSE)</f>
        <v>2.7371926427047373</v>
      </c>
      <c r="M727">
        <f>VLOOKUP(J727,Tabela6[#All],3,FALSE)</f>
        <v>1.3802112417116059</v>
      </c>
      <c r="O727" s="1" t="s">
        <v>77</v>
      </c>
      <c r="P727">
        <v>4.1108589567318674</v>
      </c>
      <c r="Q727">
        <f>VLOOKUP(O727,Tabela6[#All],2,FALSE)</f>
        <v>0.3010299956639812</v>
      </c>
      <c r="R727">
        <f>VLOOKUP(O727,Tabela6[#All],3,FALSE)</f>
        <v>0</v>
      </c>
      <c r="T727" s="1" t="s">
        <v>77</v>
      </c>
      <c r="U727">
        <v>-22.411696800770851</v>
      </c>
      <c r="V727">
        <f>VLOOKUP(T727,Tabela6[#All],2,FALSE)</f>
        <v>0.3010299956639812</v>
      </c>
      <c r="W727">
        <f>VLOOKUP(T727,Tabela6[#All],3,FALSE)</f>
        <v>0</v>
      </c>
      <c r="Y727" s="1" t="s">
        <v>77</v>
      </c>
      <c r="Z727">
        <v>-48.451802309283096</v>
      </c>
      <c r="AA727">
        <f>VLOOKUP(Y727,Tabela6[#All],2,FALSE)</f>
        <v>0.3010299956639812</v>
      </c>
      <c r="AB727">
        <f>VLOOKUP(Y727,Tabela6[#All],3,FALSE)</f>
        <v>0</v>
      </c>
    </row>
    <row r="728" spans="1:28" x14ac:dyDescent="0.3">
      <c r="A728" t="s">
        <v>165</v>
      </c>
      <c r="B728">
        <v>2.7371926427047373</v>
      </c>
      <c r="C728">
        <v>1.3802112417116059</v>
      </c>
      <c r="E728" s="1" t="s">
        <v>94</v>
      </c>
      <c r="F728">
        <v>600.41107999999997</v>
      </c>
      <c r="G728" s="6">
        <f>VLOOKUP(E728,Tabela6[#All],2,FALSE)</f>
        <v>0</v>
      </c>
      <c r="H728" s="6">
        <f>VLOOKUP(E728,Tabela6[#All],3,FALSE)</f>
        <v>0</v>
      </c>
      <c r="J728" s="1" t="s">
        <v>78</v>
      </c>
      <c r="K728">
        <v>2.9626978922411071</v>
      </c>
      <c r="L728">
        <f>VLOOKUP(J728,Tabela6[#All],2,FALSE)</f>
        <v>0.47712125471966244</v>
      </c>
      <c r="M728">
        <f>VLOOKUP(J728,Tabela6[#All],3,FALSE)</f>
        <v>0.47712125471966244</v>
      </c>
      <c r="O728" s="1" t="s">
        <v>165</v>
      </c>
      <c r="P728">
        <v>4.2962043304633655</v>
      </c>
      <c r="Q728">
        <f>VLOOKUP(O728,Tabela6[#All],2,FALSE)</f>
        <v>2.7371926427047373</v>
      </c>
      <c r="R728">
        <f>VLOOKUP(O728,Tabela6[#All],3,FALSE)</f>
        <v>1.3802112417116059</v>
      </c>
      <c r="T728" s="1" t="s">
        <v>165</v>
      </c>
      <c r="U728">
        <v>-24.283929465376051</v>
      </c>
      <c r="V728">
        <f>VLOOKUP(T728,Tabela6[#All],2,FALSE)</f>
        <v>2.7371926427047373</v>
      </c>
      <c r="W728">
        <f>VLOOKUP(T728,Tabela6[#All],3,FALSE)</f>
        <v>1.3802112417116059</v>
      </c>
      <c r="Y728" s="1" t="s">
        <v>165</v>
      </c>
      <c r="Z728">
        <v>-47.45710399910886</v>
      </c>
      <c r="AA728">
        <f>VLOOKUP(Y728,Tabela6[#All],2,FALSE)</f>
        <v>2.7371926427047373</v>
      </c>
      <c r="AB728">
        <f>VLOOKUP(Y728,Tabela6[#All],3,FALSE)</f>
        <v>1.3802112417116059</v>
      </c>
    </row>
    <row r="729" spans="1:28" x14ac:dyDescent="0.3">
      <c r="A729" t="s">
        <v>78</v>
      </c>
      <c r="B729">
        <v>0.47712125471966244</v>
      </c>
      <c r="C729">
        <v>0.47712125471966244</v>
      </c>
      <c r="E729" s="1" t="s">
        <v>95</v>
      </c>
      <c r="F729">
        <v>415.20048700000001</v>
      </c>
      <c r="G729" s="6">
        <f>VLOOKUP(E729,Tabela6[#All],2,FALSE)</f>
        <v>0.3010299956639812</v>
      </c>
      <c r="H729" s="6">
        <f>VLOOKUP(E729,Tabela6[#All],3,FALSE)</f>
        <v>0.3010299956639812</v>
      </c>
      <c r="J729" s="1" t="s">
        <v>79</v>
      </c>
      <c r="K729">
        <v>2.3860135687320003</v>
      </c>
      <c r="L729">
        <f>VLOOKUP(J729,Tabela6[#All],2,FALSE)</f>
        <v>0.3010299956639812</v>
      </c>
      <c r="M729">
        <f>VLOOKUP(J729,Tabela6[#All],3,FALSE)</f>
        <v>0.3010299956639812</v>
      </c>
      <c r="O729" s="1" t="s">
        <v>78</v>
      </c>
      <c r="P729">
        <v>4.4707631936064987</v>
      </c>
      <c r="Q729">
        <f>VLOOKUP(O729,Tabela6[#All],2,FALSE)</f>
        <v>0.47712125471966244</v>
      </c>
      <c r="R729">
        <f>VLOOKUP(O729,Tabela6[#All],3,FALSE)</f>
        <v>0.47712125471966244</v>
      </c>
      <c r="T729" s="1" t="s">
        <v>78</v>
      </c>
      <c r="U729">
        <v>-21.132086985000004</v>
      </c>
      <c r="V729">
        <f>VLOOKUP(T729,Tabela6[#All],2,FALSE)</f>
        <v>0.47712125471966244</v>
      </c>
      <c r="W729">
        <f>VLOOKUP(T729,Tabela6[#All],3,FALSE)</f>
        <v>0.47712125471966244</v>
      </c>
      <c r="Y729" s="1" t="s">
        <v>78</v>
      </c>
      <c r="Z729">
        <v>-51.105640391753681</v>
      </c>
      <c r="AA729">
        <f>VLOOKUP(Y729,Tabela6[#All],2,FALSE)</f>
        <v>0.47712125471966244</v>
      </c>
      <c r="AB729">
        <f>VLOOKUP(Y729,Tabela6[#All],3,FALSE)</f>
        <v>0.47712125471966244</v>
      </c>
    </row>
    <row r="730" spans="1:28" x14ac:dyDescent="0.3">
      <c r="A730" t="s">
        <v>79</v>
      </c>
      <c r="B730">
        <v>0.3010299956639812</v>
      </c>
      <c r="C730">
        <v>0.3010299956639812</v>
      </c>
      <c r="E730" s="1" t="s">
        <v>96</v>
      </c>
      <c r="F730">
        <v>363.98671899999999</v>
      </c>
      <c r="G730" s="6">
        <f>VLOOKUP(E730,Tabela6[#All],2,FALSE)</f>
        <v>0.84509804001425681</v>
      </c>
      <c r="H730" s="6">
        <f>VLOOKUP(E730,Tabela6[#All],3,FALSE)</f>
        <v>0.6020599913279624</v>
      </c>
      <c r="J730" s="1" t="s">
        <v>80</v>
      </c>
      <c r="K730">
        <v>2.9320453471951109</v>
      </c>
      <c r="L730">
        <f>VLOOKUP(J730,Tabela6[#All],2,FALSE)</f>
        <v>1.3424226808222062</v>
      </c>
      <c r="M730">
        <f>VLOOKUP(J730,Tabela6[#All],3,FALSE)</f>
        <v>1.2787536009528289</v>
      </c>
      <c r="O730" s="1" t="s">
        <v>79</v>
      </c>
      <c r="P730">
        <v>4.7768754478101441</v>
      </c>
      <c r="Q730">
        <f>VLOOKUP(O730,Tabela6[#All],2,FALSE)</f>
        <v>0.3010299956639812</v>
      </c>
      <c r="R730">
        <f>VLOOKUP(O730,Tabela6[#All],3,FALSE)</f>
        <v>0.3010299956639812</v>
      </c>
      <c r="T730" s="1" t="s">
        <v>79</v>
      </c>
      <c r="U730">
        <v>-20.817004500000003</v>
      </c>
      <c r="V730">
        <f>VLOOKUP(T730,Tabela6[#All],2,FALSE)</f>
        <v>0.3010299956639812</v>
      </c>
      <c r="W730">
        <f>VLOOKUP(T730,Tabela6[#All],3,FALSE)</f>
        <v>0.3010299956639812</v>
      </c>
      <c r="Y730" s="1" t="s">
        <v>79</v>
      </c>
      <c r="Z730">
        <v>-49.512139217927263</v>
      </c>
      <c r="AA730">
        <f>VLOOKUP(Y730,Tabela6[#All],2,FALSE)</f>
        <v>0.3010299956639812</v>
      </c>
      <c r="AB730">
        <f>VLOOKUP(Y730,Tabela6[#All],3,FALSE)</f>
        <v>0.3010299956639812</v>
      </c>
    </row>
    <row r="731" spans="1:28" x14ac:dyDescent="0.3">
      <c r="A731" t="s">
        <v>80</v>
      </c>
      <c r="B731">
        <v>1.3424226808222062</v>
      </c>
      <c r="C731">
        <v>1.2787536009528289</v>
      </c>
      <c r="E731" s="1" t="s">
        <v>97</v>
      </c>
      <c r="F731">
        <v>435.26418000000001</v>
      </c>
      <c r="G731" s="6">
        <f>VLOOKUP(E731,Tabela6[#All],2,FALSE)</f>
        <v>0</v>
      </c>
      <c r="H731" s="6">
        <f>VLOOKUP(E731,Tabela6[#All],3,FALSE)</f>
        <v>0</v>
      </c>
      <c r="J731" s="1" t="s">
        <v>81</v>
      </c>
      <c r="K731">
        <v>2.8528098589422499</v>
      </c>
      <c r="L731">
        <f>VLOOKUP(J731,Tabela6[#All],2,FALSE)</f>
        <v>1.5797835966168101</v>
      </c>
      <c r="M731">
        <f>VLOOKUP(J731,Tabela6[#All],3,FALSE)</f>
        <v>1.3010299956639813</v>
      </c>
      <c r="O731" s="1" t="s">
        <v>80</v>
      </c>
      <c r="P731">
        <v>4.8381246627429233</v>
      </c>
      <c r="Q731">
        <f>VLOOKUP(O731,Tabela6[#All],2,FALSE)</f>
        <v>1.3424226808222062</v>
      </c>
      <c r="R731">
        <f>VLOOKUP(O731,Tabela6[#All],3,FALSE)</f>
        <v>1.2787536009528289</v>
      </c>
      <c r="T731" s="1" t="s">
        <v>80</v>
      </c>
      <c r="U731">
        <v>-21.468990510000001</v>
      </c>
      <c r="V731">
        <f>VLOOKUP(T731,Tabela6[#All],2,FALSE)</f>
        <v>1.3424226808222062</v>
      </c>
      <c r="W731">
        <f>VLOOKUP(T731,Tabela6[#All],3,FALSE)</f>
        <v>1.2787536009528289</v>
      </c>
      <c r="Y731" s="1" t="s">
        <v>80</v>
      </c>
      <c r="Z731">
        <v>-47.007170978736696</v>
      </c>
      <c r="AA731">
        <f>VLOOKUP(Y731,Tabela6[#All],2,FALSE)</f>
        <v>1.3424226808222062</v>
      </c>
      <c r="AB731">
        <f>VLOOKUP(Y731,Tabela6[#All],3,FALSE)</f>
        <v>1.2787536009528289</v>
      </c>
    </row>
    <row r="732" spans="1:28" x14ac:dyDescent="0.3">
      <c r="A732" t="s">
        <v>81</v>
      </c>
      <c r="B732">
        <v>1.5797835966168101</v>
      </c>
      <c r="C732">
        <v>1.3010299956639813</v>
      </c>
      <c r="E732" s="1" t="s">
        <v>98</v>
      </c>
      <c r="F732">
        <v>805.44356400000004</v>
      </c>
      <c r="G732" s="6">
        <f>VLOOKUP(E732,Tabela6[#All],2,FALSE)</f>
        <v>0.77815125038364363</v>
      </c>
      <c r="H732" s="6">
        <f>VLOOKUP(E732,Tabela6[#All],3,FALSE)</f>
        <v>0.77815125038364363</v>
      </c>
      <c r="J732" s="1" t="s">
        <v>82</v>
      </c>
      <c r="K732">
        <v>2.9099585812208142</v>
      </c>
      <c r="L732">
        <f>VLOOKUP(J732,Tabela6[#All],2,FALSE)</f>
        <v>1.6334684555795864</v>
      </c>
      <c r="M732">
        <f>VLOOKUP(J732,Tabela6[#All],3,FALSE)</f>
        <v>1.5314789170422551</v>
      </c>
      <c r="O732" s="1" t="s">
        <v>81</v>
      </c>
      <c r="P732">
        <v>5.6491809782515698</v>
      </c>
      <c r="Q732">
        <f>VLOOKUP(O732,Tabela6[#All],2,FALSE)</f>
        <v>1.5797835966168101</v>
      </c>
      <c r="R732">
        <f>VLOOKUP(O732,Tabela6[#All],3,FALSE)</f>
        <v>1.3010299956639813</v>
      </c>
      <c r="T732" s="1" t="s">
        <v>81</v>
      </c>
      <c r="U732">
        <v>-23.522706500000002</v>
      </c>
      <c r="V732">
        <f>VLOOKUP(T732,Tabela6[#All],2,FALSE)</f>
        <v>1.5797835966168101</v>
      </c>
      <c r="W732">
        <f>VLOOKUP(T732,Tabela6[#All],3,FALSE)</f>
        <v>1.3010299956639813</v>
      </c>
      <c r="Y732" s="1" t="s">
        <v>81</v>
      </c>
      <c r="Z732">
        <v>-46.196760084326563</v>
      </c>
      <c r="AA732">
        <f>VLOOKUP(Y732,Tabela6[#All],2,FALSE)</f>
        <v>1.5797835966168101</v>
      </c>
      <c r="AB732">
        <f>VLOOKUP(Y732,Tabela6[#All],3,FALSE)</f>
        <v>1.3010299956639813</v>
      </c>
    </row>
    <row r="733" spans="1:28" x14ac:dyDescent="0.3">
      <c r="A733" t="s">
        <v>82</v>
      </c>
      <c r="B733">
        <v>1.6334684555795864</v>
      </c>
      <c r="C733">
        <v>1.5314789170422551</v>
      </c>
      <c r="E733" s="1" t="s">
        <v>99</v>
      </c>
      <c r="F733">
        <v>559.00517500000001</v>
      </c>
      <c r="G733" s="6">
        <f>VLOOKUP(E733,Tabela6[#All],2,FALSE)</f>
        <v>0.95424250943932487</v>
      </c>
      <c r="H733" s="6">
        <f>VLOOKUP(E733,Tabela6[#All],3,FALSE)</f>
        <v>0.90308998699194354</v>
      </c>
      <c r="J733" s="1" t="s">
        <v>83</v>
      </c>
      <c r="K733">
        <v>2.6969746215114174</v>
      </c>
      <c r="L733">
        <f>VLOOKUP(J733,Tabela6[#All],2,FALSE)</f>
        <v>0.6020599913279624</v>
      </c>
      <c r="M733">
        <f>VLOOKUP(J733,Tabela6[#All],3,FALSE)</f>
        <v>0.3010299956639812</v>
      </c>
      <c r="O733" s="1" t="s">
        <v>82</v>
      </c>
      <c r="P733">
        <v>5.1815234635293592</v>
      </c>
      <c r="Q733">
        <f>VLOOKUP(O733,Tabela6[#All],2,FALSE)</f>
        <v>1.6334684555795864</v>
      </c>
      <c r="R733">
        <f>VLOOKUP(O733,Tabela6[#All],3,FALSE)</f>
        <v>1.5314789170422551</v>
      </c>
      <c r="T733" s="1" t="s">
        <v>82</v>
      </c>
      <c r="U733">
        <v>-22.365720189511567</v>
      </c>
      <c r="V733">
        <f>VLOOKUP(T733,Tabela6[#All],2,FALSE)</f>
        <v>1.6334684555795864</v>
      </c>
      <c r="W733">
        <f>VLOOKUP(T733,Tabela6[#All],3,FALSE)</f>
        <v>1.5314789170422551</v>
      </c>
      <c r="Y733" s="1" t="s">
        <v>82</v>
      </c>
      <c r="Z733">
        <v>-46.944474088149072</v>
      </c>
      <c r="AA733">
        <f>VLOOKUP(Y733,Tabela6[#All],2,FALSE)</f>
        <v>1.6334684555795864</v>
      </c>
      <c r="AB733">
        <f>VLOOKUP(Y733,Tabela6[#All],3,FALSE)</f>
        <v>1.5314789170422551</v>
      </c>
    </row>
    <row r="734" spans="1:28" x14ac:dyDescent="0.3">
      <c r="A734" t="s">
        <v>83</v>
      </c>
      <c r="B734">
        <v>0.6020599913279624</v>
      </c>
      <c r="C734">
        <v>0.3010299956639812</v>
      </c>
      <c r="E734" s="1" t="s">
        <v>100</v>
      </c>
      <c r="F734">
        <v>638.54311600000005</v>
      </c>
      <c r="G734" s="6">
        <f>VLOOKUP(E734,Tabela6[#All],2,FALSE)</f>
        <v>0.6020599913279624</v>
      </c>
      <c r="H734" s="6">
        <f>VLOOKUP(E734,Tabela6[#All],3,FALSE)</f>
        <v>0.6020599913279624</v>
      </c>
      <c r="J734" s="1" t="s">
        <v>166</v>
      </c>
      <c r="K734">
        <v>2.1559581816205839</v>
      </c>
      <c r="L734">
        <f>VLOOKUP(J734,Tabela6[#All],2,FALSE)</f>
        <v>0</v>
      </c>
      <c r="M734">
        <f>VLOOKUP(J734,Tabela6[#All],3,FALSE)</f>
        <v>0</v>
      </c>
      <c r="O734" s="1" t="s">
        <v>83</v>
      </c>
      <c r="P734">
        <v>4.969364651396452</v>
      </c>
      <c r="Q734">
        <f>VLOOKUP(O734,Tabela6[#All],2,FALSE)</f>
        <v>0.6020599913279624</v>
      </c>
      <c r="R734">
        <f>VLOOKUP(O734,Tabela6[#All],3,FALSE)</f>
        <v>0.3010299956639812</v>
      </c>
      <c r="T734" s="1" t="s">
        <v>83</v>
      </c>
      <c r="U734">
        <v>-22.365720189511567</v>
      </c>
      <c r="V734">
        <f>VLOOKUP(T734,Tabela6[#All],2,FALSE)</f>
        <v>0.6020599913279624</v>
      </c>
      <c r="W734">
        <f>VLOOKUP(T734,Tabela6[#All],3,FALSE)</f>
        <v>0.3010299956639812</v>
      </c>
      <c r="Y734" s="1" t="s">
        <v>83</v>
      </c>
      <c r="Z734">
        <v>-46.944474088149072</v>
      </c>
      <c r="AA734">
        <f>VLOOKUP(Y734,Tabela6[#All],2,FALSE)</f>
        <v>0.6020599913279624</v>
      </c>
      <c r="AB734">
        <f>VLOOKUP(Y734,Tabela6[#All],3,FALSE)</f>
        <v>0.3010299956639812</v>
      </c>
    </row>
    <row r="735" spans="1:28" x14ac:dyDescent="0.3">
      <c r="A735" t="s">
        <v>166</v>
      </c>
      <c r="B735">
        <v>0</v>
      </c>
      <c r="C735">
        <v>0</v>
      </c>
      <c r="E735" s="1" t="s">
        <v>101</v>
      </c>
      <c r="F735">
        <v>527.09938799999998</v>
      </c>
      <c r="G735" s="6">
        <f>VLOOKUP(E735,Tabela6[#All],2,FALSE)</f>
        <v>1.7481880270062005</v>
      </c>
      <c r="H735" s="6">
        <f>VLOOKUP(E735,Tabela6[#All],3,FALSE)</f>
        <v>1.4471580313422192</v>
      </c>
      <c r="J735" s="1" t="s">
        <v>84</v>
      </c>
      <c r="K735">
        <v>2.0426070104444038</v>
      </c>
      <c r="L735">
        <f>VLOOKUP(J735,Tabela6[#All],2,FALSE)</f>
        <v>0.3010299956639812</v>
      </c>
      <c r="M735">
        <f>VLOOKUP(J735,Tabela6[#All],3,FALSE)</f>
        <v>0.3010299956639812</v>
      </c>
      <c r="O735" s="1" t="s">
        <v>166</v>
      </c>
      <c r="P735">
        <v>4.7535983776520805</v>
      </c>
      <c r="Q735">
        <f>VLOOKUP(O735,Tabela6[#All],2,FALSE)</f>
        <v>0</v>
      </c>
      <c r="R735">
        <f>VLOOKUP(O735,Tabela6[#All],3,FALSE)</f>
        <v>0</v>
      </c>
      <c r="T735" s="1" t="s">
        <v>166</v>
      </c>
      <c r="U735">
        <v>-24.094116144999902</v>
      </c>
      <c r="V735">
        <f>VLOOKUP(T735,Tabela6[#All],2,FALSE)</f>
        <v>0</v>
      </c>
      <c r="W735">
        <f>VLOOKUP(T735,Tabela6[#All],3,FALSE)</f>
        <v>0</v>
      </c>
      <c r="Y735" s="1" t="s">
        <v>166</v>
      </c>
      <c r="Z735">
        <v>-46.619992725371041</v>
      </c>
      <c r="AA735">
        <f>VLOOKUP(Y735,Tabela6[#All],2,FALSE)</f>
        <v>0</v>
      </c>
      <c r="AB735">
        <f>VLOOKUP(Y735,Tabela6[#All],3,FALSE)</f>
        <v>0</v>
      </c>
    </row>
    <row r="736" spans="1:28" x14ac:dyDescent="0.3">
      <c r="A736" t="s">
        <v>84</v>
      </c>
      <c r="B736">
        <v>0.3010299956639812</v>
      </c>
      <c r="C736">
        <v>0.3010299956639812</v>
      </c>
      <c r="E736" s="1" t="s">
        <v>102</v>
      </c>
      <c r="F736">
        <v>555.89249900000004</v>
      </c>
      <c r="G736" s="6">
        <f>VLOOKUP(E736,Tabela6[#All],2,FALSE)</f>
        <v>0</v>
      </c>
      <c r="H736" s="6">
        <f>VLOOKUP(E736,Tabela6[#All],3,FALSE)</f>
        <v>0</v>
      </c>
      <c r="J736" s="1" t="s">
        <v>85</v>
      </c>
      <c r="K736">
        <v>2.3812342470445551</v>
      </c>
      <c r="L736">
        <f>VLOOKUP(J736,Tabela6[#All],2,FALSE)</f>
        <v>0.95424250943932487</v>
      </c>
      <c r="M736">
        <f>VLOOKUP(J736,Tabela6[#All],3,FALSE)</f>
        <v>0.90308998699194354</v>
      </c>
      <c r="O736" s="1" t="s">
        <v>84</v>
      </c>
      <c r="P736">
        <v>3.9051480018560158</v>
      </c>
      <c r="Q736">
        <f>VLOOKUP(O736,Tabela6[#All],2,FALSE)</f>
        <v>0.3010299956639812</v>
      </c>
      <c r="R736">
        <f>VLOOKUP(O736,Tabela6[#All],3,FALSE)</f>
        <v>0.3010299956639812</v>
      </c>
      <c r="T736" s="1" t="s">
        <v>84</v>
      </c>
      <c r="U736">
        <v>-22.68112865985935</v>
      </c>
      <c r="V736">
        <f>VLOOKUP(T736,Tabela6[#All],2,FALSE)</f>
        <v>0.3010299956639812</v>
      </c>
      <c r="W736">
        <f>VLOOKUP(T736,Tabela6[#All],3,FALSE)</f>
        <v>0.3010299956639812</v>
      </c>
      <c r="Y736" s="1" t="s">
        <v>84</v>
      </c>
      <c r="Z736">
        <v>-46.681194300508714</v>
      </c>
      <c r="AA736">
        <f>VLOOKUP(Y736,Tabela6[#All],2,FALSE)</f>
        <v>0.3010299956639812</v>
      </c>
      <c r="AB736">
        <f>VLOOKUP(Y736,Tabela6[#All],3,FALSE)</f>
        <v>0.3010299956639812</v>
      </c>
    </row>
    <row r="737" spans="1:28" x14ac:dyDescent="0.3">
      <c r="A737" t="s">
        <v>85</v>
      </c>
      <c r="B737">
        <v>0.95424250943932487</v>
      </c>
      <c r="C737">
        <v>0.90308998699194354</v>
      </c>
      <c r="E737" s="1" t="s">
        <v>103</v>
      </c>
      <c r="F737">
        <v>626.16231400000004</v>
      </c>
      <c r="G737" s="6">
        <f>VLOOKUP(E737,Tabela6[#All],2,FALSE)</f>
        <v>1.3010299956639813</v>
      </c>
      <c r="H737" s="6">
        <f>VLOOKUP(E737,Tabela6[#All],3,FALSE)</f>
        <v>0.84509804001425681</v>
      </c>
      <c r="J737" s="1" t="s">
        <v>86</v>
      </c>
      <c r="K737">
        <v>3.142429201620303</v>
      </c>
      <c r="L737">
        <f>VLOOKUP(J737,Tabela6[#All],2,FALSE)</f>
        <v>0</v>
      </c>
      <c r="M737">
        <f>VLOOKUP(J737,Tabela6[#All],3,FALSE)</f>
        <v>0</v>
      </c>
      <c r="O737" s="1" t="s">
        <v>85</v>
      </c>
      <c r="P737">
        <v>4.7764977877800083</v>
      </c>
      <c r="Q737">
        <f>VLOOKUP(O737,Tabela6[#All],2,FALSE)</f>
        <v>0.95424250943932487</v>
      </c>
      <c r="R737">
        <f>VLOOKUP(O737,Tabela6[#All],3,FALSE)</f>
        <v>0.90308998699194354</v>
      </c>
      <c r="T737" s="1" t="s">
        <v>85</v>
      </c>
      <c r="U737">
        <v>-22.945521999321958</v>
      </c>
      <c r="V737">
        <f>VLOOKUP(T737,Tabela6[#All],2,FALSE)</f>
        <v>0.95424250943932487</v>
      </c>
      <c r="W737">
        <f>VLOOKUP(T737,Tabela6[#All],3,FALSE)</f>
        <v>0.90308998699194354</v>
      </c>
      <c r="Y737" s="1" t="s">
        <v>85</v>
      </c>
      <c r="Z737">
        <v>-47.313269248336269</v>
      </c>
      <c r="AA737">
        <f>VLOOKUP(Y737,Tabela6[#All],2,FALSE)</f>
        <v>0.95424250943932487</v>
      </c>
      <c r="AB737">
        <f>VLOOKUP(Y737,Tabela6[#All],3,FALSE)</f>
        <v>0.90308998699194354</v>
      </c>
    </row>
    <row r="738" spans="1:28" x14ac:dyDescent="0.3">
      <c r="A738" t="s">
        <v>86</v>
      </c>
      <c r="B738">
        <v>0</v>
      </c>
      <c r="C738">
        <v>0</v>
      </c>
      <c r="E738" s="1" t="s">
        <v>104</v>
      </c>
      <c r="F738">
        <v>515.81715599999995</v>
      </c>
      <c r="G738" s="6">
        <f>VLOOKUP(E738,Tabela6[#All],2,FALSE)</f>
        <v>2.8228216453031045</v>
      </c>
      <c r="H738" s="6">
        <f>VLOOKUP(E738,Tabela6[#All],3,FALSE)</f>
        <v>2.0211892990699383</v>
      </c>
      <c r="J738" s="1" t="s">
        <v>87</v>
      </c>
      <c r="K738">
        <v>2.5530634023827501</v>
      </c>
      <c r="L738">
        <f>VLOOKUP(J738,Tabela6[#All],2,FALSE)</f>
        <v>0.3010299956639812</v>
      </c>
      <c r="M738">
        <f>VLOOKUP(J738,Tabela6[#All],3,FALSE)</f>
        <v>0.3010299956639812</v>
      </c>
      <c r="O738" s="1" t="s">
        <v>86</v>
      </c>
      <c r="P738">
        <v>4.5180926015165319</v>
      </c>
      <c r="Q738">
        <f>VLOOKUP(O738,Tabela6[#All],2,FALSE)</f>
        <v>0</v>
      </c>
      <c r="R738">
        <f>VLOOKUP(O738,Tabela6[#All],3,FALSE)</f>
        <v>0</v>
      </c>
      <c r="T738" s="1" t="s">
        <v>86</v>
      </c>
      <c r="U738">
        <v>-20.7326629993746</v>
      </c>
      <c r="V738">
        <f>VLOOKUP(T738,Tabela6[#All],2,FALSE)</f>
        <v>0</v>
      </c>
      <c r="W738">
        <f>VLOOKUP(T738,Tabela6[#All],3,FALSE)</f>
        <v>0</v>
      </c>
      <c r="Y738" s="1" t="s">
        <v>86</v>
      </c>
      <c r="Z738">
        <v>-48.057593825321732</v>
      </c>
      <c r="AA738">
        <f>VLOOKUP(Y738,Tabela6[#All],2,FALSE)</f>
        <v>0</v>
      </c>
      <c r="AB738">
        <f>VLOOKUP(Y738,Tabela6[#All],3,FALSE)</f>
        <v>0</v>
      </c>
    </row>
    <row r="739" spans="1:28" x14ac:dyDescent="0.3">
      <c r="A739" t="s">
        <v>87</v>
      </c>
      <c r="B739">
        <v>0.3010299956639812</v>
      </c>
      <c r="C739">
        <v>0.3010299956639812</v>
      </c>
      <c r="E739" s="1" t="s">
        <v>105</v>
      </c>
      <c r="F739">
        <v>586.68104000000005</v>
      </c>
      <c r="G739" s="6">
        <f>VLOOKUP(E739,Tabela6[#All],2,FALSE)</f>
        <v>1.6127838567197355</v>
      </c>
      <c r="H739" s="6">
        <f>VLOOKUP(E739,Tabela6[#All],3,FALSE)</f>
        <v>1.4771212547196624</v>
      </c>
      <c r="J739" s="1" t="s">
        <v>88</v>
      </c>
      <c r="K739">
        <v>2.5858835377345648</v>
      </c>
      <c r="L739">
        <f>VLOOKUP(J739,Tabela6[#All],2,FALSE)</f>
        <v>0.47712125471966244</v>
      </c>
      <c r="M739">
        <f>VLOOKUP(J739,Tabela6[#All],3,FALSE)</f>
        <v>0.47712125471966244</v>
      </c>
      <c r="O739" s="1" t="s">
        <v>87</v>
      </c>
      <c r="P739">
        <v>3.6863681034730362</v>
      </c>
      <c r="Q739">
        <f>VLOOKUP(O739,Tabela6[#All],2,FALSE)</f>
        <v>0.3010299956639812</v>
      </c>
      <c r="R739">
        <f>VLOOKUP(O739,Tabela6[#All],3,FALSE)</f>
        <v>0.3010299956639812</v>
      </c>
      <c r="T739" s="1" t="s">
        <v>87</v>
      </c>
      <c r="U739">
        <v>-22.404283199904853</v>
      </c>
      <c r="V739">
        <f>VLOOKUP(T739,Tabela6[#All],2,FALSE)</f>
        <v>0.3010299956639812</v>
      </c>
      <c r="W739">
        <f>VLOOKUP(T739,Tabela6[#All],3,FALSE)</f>
        <v>0.3010299956639812</v>
      </c>
      <c r="Y739" s="1" t="s">
        <v>87</v>
      </c>
      <c r="Z739">
        <v>-51.524239850810247</v>
      </c>
      <c r="AA739">
        <f>VLOOKUP(Y739,Tabela6[#All],2,FALSE)</f>
        <v>0.3010299956639812</v>
      </c>
      <c r="AB739">
        <f>VLOOKUP(Y739,Tabela6[#All],3,FALSE)</f>
        <v>0.3010299956639812</v>
      </c>
    </row>
    <row r="740" spans="1:28" x14ac:dyDescent="0.3">
      <c r="A740" t="s">
        <v>88</v>
      </c>
      <c r="B740">
        <v>0.47712125471966244</v>
      </c>
      <c r="C740">
        <v>0.47712125471966244</v>
      </c>
      <c r="E740" s="1" t="s">
        <v>106</v>
      </c>
      <c r="F740">
        <v>306.17832099999998</v>
      </c>
      <c r="G740" s="6">
        <f>VLOOKUP(E740,Tabela6[#All],2,FALSE)</f>
        <v>0</v>
      </c>
      <c r="H740" s="6">
        <f>VLOOKUP(E740,Tabela6[#All],3,FALSE)</f>
        <v>0</v>
      </c>
      <c r="J740" s="1" t="s">
        <v>89</v>
      </c>
      <c r="K740">
        <v>1.8679857390922732</v>
      </c>
      <c r="L740">
        <f>VLOOKUP(J740,Tabela6[#All],2,FALSE)</f>
        <v>1.255272505103306</v>
      </c>
      <c r="M740">
        <f>VLOOKUP(J740,Tabela6[#All],3,FALSE)</f>
        <v>1.2041199826559248</v>
      </c>
      <c r="O740" s="1" t="s">
        <v>88</v>
      </c>
      <c r="P740">
        <v>3.989227273730537</v>
      </c>
      <c r="Q740">
        <f>VLOOKUP(O740,Tabela6[#All],2,FALSE)</f>
        <v>0.47712125471966244</v>
      </c>
      <c r="R740">
        <f>VLOOKUP(O740,Tabela6[#All],3,FALSE)</f>
        <v>0.47712125471966244</v>
      </c>
      <c r="T740" s="1" t="s">
        <v>88</v>
      </c>
      <c r="U740">
        <v>-24.123210417911206</v>
      </c>
      <c r="V740">
        <f>VLOOKUP(T740,Tabela6[#All],2,FALSE)</f>
        <v>0.47712125471966244</v>
      </c>
      <c r="W740">
        <f>VLOOKUP(T740,Tabela6[#All],3,FALSE)</f>
        <v>0.47712125471966244</v>
      </c>
      <c r="Y740" s="1" t="s">
        <v>88</v>
      </c>
      <c r="Z740">
        <v>-48.905738479049141</v>
      </c>
      <c r="AA740">
        <f>VLOOKUP(Y740,Tabela6[#All],2,FALSE)</f>
        <v>0.47712125471966244</v>
      </c>
      <c r="AB740">
        <f>VLOOKUP(Y740,Tabela6[#All],3,FALSE)</f>
        <v>0.47712125471966244</v>
      </c>
    </row>
    <row r="741" spans="1:28" x14ac:dyDescent="0.3">
      <c r="A741" t="s">
        <v>89</v>
      </c>
      <c r="B741">
        <v>1.255272505103306</v>
      </c>
      <c r="C741">
        <v>1.2041199826559248</v>
      </c>
      <c r="E741" s="1" t="s">
        <v>107</v>
      </c>
      <c r="F741">
        <v>431.25679100000002</v>
      </c>
      <c r="G741" s="6">
        <f>VLOOKUP(E741,Tabela6[#All],2,FALSE)</f>
        <v>0.77815125038364363</v>
      </c>
      <c r="H741" s="6">
        <f>VLOOKUP(E741,Tabela6[#All],3,FALSE)</f>
        <v>0.47712125471966244</v>
      </c>
      <c r="J741" s="1" t="s">
        <v>90</v>
      </c>
      <c r="K741">
        <v>2.2987177474986908</v>
      </c>
      <c r="L741">
        <f>VLOOKUP(J741,Tabela6[#All],2,FALSE)</f>
        <v>0</v>
      </c>
      <c r="M741">
        <f>VLOOKUP(J741,Tabela6[#All],3,FALSE)</f>
        <v>0</v>
      </c>
      <c r="O741" s="1" t="s">
        <v>89</v>
      </c>
      <c r="P741">
        <v>4.7794088816958746</v>
      </c>
      <c r="Q741">
        <f>VLOOKUP(O741,Tabela6[#All],2,FALSE)</f>
        <v>1.255272505103306</v>
      </c>
      <c r="R741">
        <f>VLOOKUP(O741,Tabela6[#All],3,FALSE)</f>
        <v>1.2041199826559248</v>
      </c>
      <c r="T741" s="1" t="s">
        <v>89</v>
      </c>
      <c r="U741">
        <v>-22.782794660913055</v>
      </c>
      <c r="V741">
        <f>VLOOKUP(T741,Tabela6[#All],2,FALSE)</f>
        <v>1.255272505103306</v>
      </c>
      <c r="W741">
        <f>VLOOKUP(T741,Tabela6[#All],3,FALSE)</f>
        <v>1.2041199826559248</v>
      </c>
      <c r="Y741" s="1" t="s">
        <v>89</v>
      </c>
      <c r="Z741">
        <v>-47.293634614404752</v>
      </c>
      <c r="AA741">
        <f>VLOOKUP(Y741,Tabela6[#All],2,FALSE)</f>
        <v>1.255272505103306</v>
      </c>
      <c r="AB741">
        <f>VLOOKUP(Y741,Tabela6[#All],3,FALSE)</f>
        <v>1.2041199826559248</v>
      </c>
    </row>
    <row r="742" spans="1:28" x14ac:dyDescent="0.3">
      <c r="A742" t="s">
        <v>90</v>
      </c>
      <c r="B742">
        <v>0</v>
      </c>
      <c r="C742">
        <v>0</v>
      </c>
      <c r="E742" s="1" t="s">
        <v>108</v>
      </c>
      <c r="F742">
        <v>563.33300499999996</v>
      </c>
      <c r="G742" s="6">
        <f>VLOOKUP(E742,Tabela6[#All],2,FALSE)</f>
        <v>0.84509804001425681</v>
      </c>
      <c r="H742" s="6">
        <f>VLOOKUP(E742,Tabela6[#All],3,FALSE)</f>
        <v>0.6020599913279624</v>
      </c>
      <c r="J742" s="1" t="s">
        <v>91</v>
      </c>
      <c r="K742">
        <v>3.0080565377719628</v>
      </c>
      <c r="L742">
        <f>VLOOKUP(J742,Tabela6[#All],2,FALSE)</f>
        <v>0</v>
      </c>
      <c r="M742">
        <f>VLOOKUP(J742,Tabela6[#All],3,FALSE)</f>
        <v>0</v>
      </c>
      <c r="O742" s="1" t="s">
        <v>90</v>
      </c>
      <c r="P742">
        <v>3.3972445810103862</v>
      </c>
      <c r="Q742">
        <f>VLOOKUP(O742,Tabela6[#All],2,FALSE)</f>
        <v>0</v>
      </c>
      <c r="R742">
        <f>VLOOKUP(O742,Tabela6[#All],3,FALSE)</f>
        <v>0</v>
      </c>
      <c r="T742" s="1" t="s">
        <v>90</v>
      </c>
      <c r="U742">
        <v>-22.944584777489698</v>
      </c>
      <c r="V742">
        <f>VLOOKUP(T742,Tabela6[#All],2,FALSE)</f>
        <v>0</v>
      </c>
      <c r="W742">
        <f>VLOOKUP(T742,Tabela6[#All],3,FALSE)</f>
        <v>0</v>
      </c>
      <c r="Y742" s="1" t="s">
        <v>90</v>
      </c>
      <c r="Z742">
        <v>-49.340950752602339</v>
      </c>
      <c r="AA742">
        <f>VLOOKUP(Y742,Tabela6[#All],2,FALSE)</f>
        <v>0</v>
      </c>
      <c r="AB742">
        <f>VLOOKUP(Y742,Tabela6[#All],3,FALSE)</f>
        <v>0</v>
      </c>
    </row>
    <row r="743" spans="1:28" x14ac:dyDescent="0.3">
      <c r="A743" t="s">
        <v>91</v>
      </c>
      <c r="B743">
        <v>0</v>
      </c>
      <c r="C743">
        <v>0</v>
      </c>
      <c r="E743" s="1" t="s">
        <v>109</v>
      </c>
      <c r="F743">
        <v>865.95305199999996</v>
      </c>
      <c r="G743" s="6">
        <f>VLOOKUP(E743,Tabela6[#All],2,FALSE)</f>
        <v>0.95424250943932487</v>
      </c>
      <c r="H743" s="6">
        <f>VLOOKUP(E743,Tabela6[#All],3,FALSE)</f>
        <v>0.90308998699194354</v>
      </c>
      <c r="J743" s="1" t="s">
        <v>167</v>
      </c>
      <c r="K743">
        <v>2.5555949898690256</v>
      </c>
      <c r="L743">
        <f>VLOOKUP(J743,Tabela6[#All],2,FALSE)</f>
        <v>3.0115704435972783</v>
      </c>
      <c r="M743">
        <f>VLOOKUP(J743,Tabela6[#All],3,FALSE)</f>
        <v>1.5797835966168101</v>
      </c>
      <c r="O743" s="1" t="s">
        <v>91</v>
      </c>
      <c r="P743">
        <v>4.305286865476126</v>
      </c>
      <c r="Q743">
        <f>VLOOKUP(O743,Tabela6[#All],2,FALSE)</f>
        <v>0</v>
      </c>
      <c r="R743">
        <f>VLOOKUP(O743,Tabela6[#All],3,FALSE)</f>
        <v>0</v>
      </c>
      <c r="T743" s="1" t="s">
        <v>91</v>
      </c>
      <c r="U743">
        <v>-23.386927999311954</v>
      </c>
      <c r="V743">
        <f>VLOOKUP(T743,Tabela6[#All],2,FALSE)</f>
        <v>0</v>
      </c>
      <c r="W743">
        <f>VLOOKUP(T743,Tabela6[#All],3,FALSE)</f>
        <v>0</v>
      </c>
      <c r="Y743" s="1" t="s">
        <v>91</v>
      </c>
      <c r="Z743">
        <v>-48.723676984127096</v>
      </c>
      <c r="AA743">
        <f>VLOOKUP(Y743,Tabela6[#All],2,FALSE)</f>
        <v>0</v>
      </c>
      <c r="AB743">
        <f>VLOOKUP(Y743,Tabela6[#All],3,FALSE)</f>
        <v>0</v>
      </c>
    </row>
    <row r="744" spans="1:28" x14ac:dyDescent="0.3">
      <c r="A744" t="s">
        <v>167</v>
      </c>
      <c r="B744">
        <v>3.0115704435972783</v>
      </c>
      <c r="C744">
        <v>1.5797835966168101</v>
      </c>
      <c r="E744" s="1" t="s">
        <v>110</v>
      </c>
      <c r="F744">
        <v>680.982846</v>
      </c>
      <c r="G744" s="6">
        <f>VLOOKUP(E744,Tabela6[#All],2,FALSE)</f>
        <v>2.9513375187959179</v>
      </c>
      <c r="H744" s="6">
        <f>VLOOKUP(E744,Tabela6[#All],3,FALSE)</f>
        <v>2.1553360374650619</v>
      </c>
      <c r="J744" s="1" t="s">
        <v>92</v>
      </c>
      <c r="K744">
        <v>2.7802078244408741</v>
      </c>
      <c r="L744">
        <f>VLOOKUP(J744,Tabela6[#All],2,FALSE)</f>
        <v>0.3010299956639812</v>
      </c>
      <c r="M744">
        <f>VLOOKUP(J744,Tabela6[#All],3,FALSE)</f>
        <v>0.3010299956639812</v>
      </c>
      <c r="O744" s="1" t="s">
        <v>167</v>
      </c>
      <c r="P744">
        <v>4.2933183494610736</v>
      </c>
      <c r="Q744">
        <f>VLOOKUP(O744,Tabela6[#All],2,FALSE)</f>
        <v>3.0115704435972783</v>
      </c>
      <c r="R744">
        <f>VLOOKUP(O744,Tabela6[#All],3,FALSE)</f>
        <v>1.5797835966168101</v>
      </c>
      <c r="T744" s="1" t="s">
        <v>167</v>
      </c>
      <c r="U744">
        <v>-24.712546630958105</v>
      </c>
      <c r="V744">
        <f>VLOOKUP(T744,Tabela6[#All],2,FALSE)</f>
        <v>3.0115704435972783</v>
      </c>
      <c r="W744">
        <f>VLOOKUP(T744,Tabela6[#All],3,FALSE)</f>
        <v>1.5797835966168101</v>
      </c>
      <c r="Y744" s="1" t="s">
        <v>167</v>
      </c>
      <c r="Z744">
        <v>-47.879997602894392</v>
      </c>
      <c r="AA744">
        <f>VLOOKUP(Y744,Tabela6[#All],2,FALSE)</f>
        <v>3.0115704435972783</v>
      </c>
      <c r="AB744">
        <f>VLOOKUP(Y744,Tabela6[#All],3,FALSE)</f>
        <v>1.5797835966168101</v>
      </c>
    </row>
    <row r="745" spans="1:28" x14ac:dyDescent="0.3">
      <c r="A745" t="s">
        <v>92</v>
      </c>
      <c r="B745">
        <v>0.3010299956639812</v>
      </c>
      <c r="C745">
        <v>0.3010299956639812</v>
      </c>
      <c r="E745" s="1" t="s">
        <v>111</v>
      </c>
      <c r="F745">
        <v>537.58763799999997</v>
      </c>
      <c r="G745" s="6">
        <f>VLOOKUP(E745,Tabela6[#All],2,FALSE)</f>
        <v>0</v>
      </c>
      <c r="H745" s="6">
        <f>VLOOKUP(E745,Tabela6[#All],3,FALSE)</f>
        <v>0</v>
      </c>
      <c r="J745" s="1" t="s">
        <v>93</v>
      </c>
      <c r="K745">
        <v>2.1423174949316941</v>
      </c>
      <c r="L745">
        <f>VLOOKUP(J745,Tabela6[#All],2,FALSE)</f>
        <v>0.47712125471966244</v>
      </c>
      <c r="M745">
        <f>VLOOKUP(J745,Tabela6[#All],3,FALSE)</f>
        <v>0.47712125471966244</v>
      </c>
      <c r="O745" s="1" t="s">
        <v>92</v>
      </c>
      <c r="P745">
        <v>4.1664301138432824</v>
      </c>
      <c r="Q745">
        <f>VLOOKUP(O745,Tabela6[#All],2,FALSE)</f>
        <v>0.3010299956639812</v>
      </c>
      <c r="R745">
        <f>VLOOKUP(O745,Tabela6[#All],3,FALSE)</f>
        <v>0.3010299956639812</v>
      </c>
      <c r="T745" s="1" t="s">
        <v>92</v>
      </c>
      <c r="U745">
        <v>-20.641153402307655</v>
      </c>
      <c r="V745">
        <f>VLOOKUP(T745,Tabela6[#All],2,FALSE)</f>
        <v>0.3010299956639812</v>
      </c>
      <c r="W745">
        <f>VLOOKUP(T745,Tabela6[#All],3,FALSE)</f>
        <v>0.3010299956639812</v>
      </c>
      <c r="Y745" s="1" t="s">
        <v>92</v>
      </c>
      <c r="Z745">
        <v>-47.283060090300175</v>
      </c>
      <c r="AA745">
        <f>VLOOKUP(Y745,Tabela6[#All],2,FALSE)</f>
        <v>0.3010299956639812</v>
      </c>
      <c r="AB745">
        <f>VLOOKUP(Y745,Tabela6[#All],3,FALSE)</f>
        <v>0.3010299956639812</v>
      </c>
    </row>
    <row r="746" spans="1:28" x14ac:dyDescent="0.3">
      <c r="A746" t="s">
        <v>93</v>
      </c>
      <c r="B746">
        <v>0.47712125471966244</v>
      </c>
      <c r="C746">
        <v>0.47712125471966244</v>
      </c>
      <c r="E746" s="1" t="s">
        <v>112</v>
      </c>
      <c r="F746">
        <v>618.99365499999999</v>
      </c>
      <c r="G746" s="6">
        <f>VLOOKUP(E746,Tabela6[#All],2,FALSE)</f>
        <v>1.4623979978989561</v>
      </c>
      <c r="H746" s="6">
        <f>VLOOKUP(E746,Tabela6[#All],3,FALSE)</f>
        <v>1.3979400086720377</v>
      </c>
      <c r="J746" s="1" t="s">
        <v>94</v>
      </c>
      <c r="K746">
        <v>2.0366967485740641</v>
      </c>
      <c r="L746">
        <f>VLOOKUP(J746,Tabela6[#All],2,FALSE)</f>
        <v>0</v>
      </c>
      <c r="M746">
        <f>VLOOKUP(J746,Tabela6[#All],3,FALSE)</f>
        <v>0</v>
      </c>
      <c r="O746" s="1" t="s">
        <v>93</v>
      </c>
      <c r="P746">
        <v>5.0391125863889545</v>
      </c>
      <c r="Q746">
        <f>VLOOKUP(O746,Tabela6[#All],2,FALSE)</f>
        <v>0.47712125471966244</v>
      </c>
      <c r="R746">
        <f>VLOOKUP(O746,Tabela6[#All],3,FALSE)</f>
        <v>0.47712125471966244</v>
      </c>
      <c r="T746" s="1" t="s">
        <v>93</v>
      </c>
      <c r="U746">
        <v>-22.759921699999953</v>
      </c>
      <c r="V746">
        <f>VLOOKUP(T746,Tabela6[#All],2,FALSE)</f>
        <v>0.47712125471966244</v>
      </c>
      <c r="W746">
        <f>VLOOKUP(T746,Tabela6[#All],3,FALSE)</f>
        <v>0.47712125471966244</v>
      </c>
      <c r="Y746" s="1" t="s">
        <v>93</v>
      </c>
      <c r="Z746">
        <v>-47.154385800969493</v>
      </c>
      <c r="AA746">
        <f>VLOOKUP(Y746,Tabela6[#All],2,FALSE)</f>
        <v>0.47712125471966244</v>
      </c>
      <c r="AB746">
        <f>VLOOKUP(Y746,Tabela6[#All],3,FALSE)</f>
        <v>0.47712125471966244</v>
      </c>
    </row>
    <row r="747" spans="1:28" x14ac:dyDescent="0.3">
      <c r="A747" t="s">
        <v>94</v>
      </c>
      <c r="B747">
        <v>0</v>
      </c>
      <c r="C747">
        <v>0</v>
      </c>
      <c r="E747" s="1" t="s">
        <v>113</v>
      </c>
      <c r="F747">
        <v>762.981314</v>
      </c>
      <c r="G747" s="6">
        <f>VLOOKUP(E747,Tabela6[#All],2,FALSE)</f>
        <v>0</v>
      </c>
      <c r="H747" s="6">
        <f>VLOOKUP(E747,Tabela6[#All],3,FALSE)</f>
        <v>0</v>
      </c>
      <c r="J747" s="1" t="s">
        <v>95</v>
      </c>
      <c r="K747">
        <v>2.8520619670677942</v>
      </c>
      <c r="L747">
        <f>VLOOKUP(J747,Tabela6[#All],2,FALSE)</f>
        <v>0.3010299956639812</v>
      </c>
      <c r="M747">
        <f>VLOOKUP(J747,Tabela6[#All],3,FALSE)</f>
        <v>0.3010299956639812</v>
      </c>
      <c r="O747" s="1" t="s">
        <v>94</v>
      </c>
      <c r="P747">
        <v>4.6805077463801403</v>
      </c>
      <c r="Q747">
        <f>VLOOKUP(O747,Tabela6[#All],2,FALSE)</f>
        <v>0</v>
      </c>
      <c r="R747">
        <f>VLOOKUP(O747,Tabela6[#All],3,FALSE)</f>
        <v>0</v>
      </c>
      <c r="T747" s="1" t="s">
        <v>94</v>
      </c>
      <c r="U747">
        <v>-22.743771000000002</v>
      </c>
      <c r="V747">
        <f>VLOOKUP(T747,Tabela6[#All],2,FALSE)</f>
        <v>0</v>
      </c>
      <c r="W747">
        <f>VLOOKUP(T747,Tabela6[#All],3,FALSE)</f>
        <v>0</v>
      </c>
      <c r="Y747" s="1" t="s">
        <v>94</v>
      </c>
      <c r="Z747">
        <v>-46.897802090290753</v>
      </c>
      <c r="AA747">
        <f>VLOOKUP(Y747,Tabela6[#All],2,FALSE)</f>
        <v>0</v>
      </c>
      <c r="AB747">
        <f>VLOOKUP(Y747,Tabela6[#All],3,FALSE)</f>
        <v>0</v>
      </c>
    </row>
    <row r="748" spans="1:28" x14ac:dyDescent="0.3">
      <c r="A748" t="s">
        <v>95</v>
      </c>
      <c r="B748">
        <v>0.3010299956639812</v>
      </c>
      <c r="C748">
        <v>0.3010299956639812</v>
      </c>
      <c r="E748" s="1" t="s">
        <v>114</v>
      </c>
      <c r="F748">
        <v>806.35944600000005</v>
      </c>
      <c r="G748" s="6">
        <f>VLOOKUP(E748,Tabela6[#All],2,FALSE)</f>
        <v>3.4438885467773721</v>
      </c>
      <c r="H748" s="6">
        <f>VLOOKUP(E748,Tabela6[#All],3,FALSE)</f>
        <v>2.27415784926368</v>
      </c>
      <c r="J748" s="1" t="s">
        <v>96</v>
      </c>
      <c r="K748">
        <v>2.988669077143248</v>
      </c>
      <c r="L748">
        <f>VLOOKUP(J748,Tabela6[#All],2,FALSE)</f>
        <v>0.84509804001425681</v>
      </c>
      <c r="M748">
        <f>VLOOKUP(J748,Tabela6[#All],3,FALSE)</f>
        <v>0.6020599913279624</v>
      </c>
      <c r="O748" s="1" t="s">
        <v>95</v>
      </c>
      <c r="P748">
        <v>4.8021372057296654</v>
      </c>
      <c r="Q748">
        <f>VLOOKUP(O748,Tabela6[#All],2,FALSE)</f>
        <v>0.3010299956639812</v>
      </c>
      <c r="R748">
        <f>VLOOKUP(O748,Tabela6[#All],3,FALSE)</f>
        <v>0.3010299956639812</v>
      </c>
      <c r="T748" s="1" t="s">
        <v>95</v>
      </c>
      <c r="U748">
        <v>-21.418383015</v>
      </c>
      <c r="V748">
        <f>VLOOKUP(T748,Tabela6[#All],2,FALSE)</f>
        <v>0.3010299956639812</v>
      </c>
      <c r="W748">
        <f>VLOOKUP(T748,Tabela6[#All],3,FALSE)</f>
        <v>0.3010299956639812</v>
      </c>
      <c r="Y748" s="1" t="s">
        <v>95</v>
      </c>
      <c r="Z748">
        <v>-50.07303627502921</v>
      </c>
      <c r="AA748">
        <f>VLOOKUP(Y748,Tabela6[#All],2,FALSE)</f>
        <v>0.3010299956639812</v>
      </c>
      <c r="AB748">
        <f>VLOOKUP(Y748,Tabela6[#All],3,FALSE)</f>
        <v>0.3010299956639812</v>
      </c>
    </row>
    <row r="749" spans="1:28" x14ac:dyDescent="0.3">
      <c r="A749" t="s">
        <v>96</v>
      </c>
      <c r="B749">
        <v>0.84509804001425681</v>
      </c>
      <c r="C749">
        <v>0.6020599913279624</v>
      </c>
      <c r="E749" s="1" t="s">
        <v>115</v>
      </c>
      <c r="F749">
        <v>512.43853300000001</v>
      </c>
      <c r="G749" s="6">
        <f>VLOOKUP(E749,Tabela6[#All],2,FALSE)</f>
        <v>1.3979400086720377</v>
      </c>
      <c r="H749" s="6">
        <f>VLOOKUP(E749,Tabela6[#All],3,FALSE)</f>
        <v>1.3979400086720377</v>
      </c>
      <c r="J749" s="1" t="s">
        <v>168</v>
      </c>
      <c r="K749">
        <v>2.5135052581797321</v>
      </c>
      <c r="L749">
        <f>VLOOKUP(J749,Tabela6[#All],2,FALSE)</f>
        <v>2.9439888750737717</v>
      </c>
      <c r="M749">
        <f>VLOOKUP(J749,Tabela6[#All],3,FALSE)</f>
        <v>1.9912260756924949</v>
      </c>
      <c r="O749" s="1" t="s">
        <v>96</v>
      </c>
      <c r="P749">
        <v>4.4094089499748597</v>
      </c>
      <c r="Q749">
        <f>VLOOKUP(O749,Tabela6[#All],2,FALSE)</f>
        <v>0.84509804001425681</v>
      </c>
      <c r="R749">
        <f>VLOOKUP(O749,Tabela6[#All],3,FALSE)</f>
        <v>0.6020599913279624</v>
      </c>
      <c r="T749" s="1" t="s">
        <v>96</v>
      </c>
      <c r="U749">
        <v>-20.636668999377008</v>
      </c>
      <c r="V749">
        <f>VLOOKUP(T749,Tabela6[#All],2,FALSE)</f>
        <v>0.84509804001425681</v>
      </c>
      <c r="W749">
        <f>VLOOKUP(T749,Tabela6[#All],3,FALSE)</f>
        <v>0.6020599913279624</v>
      </c>
      <c r="Y749" s="1" t="s">
        <v>96</v>
      </c>
      <c r="Z749">
        <v>-51.106661019946934</v>
      </c>
      <c r="AA749">
        <f>VLOOKUP(Y749,Tabela6[#All],2,FALSE)</f>
        <v>0.84509804001425681</v>
      </c>
      <c r="AB749">
        <f>VLOOKUP(Y749,Tabela6[#All],3,FALSE)</f>
        <v>0.6020599913279624</v>
      </c>
    </row>
    <row r="750" spans="1:28" x14ac:dyDescent="0.3">
      <c r="A750" t="s">
        <v>168</v>
      </c>
      <c r="B750">
        <v>2.9439888750737717</v>
      </c>
      <c r="C750">
        <v>1.9912260756924949</v>
      </c>
      <c r="E750" s="1" t="s">
        <v>116</v>
      </c>
      <c r="F750">
        <v>764.09666800000002</v>
      </c>
      <c r="G750" s="6">
        <f>VLOOKUP(E750,Tabela6[#All],2,FALSE)</f>
        <v>1.9822712330395684</v>
      </c>
      <c r="H750" s="6">
        <f>VLOOKUP(E750,Tabela6[#All],3,FALSE)</f>
        <v>1.7708520116421442</v>
      </c>
      <c r="J750" s="1" t="s">
        <v>97</v>
      </c>
      <c r="K750">
        <v>2.3664005414484302</v>
      </c>
      <c r="L750">
        <f>VLOOKUP(J750,Tabela6[#All],2,FALSE)</f>
        <v>0</v>
      </c>
      <c r="M750">
        <f>VLOOKUP(J750,Tabela6[#All],3,FALSE)</f>
        <v>0</v>
      </c>
      <c r="O750" s="1" t="s">
        <v>168</v>
      </c>
      <c r="P750">
        <v>4.8343189536706639</v>
      </c>
      <c r="Q750">
        <f>VLOOKUP(O750,Tabela6[#All],2,FALSE)</f>
        <v>2.9439888750737717</v>
      </c>
      <c r="R750">
        <f>VLOOKUP(O750,Tabela6[#All],3,FALSE)</f>
        <v>1.9912260756924949</v>
      </c>
      <c r="T750" s="1" t="s">
        <v>168</v>
      </c>
      <c r="U750">
        <v>-24.319508883999905</v>
      </c>
      <c r="V750">
        <f>VLOOKUP(T750,Tabela6[#All],2,FALSE)</f>
        <v>2.9439888750737717</v>
      </c>
      <c r="W750">
        <f>VLOOKUP(T750,Tabela6[#All],3,FALSE)</f>
        <v>1.9912260756924949</v>
      </c>
      <c r="Y750" s="1" t="s">
        <v>168</v>
      </c>
      <c r="Z750">
        <v>-46.997301864512337</v>
      </c>
      <c r="AA750">
        <f>VLOOKUP(Y750,Tabela6[#All],2,FALSE)</f>
        <v>2.9439888750737717</v>
      </c>
      <c r="AB750">
        <f>VLOOKUP(Y750,Tabela6[#All],3,FALSE)</f>
        <v>1.9912260756924949</v>
      </c>
    </row>
    <row r="751" spans="1:28" x14ac:dyDescent="0.3">
      <c r="A751" t="s">
        <v>97</v>
      </c>
      <c r="B751">
        <v>0</v>
      </c>
      <c r="C751">
        <v>0</v>
      </c>
      <c r="E751" s="1" t="s">
        <v>117</v>
      </c>
      <c r="F751">
        <v>659.86581000000001</v>
      </c>
      <c r="G751" s="6">
        <f>VLOOKUP(E751,Tabela6[#All],2,FALSE)</f>
        <v>0</v>
      </c>
      <c r="H751" s="6">
        <f>VLOOKUP(E751,Tabela6[#All],3,FALSE)</f>
        <v>0</v>
      </c>
      <c r="J751" s="1" t="s">
        <v>98</v>
      </c>
      <c r="K751">
        <v>2.8732438522340966</v>
      </c>
      <c r="L751">
        <f>VLOOKUP(J751,Tabela6[#All],2,FALSE)</f>
        <v>0.77815125038364363</v>
      </c>
      <c r="M751">
        <f>VLOOKUP(J751,Tabela6[#All],3,FALSE)</f>
        <v>0.77815125038364363</v>
      </c>
      <c r="O751" s="1" t="s">
        <v>97</v>
      </c>
      <c r="P751">
        <v>3.7767011839884108</v>
      </c>
      <c r="Q751">
        <f>VLOOKUP(O751,Tabela6[#All],2,FALSE)</f>
        <v>0</v>
      </c>
      <c r="R751">
        <f>VLOOKUP(O751,Tabela6[#All],3,FALSE)</f>
        <v>0</v>
      </c>
      <c r="T751" s="1" t="s">
        <v>97</v>
      </c>
      <c r="U751">
        <v>-21.5953916792139</v>
      </c>
      <c r="V751">
        <f>VLOOKUP(T751,Tabela6[#All],2,FALSE)</f>
        <v>0</v>
      </c>
      <c r="W751">
        <f>VLOOKUP(T751,Tabela6[#All],3,FALSE)</f>
        <v>0</v>
      </c>
      <c r="Y751" s="1" t="s">
        <v>97</v>
      </c>
      <c r="Z751">
        <v>-50.599425717222353</v>
      </c>
      <c r="AA751">
        <f>VLOOKUP(Y751,Tabela6[#All],2,FALSE)</f>
        <v>0</v>
      </c>
      <c r="AB751">
        <f>VLOOKUP(Y751,Tabela6[#All],3,FALSE)</f>
        <v>0</v>
      </c>
    </row>
    <row r="752" spans="1:28" x14ac:dyDescent="0.3">
      <c r="A752" t="s">
        <v>98</v>
      </c>
      <c r="B752">
        <v>0.77815125038364363</v>
      </c>
      <c r="C752">
        <v>0.77815125038364363</v>
      </c>
      <c r="E752" s="1" t="s">
        <v>118</v>
      </c>
      <c r="F752">
        <v>382.57087799999999</v>
      </c>
      <c r="G752" s="6">
        <f>VLOOKUP(E752,Tabela6[#All],2,FALSE)</f>
        <v>0.3010299956639812</v>
      </c>
      <c r="H752" s="6">
        <f>VLOOKUP(E752,Tabela6[#All],3,FALSE)</f>
        <v>0.3010299956639812</v>
      </c>
      <c r="J752" s="1" t="s">
        <v>99</v>
      </c>
      <c r="K752">
        <v>2.8633216702709303</v>
      </c>
      <c r="L752">
        <f>VLOOKUP(J752,Tabela6[#All],2,FALSE)</f>
        <v>0.95424250943932487</v>
      </c>
      <c r="M752">
        <f>VLOOKUP(J752,Tabela6[#All],3,FALSE)</f>
        <v>0.90308998699194354</v>
      </c>
      <c r="O752" s="1" t="s">
        <v>98</v>
      </c>
      <c r="P752">
        <v>4.7431019322670114</v>
      </c>
      <c r="Q752">
        <f>VLOOKUP(O752,Tabela6[#All],2,FALSE)</f>
        <v>0.77815125038364363</v>
      </c>
      <c r="R752">
        <f>VLOOKUP(O752,Tabela6[#All],3,FALSE)</f>
        <v>0.77815125038364363</v>
      </c>
      <c r="T752" s="1" t="s">
        <v>98</v>
      </c>
      <c r="U752">
        <v>-23.714202222999905</v>
      </c>
      <c r="V752">
        <f>VLOOKUP(T752,Tabela6[#All],2,FALSE)</f>
        <v>0.77815125038364363</v>
      </c>
      <c r="W752">
        <f>VLOOKUP(T752,Tabela6[#All],3,FALSE)</f>
        <v>0.77815125038364363</v>
      </c>
      <c r="Y752" s="1" t="s">
        <v>98</v>
      </c>
      <c r="Z752">
        <v>-47.418015150930991</v>
      </c>
      <c r="AA752">
        <f>VLOOKUP(Y752,Tabela6[#All],2,FALSE)</f>
        <v>0.77815125038364363</v>
      </c>
      <c r="AB752">
        <f>VLOOKUP(Y752,Tabela6[#All],3,FALSE)</f>
        <v>0.77815125038364363</v>
      </c>
    </row>
    <row r="753" spans="1:28" x14ac:dyDescent="0.3">
      <c r="A753" t="s">
        <v>99</v>
      </c>
      <c r="B753">
        <v>0.95424250943932487</v>
      </c>
      <c r="C753">
        <v>0.90308998699194354</v>
      </c>
      <c r="E753" s="1" t="s">
        <v>119</v>
      </c>
      <c r="F753">
        <v>772.83696899999995</v>
      </c>
      <c r="G753" s="6">
        <f>VLOOKUP(E753,Tabela6[#All],2,FALSE)</f>
        <v>0.6020599913279624</v>
      </c>
      <c r="H753" s="6">
        <f>VLOOKUP(E753,Tabela6[#All],3,FALSE)</f>
        <v>0.6020599913279624</v>
      </c>
      <c r="J753" s="1" t="s">
        <v>100</v>
      </c>
      <c r="K753">
        <v>2.245502797372851</v>
      </c>
      <c r="L753">
        <f>VLOOKUP(J753,Tabela6[#All],2,FALSE)</f>
        <v>0.6020599913279624</v>
      </c>
      <c r="M753">
        <f>VLOOKUP(J753,Tabela6[#All],3,FALSE)</f>
        <v>0.6020599913279624</v>
      </c>
      <c r="O753" s="1" t="s">
        <v>99</v>
      </c>
      <c r="P753">
        <v>5.2261563633558481</v>
      </c>
      <c r="Q753">
        <f>VLOOKUP(O753,Tabela6[#All],2,FALSE)</f>
        <v>0.95424250943932487</v>
      </c>
      <c r="R753">
        <f>VLOOKUP(O753,Tabela6[#All],3,FALSE)</f>
        <v>0.90308998699194354</v>
      </c>
      <c r="T753" s="1" t="s">
        <v>99</v>
      </c>
      <c r="U753">
        <v>-22.926668725898853</v>
      </c>
      <c r="V753">
        <f>VLOOKUP(T753,Tabela6[#All],2,FALSE)</f>
        <v>0.95424250943932487</v>
      </c>
      <c r="W753">
        <f>VLOOKUP(T753,Tabela6[#All],3,FALSE)</f>
        <v>0.90308998699194354</v>
      </c>
      <c r="Y753" s="1" t="s">
        <v>99</v>
      </c>
      <c r="Z753">
        <v>-45.46204884623041</v>
      </c>
      <c r="AA753">
        <f>VLOOKUP(Y753,Tabela6[#All],2,FALSE)</f>
        <v>0.95424250943932487</v>
      </c>
      <c r="AB753">
        <f>VLOOKUP(Y753,Tabela6[#All],3,FALSE)</f>
        <v>0.90308998699194354</v>
      </c>
    </row>
    <row r="754" spans="1:28" x14ac:dyDescent="0.3">
      <c r="A754" t="s">
        <v>100</v>
      </c>
      <c r="B754">
        <v>0.6020599913279624</v>
      </c>
      <c r="C754">
        <v>0.6020599913279624</v>
      </c>
      <c r="E754" s="1" t="s">
        <v>120</v>
      </c>
      <c r="F754">
        <v>754.99158699999998</v>
      </c>
      <c r="G754" s="6">
        <f>VLOOKUP(E754,Tabela6[#All],2,FALSE)</f>
        <v>0.77815125038364363</v>
      </c>
      <c r="H754" s="6">
        <f>VLOOKUP(E754,Tabela6[#All],3,FALSE)</f>
        <v>0</v>
      </c>
      <c r="J754" s="1" t="s">
        <v>101</v>
      </c>
      <c r="K754">
        <v>3.1392709632675655</v>
      </c>
      <c r="L754">
        <f>VLOOKUP(J754,Tabela6[#All],2,FALSE)</f>
        <v>1.7481880270062005</v>
      </c>
      <c r="M754">
        <f>VLOOKUP(J754,Tabela6[#All],3,FALSE)</f>
        <v>1.4471580313422192</v>
      </c>
      <c r="O754" s="1" t="s">
        <v>100</v>
      </c>
      <c r="P754">
        <v>4.1353553094087747</v>
      </c>
      <c r="Q754">
        <f>VLOOKUP(O754,Tabela6[#All],2,FALSE)</f>
        <v>0.6020599913279624</v>
      </c>
      <c r="R754">
        <f>VLOOKUP(O754,Tabela6[#All],3,FALSE)</f>
        <v>0.6020599913279624</v>
      </c>
      <c r="T754" s="1" t="s">
        <v>100</v>
      </c>
      <c r="U754">
        <v>-22.611166885180054</v>
      </c>
      <c r="V754">
        <f>VLOOKUP(T754,Tabela6[#All],2,FALSE)</f>
        <v>0.6020599913279624</v>
      </c>
      <c r="W754">
        <f>VLOOKUP(T754,Tabela6[#All],3,FALSE)</f>
        <v>0.6020599913279624</v>
      </c>
      <c r="Y754" s="1" t="s">
        <v>100</v>
      </c>
      <c r="Z754">
        <v>-45.183569424497712</v>
      </c>
      <c r="AA754">
        <f>VLOOKUP(Y754,Tabela6[#All],2,FALSE)</f>
        <v>0.6020599913279624</v>
      </c>
      <c r="AB754">
        <f>VLOOKUP(Y754,Tabela6[#All],3,FALSE)</f>
        <v>0.6020599913279624</v>
      </c>
    </row>
    <row r="755" spans="1:28" x14ac:dyDescent="0.3">
      <c r="A755" t="s">
        <v>101</v>
      </c>
      <c r="B755">
        <v>1.7481880270062005</v>
      </c>
      <c r="C755">
        <v>1.4471580313422192</v>
      </c>
      <c r="E755" s="1" t="s">
        <v>121</v>
      </c>
      <c r="F755">
        <v>849.65603699999997</v>
      </c>
      <c r="G755" s="6">
        <f>VLOOKUP(E755,Tabela6[#All],2,FALSE)</f>
        <v>1.3802112417116059</v>
      </c>
      <c r="H755" s="6">
        <f>VLOOKUP(E755,Tabela6[#All],3,FALSE)</f>
        <v>0.6020599913279624</v>
      </c>
      <c r="J755" s="1" t="s">
        <v>102</v>
      </c>
      <c r="K755">
        <v>2.7029395000753436</v>
      </c>
      <c r="L755">
        <f>VLOOKUP(J755,Tabela6[#All],2,FALSE)</f>
        <v>0</v>
      </c>
      <c r="M755">
        <f>VLOOKUP(J755,Tabela6[#All],3,FALSE)</f>
        <v>0</v>
      </c>
      <c r="O755" s="1" t="s">
        <v>101</v>
      </c>
      <c r="P755">
        <v>5.6065339863505974</v>
      </c>
      <c r="Q755">
        <f>VLOOKUP(O755,Tabela6[#All],2,FALSE)</f>
        <v>1.7481880270062005</v>
      </c>
      <c r="R755">
        <f>VLOOKUP(O755,Tabela6[#All],3,FALSE)</f>
        <v>1.4471580313422192</v>
      </c>
      <c r="T755" s="1" t="s">
        <v>101</v>
      </c>
      <c r="U755">
        <v>-22.723722000000002</v>
      </c>
      <c r="V755">
        <f>VLOOKUP(T755,Tabela6[#All],2,FALSE)</f>
        <v>1.7481880270062005</v>
      </c>
      <c r="W755">
        <f>VLOOKUP(T755,Tabela6[#All],3,FALSE)</f>
        <v>1.4471580313422192</v>
      </c>
      <c r="Y755" s="1" t="s">
        <v>101</v>
      </c>
      <c r="Z755">
        <v>-47.646846236158197</v>
      </c>
      <c r="AA755">
        <f>VLOOKUP(Y755,Tabela6[#All],2,FALSE)</f>
        <v>1.7481880270062005</v>
      </c>
      <c r="AB755">
        <f>VLOOKUP(Y755,Tabela6[#All],3,FALSE)</f>
        <v>1.4471580313422192</v>
      </c>
    </row>
    <row r="756" spans="1:28" x14ac:dyDescent="0.3">
      <c r="A756" t="s">
        <v>102</v>
      </c>
      <c r="B756">
        <v>0</v>
      </c>
      <c r="C756">
        <v>0</v>
      </c>
      <c r="E756" s="1" t="s">
        <v>122</v>
      </c>
      <c r="F756">
        <v>517.39019800000005</v>
      </c>
      <c r="G756" s="6">
        <f>VLOOKUP(E756,Tabela6[#All],2,FALSE)</f>
        <v>1.4471580313422192</v>
      </c>
      <c r="H756" s="6">
        <f>VLOOKUP(E756,Tabela6[#All],3,FALSE)</f>
        <v>1.2304489213782739</v>
      </c>
      <c r="J756" s="1" t="s">
        <v>103</v>
      </c>
      <c r="K756">
        <v>2.861604895852659</v>
      </c>
      <c r="L756">
        <f>VLOOKUP(J756,Tabela6[#All],2,FALSE)</f>
        <v>1.3010299956639813</v>
      </c>
      <c r="M756">
        <f>VLOOKUP(J756,Tabela6[#All],3,FALSE)</f>
        <v>0.84509804001425681</v>
      </c>
      <c r="O756" s="1" t="s">
        <v>102</v>
      </c>
      <c r="P756">
        <v>4.4743036971165608</v>
      </c>
      <c r="Q756">
        <f>VLOOKUP(O756,Tabela6[#All],2,FALSE)</f>
        <v>0</v>
      </c>
      <c r="R756">
        <f>VLOOKUP(O756,Tabela6[#All],3,FALSE)</f>
        <v>0</v>
      </c>
      <c r="T756" s="1" t="s">
        <v>102</v>
      </c>
      <c r="U756">
        <v>-23.192991495000008</v>
      </c>
      <c r="V756">
        <f>VLOOKUP(T756,Tabela6[#All],2,FALSE)</f>
        <v>0</v>
      </c>
      <c r="W756">
        <f>VLOOKUP(T756,Tabela6[#All],3,FALSE)</f>
        <v>0</v>
      </c>
      <c r="Y756" s="1" t="s">
        <v>102</v>
      </c>
      <c r="Z756">
        <v>-49.383974489660609</v>
      </c>
      <c r="AA756">
        <f>VLOOKUP(Y756,Tabela6[#All],2,FALSE)</f>
        <v>0</v>
      </c>
      <c r="AB756">
        <f>VLOOKUP(Y756,Tabela6[#All],3,FALSE)</f>
        <v>0</v>
      </c>
    </row>
    <row r="757" spans="1:28" x14ac:dyDescent="0.3">
      <c r="A757" t="s">
        <v>103</v>
      </c>
      <c r="B757">
        <v>1.3010299956639813</v>
      </c>
      <c r="C757">
        <v>0.84509804001425681</v>
      </c>
      <c r="E757" s="1" t="s">
        <v>123</v>
      </c>
      <c r="F757">
        <v>718.57108200000005</v>
      </c>
      <c r="G757" s="6">
        <f>VLOOKUP(E757,Tabela6[#All],2,FALSE)</f>
        <v>0</v>
      </c>
      <c r="H757" s="6">
        <f>VLOOKUP(E757,Tabela6[#All],3,FALSE)</f>
        <v>0</v>
      </c>
      <c r="J757" s="1" t="s">
        <v>104</v>
      </c>
      <c r="K757">
        <v>2.6341123498306187</v>
      </c>
      <c r="L757">
        <f>VLOOKUP(J757,Tabela6[#All],2,FALSE)</f>
        <v>2.8228216453031045</v>
      </c>
      <c r="M757">
        <f>VLOOKUP(J757,Tabela6[#All],3,FALSE)</f>
        <v>2.0211892990699383</v>
      </c>
      <c r="O757" s="1" t="s">
        <v>103</v>
      </c>
      <c r="P757">
        <v>4.8831445159072819</v>
      </c>
      <c r="Q757">
        <f>VLOOKUP(O757,Tabela6[#All],2,FALSE)</f>
        <v>1.3010299956639813</v>
      </c>
      <c r="R757">
        <f>VLOOKUP(O757,Tabela6[#All],3,FALSE)</f>
        <v>0.84509804001425681</v>
      </c>
      <c r="T757" s="1" t="s">
        <v>103</v>
      </c>
      <c r="U757">
        <v>-21.994049295000003</v>
      </c>
      <c r="V757">
        <f>VLOOKUP(T757,Tabela6[#All],2,FALSE)</f>
        <v>1.3010299956639813</v>
      </c>
      <c r="W757">
        <f>VLOOKUP(T757,Tabela6[#All],3,FALSE)</f>
        <v>0.84509804001425681</v>
      </c>
      <c r="Y757" s="1" t="s">
        <v>103</v>
      </c>
      <c r="Z757">
        <v>-47.425172881653872</v>
      </c>
      <c r="AA757">
        <f>VLOOKUP(Y757,Tabela6[#All],2,FALSE)</f>
        <v>1.3010299956639813</v>
      </c>
      <c r="AB757">
        <f>VLOOKUP(Y757,Tabela6[#All],3,FALSE)</f>
        <v>0.84509804001425681</v>
      </c>
    </row>
    <row r="758" spans="1:28" x14ac:dyDescent="0.3">
      <c r="A758" t="s">
        <v>104</v>
      </c>
      <c r="B758">
        <v>2.8228216453031045</v>
      </c>
      <c r="C758">
        <v>2.0211892990699383</v>
      </c>
      <c r="E758" s="1" t="s">
        <v>124</v>
      </c>
      <c r="F758">
        <v>504.243066</v>
      </c>
      <c r="G758" s="6">
        <f>VLOOKUP(E758,Tabela6[#All],2,FALSE)</f>
        <v>0.90308998699194354</v>
      </c>
      <c r="H758" s="6">
        <f>VLOOKUP(E758,Tabela6[#All],3,FALSE)</f>
        <v>0.3010299956639812</v>
      </c>
      <c r="J758" s="1" t="s">
        <v>105</v>
      </c>
      <c r="K758">
        <v>2.3889994251205149</v>
      </c>
      <c r="L758">
        <f>VLOOKUP(J758,Tabela6[#All],2,FALSE)</f>
        <v>1.6127838567197355</v>
      </c>
      <c r="M758">
        <f>VLOOKUP(J758,Tabela6[#All],3,FALSE)</f>
        <v>1.4771212547196624</v>
      </c>
      <c r="O758" s="1" t="s">
        <v>104</v>
      </c>
      <c r="P758">
        <v>4.5989983057863615</v>
      </c>
      <c r="Q758">
        <f>VLOOKUP(O758,Tabela6[#All],2,FALSE)</f>
        <v>2.8228216453031045</v>
      </c>
      <c r="R758">
        <f>VLOOKUP(O758,Tabela6[#All],3,FALSE)</f>
        <v>2.0211892990699383</v>
      </c>
      <c r="T758" s="1" t="s">
        <v>104</v>
      </c>
      <c r="U758">
        <v>-21.010999499367802</v>
      </c>
      <c r="V758">
        <f>VLOOKUP(T758,Tabela6[#All],2,FALSE)</f>
        <v>2.8228216453031045</v>
      </c>
      <c r="W758">
        <f>VLOOKUP(T758,Tabela6[#All],3,FALSE)</f>
        <v>2.0211892990699383</v>
      </c>
      <c r="Y758" s="1" t="s">
        <v>104</v>
      </c>
      <c r="Z758">
        <v>-48.222265751502015</v>
      </c>
      <c r="AA758">
        <f>VLOOKUP(Y758,Tabela6[#All],2,FALSE)</f>
        <v>2.8228216453031045</v>
      </c>
      <c r="AB758">
        <f>VLOOKUP(Y758,Tabela6[#All],3,FALSE)</f>
        <v>2.0211892990699383</v>
      </c>
    </row>
    <row r="759" spans="1:28" x14ac:dyDescent="0.3">
      <c r="A759" t="s">
        <v>105</v>
      </c>
      <c r="B759">
        <v>1.6127838567197355</v>
      </c>
      <c r="C759">
        <v>1.4771212547196624</v>
      </c>
      <c r="E759" s="1" t="s">
        <v>125</v>
      </c>
      <c r="F759">
        <v>604.88468899999998</v>
      </c>
      <c r="G759" s="6">
        <f>VLOOKUP(E759,Tabela6[#All],2,FALSE)</f>
        <v>1.8864907251724818</v>
      </c>
      <c r="H759" s="6">
        <f>VLOOKUP(E759,Tabela6[#All],3,FALSE)</f>
        <v>1.8195439355418688</v>
      </c>
      <c r="J759" s="1" t="s">
        <v>169</v>
      </c>
      <c r="K759">
        <v>2.1739230692509985</v>
      </c>
      <c r="L759">
        <f>VLOOKUP(J759,Tabela6[#All],2,FALSE)</f>
        <v>2.6384892569546374</v>
      </c>
      <c r="M759">
        <f>VLOOKUP(J759,Tabela6[#All],3,FALSE)</f>
        <v>1.3424226808222062</v>
      </c>
      <c r="O759" s="1" t="s">
        <v>105</v>
      </c>
      <c r="P759">
        <v>4.7493497605974762</v>
      </c>
      <c r="Q759">
        <f>VLOOKUP(O759,Tabela6[#All],2,FALSE)</f>
        <v>1.6127838567197355</v>
      </c>
      <c r="R759">
        <f>VLOOKUP(O759,Tabela6[#All],3,FALSE)</f>
        <v>1.4771212547196624</v>
      </c>
      <c r="T759" s="1" t="s">
        <v>105</v>
      </c>
      <c r="U759">
        <v>-21.858362505000006</v>
      </c>
      <c r="V759">
        <f>VLOOKUP(T759,Tabela6[#All],2,FALSE)</f>
        <v>1.6127838567197355</v>
      </c>
      <c r="W759">
        <f>VLOOKUP(T759,Tabela6[#All],3,FALSE)</f>
        <v>1.4771212547196624</v>
      </c>
      <c r="Y759" s="1" t="s">
        <v>105</v>
      </c>
      <c r="Z759">
        <v>-47.48140964335802</v>
      </c>
      <c r="AA759">
        <f>VLOOKUP(Y759,Tabela6[#All],2,FALSE)</f>
        <v>1.6127838567197355</v>
      </c>
      <c r="AB759">
        <f>VLOOKUP(Y759,Tabela6[#All],3,FALSE)</f>
        <v>1.4771212547196624</v>
      </c>
    </row>
    <row r="760" spans="1:28" x14ac:dyDescent="0.3">
      <c r="A760" t="s">
        <v>169</v>
      </c>
      <c r="B760">
        <v>2.6384892569546374</v>
      </c>
      <c r="C760">
        <v>1.3424226808222062</v>
      </c>
      <c r="E760" s="1" t="s">
        <v>126</v>
      </c>
      <c r="F760">
        <v>761.15639399999998</v>
      </c>
      <c r="G760" s="6">
        <f>VLOOKUP(E760,Tabela6[#All],2,FALSE)</f>
        <v>2.4771212547196626</v>
      </c>
      <c r="H760" s="6">
        <f>VLOOKUP(E760,Tabela6[#All],3,FALSE)</f>
        <v>2.0413926851582249</v>
      </c>
      <c r="J760" s="1" t="s">
        <v>106</v>
      </c>
      <c r="K760">
        <v>3.1004673888821435</v>
      </c>
      <c r="L760">
        <f>VLOOKUP(J760,Tabela6[#All],2,FALSE)</f>
        <v>0</v>
      </c>
      <c r="M760">
        <f>VLOOKUP(J760,Tabela6[#All],3,FALSE)</f>
        <v>0</v>
      </c>
      <c r="O760" s="1" t="s">
        <v>169</v>
      </c>
      <c r="P760">
        <v>5.5119808992470753</v>
      </c>
      <c r="Q760">
        <f>VLOOKUP(O760,Tabela6[#All],2,FALSE)</f>
        <v>2.6384892569546374</v>
      </c>
      <c r="R760">
        <f>VLOOKUP(O760,Tabela6[#All],3,FALSE)</f>
        <v>1.3424226808222062</v>
      </c>
      <c r="T760" s="1" t="s">
        <v>169</v>
      </c>
      <c r="U760">
        <v>-24.003021500000003</v>
      </c>
      <c r="V760">
        <f>VLOOKUP(T760,Tabela6[#All],2,FALSE)</f>
        <v>2.6384892569546374</v>
      </c>
      <c r="W760">
        <f>VLOOKUP(T760,Tabela6[#All],3,FALSE)</f>
        <v>1.3424226808222062</v>
      </c>
      <c r="Y760" s="1" t="s">
        <v>169</v>
      </c>
      <c r="Z760">
        <v>-46.412049583612436</v>
      </c>
      <c r="AA760">
        <f>VLOOKUP(Y760,Tabela6[#All],2,FALSE)</f>
        <v>2.6384892569546374</v>
      </c>
      <c r="AB760">
        <f>VLOOKUP(Y760,Tabela6[#All],3,FALSE)</f>
        <v>1.3424226808222062</v>
      </c>
    </row>
    <row r="761" spans="1:28" x14ac:dyDescent="0.3">
      <c r="A761" t="s">
        <v>106</v>
      </c>
      <c r="B761">
        <v>0</v>
      </c>
      <c r="C761">
        <v>0</v>
      </c>
      <c r="E761" s="1" t="s">
        <v>127</v>
      </c>
      <c r="F761">
        <v>733.95771000000002</v>
      </c>
      <c r="G761" s="6">
        <f>VLOOKUP(E761,Tabela6[#All],2,FALSE)</f>
        <v>0.3010299956639812</v>
      </c>
      <c r="H761" s="6">
        <f>VLOOKUP(E761,Tabela6[#All],3,FALSE)</f>
        <v>0</v>
      </c>
      <c r="J761" s="1" t="s">
        <v>107</v>
      </c>
      <c r="K761">
        <v>2.891648943870559</v>
      </c>
      <c r="L761">
        <f>VLOOKUP(J761,Tabela6[#All],2,FALSE)</f>
        <v>0.77815125038364363</v>
      </c>
      <c r="M761">
        <f>VLOOKUP(J761,Tabela6[#All],3,FALSE)</f>
        <v>0.47712125471966244</v>
      </c>
      <c r="O761" s="1" t="s">
        <v>106</v>
      </c>
      <c r="P761">
        <v>4.6454222693490923</v>
      </c>
      <c r="Q761">
        <f>VLOOKUP(O761,Tabela6[#All],2,FALSE)</f>
        <v>0</v>
      </c>
      <c r="R761">
        <f>VLOOKUP(O761,Tabela6[#All],3,FALSE)</f>
        <v>0</v>
      </c>
      <c r="T761" s="1" t="s">
        <v>106</v>
      </c>
      <c r="U761">
        <v>-21.768781995000001</v>
      </c>
      <c r="V761">
        <f>VLOOKUP(T761,Tabela6[#All],2,FALSE)</f>
        <v>0</v>
      </c>
      <c r="W761">
        <f>VLOOKUP(T761,Tabela6[#All],3,FALSE)</f>
        <v>0</v>
      </c>
      <c r="Y761" s="1" t="s">
        <v>106</v>
      </c>
      <c r="Z761">
        <v>-52.115275826996601</v>
      </c>
      <c r="AA761">
        <f>VLOOKUP(Y761,Tabela6[#All],2,FALSE)</f>
        <v>0</v>
      </c>
      <c r="AB761">
        <f>VLOOKUP(Y761,Tabela6[#All],3,FALSE)</f>
        <v>0</v>
      </c>
    </row>
    <row r="762" spans="1:28" x14ac:dyDescent="0.3">
      <c r="A762" t="s">
        <v>107</v>
      </c>
      <c r="B762">
        <v>0.77815125038364363</v>
      </c>
      <c r="C762">
        <v>0.47712125471966244</v>
      </c>
      <c r="E762" s="1" t="s">
        <v>128</v>
      </c>
      <c r="F762">
        <v>665.75800000000004</v>
      </c>
      <c r="G762" s="6">
        <f>VLOOKUP(E762,Tabela6[#All],2,FALSE)</f>
        <v>1.4313637641589874</v>
      </c>
      <c r="H762" s="6">
        <f>VLOOKUP(E762,Tabela6[#All],3,FALSE)</f>
        <v>1.3617278360175928</v>
      </c>
      <c r="J762" s="1" t="s">
        <v>170</v>
      </c>
      <c r="K762">
        <v>2.8586580854397154</v>
      </c>
      <c r="L762">
        <f>VLOOKUP(J762,Tabela6[#All],2,FALSE)</f>
        <v>2.9360107957152097</v>
      </c>
      <c r="M762">
        <f>VLOOKUP(J762,Tabela6[#All],3,FALSE)</f>
        <v>1.5314789170422551</v>
      </c>
      <c r="O762" s="1" t="s">
        <v>107</v>
      </c>
      <c r="P762">
        <v>4.6067252245758397</v>
      </c>
      <c r="Q762">
        <f>VLOOKUP(O762,Tabela6[#All],2,FALSE)</f>
        <v>0.77815125038364363</v>
      </c>
      <c r="R762">
        <f>VLOOKUP(O762,Tabela6[#All],3,FALSE)</f>
        <v>0.47712125471966244</v>
      </c>
      <c r="T762" s="1" t="s">
        <v>107</v>
      </c>
      <c r="U762">
        <v>-21.538867499355003</v>
      </c>
      <c r="V762">
        <f>VLOOKUP(T762,Tabela6[#All],2,FALSE)</f>
        <v>0.77815125038364363</v>
      </c>
      <c r="W762">
        <f>VLOOKUP(T762,Tabela6[#All],3,FALSE)</f>
        <v>0.47712125471966244</v>
      </c>
      <c r="Y762" s="1" t="s">
        <v>107</v>
      </c>
      <c r="Z762">
        <v>-49.857735234791051</v>
      </c>
      <c r="AA762">
        <f>VLOOKUP(Y762,Tabela6[#All],2,FALSE)</f>
        <v>0.77815125038364363</v>
      </c>
      <c r="AB762">
        <f>VLOOKUP(Y762,Tabela6[#All],3,FALSE)</f>
        <v>0.47712125471966244</v>
      </c>
    </row>
    <row r="763" spans="1:28" x14ac:dyDescent="0.3">
      <c r="A763" t="s">
        <v>170</v>
      </c>
      <c r="B763">
        <v>2.9360107957152097</v>
      </c>
      <c r="C763">
        <v>1.5314789170422551</v>
      </c>
      <c r="E763" s="1" t="s">
        <v>129</v>
      </c>
      <c r="F763">
        <v>783.61512700000003</v>
      </c>
      <c r="G763" s="6">
        <f>VLOOKUP(E763,Tabela6[#All],2,FALSE)</f>
        <v>3.7543483357110188</v>
      </c>
      <c r="H763" s="6">
        <f>VLOOKUP(E763,Tabela6[#All],3,FALSE)</f>
        <v>2.4487063199050798</v>
      </c>
      <c r="J763" s="1" t="s">
        <v>108</v>
      </c>
      <c r="K763">
        <v>2.6735305121612907</v>
      </c>
      <c r="L763">
        <f>VLOOKUP(J763,Tabela6[#All],2,FALSE)</f>
        <v>0.84509804001425681</v>
      </c>
      <c r="M763">
        <f>VLOOKUP(J763,Tabela6[#All],3,FALSE)</f>
        <v>0.6020599913279624</v>
      </c>
      <c r="O763" s="1" t="s">
        <v>170</v>
      </c>
      <c r="P763">
        <v>4.7506780682494991</v>
      </c>
      <c r="Q763">
        <f>VLOOKUP(O763,Tabela6[#All],2,FALSE)</f>
        <v>2.9360107957152097</v>
      </c>
      <c r="R763">
        <f>VLOOKUP(O763,Tabela6[#All],3,FALSE)</f>
        <v>1.5314789170422551</v>
      </c>
      <c r="T763" s="1" t="s">
        <v>170</v>
      </c>
      <c r="U763">
        <v>-24.494251427999906</v>
      </c>
      <c r="V763">
        <f>VLOOKUP(T763,Tabela6[#All],2,FALSE)</f>
        <v>2.9360107957152097</v>
      </c>
      <c r="W763">
        <f>VLOOKUP(T763,Tabela6[#All],3,FALSE)</f>
        <v>1.5314789170422551</v>
      </c>
      <c r="Y763" s="1" t="s">
        <v>170</v>
      </c>
      <c r="Z763">
        <v>-47.841054751674982</v>
      </c>
      <c r="AA763">
        <f>VLOOKUP(Y763,Tabela6[#All],2,FALSE)</f>
        <v>2.9360107957152097</v>
      </c>
      <c r="AB763">
        <f>VLOOKUP(Y763,Tabela6[#All],3,FALSE)</f>
        <v>1.5314789170422551</v>
      </c>
    </row>
    <row r="764" spans="1:28" x14ac:dyDescent="0.3">
      <c r="A764" t="s">
        <v>108</v>
      </c>
      <c r="B764">
        <v>0.84509804001425681</v>
      </c>
      <c r="C764">
        <v>0.6020599913279624</v>
      </c>
      <c r="E764" s="1" t="s">
        <v>130</v>
      </c>
      <c r="F764">
        <v>565.011977</v>
      </c>
      <c r="G764" s="6">
        <f>VLOOKUP(E764,Tabela6[#All],2,FALSE)</f>
        <v>1.8325089127062364</v>
      </c>
      <c r="H764" s="6">
        <f>VLOOKUP(E764,Tabela6[#All],3,FALSE)</f>
        <v>1.6627578316815741</v>
      </c>
      <c r="J764" s="1" t="s">
        <v>109</v>
      </c>
      <c r="K764">
        <v>2.8435442119456353</v>
      </c>
      <c r="L764">
        <f>VLOOKUP(J764,Tabela6[#All],2,FALSE)</f>
        <v>0.95424250943932487</v>
      </c>
      <c r="M764">
        <f>VLOOKUP(J764,Tabela6[#All],3,FALSE)</f>
        <v>0.90308998699194354</v>
      </c>
      <c r="O764" s="1" t="s">
        <v>108</v>
      </c>
      <c r="P764">
        <v>4.1211986025846903</v>
      </c>
      <c r="Q764">
        <f>VLOOKUP(O764,Tabela6[#All],2,FALSE)</f>
        <v>0.84509804001425681</v>
      </c>
      <c r="R764">
        <f>VLOOKUP(O764,Tabela6[#All],3,FALSE)</f>
        <v>0.6020599913279624</v>
      </c>
      <c r="T764" s="1" t="s">
        <v>108</v>
      </c>
      <c r="U764">
        <v>-22.064934664020004</v>
      </c>
      <c r="V764">
        <f>VLOOKUP(T764,Tabela6[#All],2,FALSE)</f>
        <v>0.84509804001425681</v>
      </c>
      <c r="W764">
        <f>VLOOKUP(T764,Tabela6[#All],3,FALSE)</f>
        <v>0.6020599913279624</v>
      </c>
      <c r="Y764" s="1" t="s">
        <v>108</v>
      </c>
      <c r="Z764">
        <v>-48.177705754140838</v>
      </c>
      <c r="AA764">
        <f>VLOOKUP(Y764,Tabela6[#All],2,FALSE)</f>
        <v>0.84509804001425681</v>
      </c>
      <c r="AB764">
        <f>VLOOKUP(Y764,Tabela6[#All],3,FALSE)</f>
        <v>0.6020599913279624</v>
      </c>
    </row>
    <row r="765" spans="1:28" x14ac:dyDescent="0.3">
      <c r="A765" t="s">
        <v>109</v>
      </c>
      <c r="B765">
        <v>0.95424250943932487</v>
      </c>
      <c r="C765">
        <v>0.90308998699194354</v>
      </c>
      <c r="E765" s="1" t="s">
        <v>131</v>
      </c>
      <c r="F765">
        <v>929.72258999999997</v>
      </c>
      <c r="G765" s="6">
        <f>VLOOKUP(E765,Tabela6[#All],2,FALSE)</f>
        <v>0.77815125038364363</v>
      </c>
      <c r="H765" s="6">
        <f>VLOOKUP(E765,Tabela6[#All],3,FALSE)</f>
        <v>0.77815125038364363</v>
      </c>
      <c r="J765" s="1" t="s">
        <v>110</v>
      </c>
      <c r="K765">
        <v>2.5229173957693058</v>
      </c>
      <c r="L765">
        <f>VLOOKUP(J765,Tabela6[#All],2,FALSE)</f>
        <v>2.9513375187959179</v>
      </c>
      <c r="M765">
        <f>VLOOKUP(J765,Tabela6[#All],3,FALSE)</f>
        <v>2.1553360374650619</v>
      </c>
      <c r="O765" s="1" t="s">
        <v>109</v>
      </c>
      <c r="P765">
        <v>4.2160074681083124</v>
      </c>
      <c r="Q765">
        <f>VLOOKUP(O765,Tabela6[#All],2,FALSE)</f>
        <v>0.95424250943932487</v>
      </c>
      <c r="R765">
        <f>VLOOKUP(O765,Tabela6[#All],3,FALSE)</f>
        <v>0.90308998699194354</v>
      </c>
      <c r="T765" s="1" t="s">
        <v>109</v>
      </c>
      <c r="U765">
        <v>-24.220268457556852</v>
      </c>
      <c r="V765">
        <f>VLOOKUP(T765,Tabela6[#All],2,FALSE)</f>
        <v>0.95424250943932487</v>
      </c>
      <c r="W765">
        <f>VLOOKUP(T765,Tabela6[#All],3,FALSE)</f>
        <v>0.90308998699194354</v>
      </c>
      <c r="Y765" s="1" t="s">
        <v>109</v>
      </c>
      <c r="Z765">
        <v>-48.765477481482321</v>
      </c>
      <c r="AA765">
        <f>VLOOKUP(Y765,Tabela6[#All],2,FALSE)</f>
        <v>0.95424250943932487</v>
      </c>
      <c r="AB765">
        <f>VLOOKUP(Y765,Tabela6[#All],3,FALSE)</f>
        <v>0.90308998699194354</v>
      </c>
    </row>
    <row r="766" spans="1:28" x14ac:dyDescent="0.3">
      <c r="A766" t="s">
        <v>110</v>
      </c>
      <c r="B766">
        <v>2.9513375187959179</v>
      </c>
      <c r="C766">
        <v>2.1553360374650619</v>
      </c>
      <c r="E766" s="1" t="s">
        <v>132</v>
      </c>
      <c r="F766">
        <v>629.97666100000004</v>
      </c>
      <c r="G766" s="6">
        <f>VLOOKUP(E766,Tabela6[#All],2,FALSE)</f>
        <v>0.3010299956639812</v>
      </c>
      <c r="H766" s="6">
        <f>VLOOKUP(E766,Tabela6[#All],3,FALSE)</f>
        <v>0</v>
      </c>
      <c r="J766" s="1" t="s">
        <v>111</v>
      </c>
      <c r="K766">
        <v>2.500564405288396</v>
      </c>
      <c r="L766">
        <f>VLOOKUP(J766,Tabela6[#All],2,FALSE)</f>
        <v>0</v>
      </c>
      <c r="M766">
        <f>VLOOKUP(J766,Tabela6[#All],3,FALSE)</f>
        <v>0</v>
      </c>
      <c r="O766" s="1" t="s">
        <v>110</v>
      </c>
      <c r="P766">
        <v>3.8849651982007325</v>
      </c>
      <c r="Q766">
        <f>VLOOKUP(O766,Tabela6[#All],2,FALSE)</f>
        <v>2.9513375187959179</v>
      </c>
      <c r="R766">
        <f>VLOOKUP(O766,Tabela6[#All],3,FALSE)</f>
        <v>2.1553360374650619</v>
      </c>
      <c r="T766" s="1" t="s">
        <v>110</v>
      </c>
      <c r="U766">
        <v>-24.101200310693006</v>
      </c>
      <c r="V766">
        <f>VLOOKUP(T766,Tabela6[#All],2,FALSE)</f>
        <v>2.9513375187959179</v>
      </c>
      <c r="W766">
        <f>VLOOKUP(T766,Tabela6[#All],3,FALSE)</f>
        <v>2.1553360374650619</v>
      </c>
      <c r="Y766" s="1" t="s">
        <v>110</v>
      </c>
      <c r="Z766">
        <v>-48.367071155950498</v>
      </c>
      <c r="AA766">
        <f>VLOOKUP(Y766,Tabela6[#All],2,FALSE)</f>
        <v>2.9513375187959179</v>
      </c>
      <c r="AB766">
        <f>VLOOKUP(Y766,Tabela6[#All],3,FALSE)</f>
        <v>2.1553360374650619</v>
      </c>
    </row>
    <row r="767" spans="1:28" x14ac:dyDescent="0.3">
      <c r="A767" t="s">
        <v>111</v>
      </c>
      <c r="B767">
        <v>0</v>
      </c>
      <c r="C767">
        <v>0</v>
      </c>
      <c r="E767" s="1" t="s">
        <v>133</v>
      </c>
      <c r="F767">
        <v>599.76188000000002</v>
      </c>
      <c r="G767" s="6">
        <f>VLOOKUP(E767,Tabela6[#All],2,FALSE)</f>
        <v>0.84509804001425681</v>
      </c>
      <c r="H767" s="6">
        <f>VLOOKUP(E767,Tabela6[#All],3,FALSE)</f>
        <v>0.84509804001425681</v>
      </c>
      <c r="J767" s="1" t="s">
        <v>112</v>
      </c>
      <c r="K767">
        <v>2.6975972035301958</v>
      </c>
      <c r="L767">
        <f>VLOOKUP(J767,Tabela6[#All],2,FALSE)</f>
        <v>1.4623979978989561</v>
      </c>
      <c r="M767">
        <f>VLOOKUP(J767,Tabela6[#All],3,FALSE)</f>
        <v>1.3979400086720377</v>
      </c>
      <c r="O767" s="1" t="s">
        <v>111</v>
      </c>
      <c r="P767">
        <v>4.0333835411731194</v>
      </c>
      <c r="Q767">
        <f>VLOOKUP(O767,Tabela6[#All],2,FALSE)</f>
        <v>0</v>
      </c>
      <c r="R767">
        <f>VLOOKUP(O767,Tabela6[#All],3,FALSE)</f>
        <v>0</v>
      </c>
      <c r="T767" s="1" t="s">
        <v>111</v>
      </c>
      <c r="U767">
        <v>-21.589189499357602</v>
      </c>
      <c r="V767">
        <f>VLOOKUP(T767,Tabela6[#All],2,FALSE)</f>
        <v>0</v>
      </c>
      <c r="W767">
        <f>VLOOKUP(T767,Tabela6[#All],3,FALSE)</f>
        <v>0</v>
      </c>
      <c r="Y767" s="1" t="s">
        <v>111</v>
      </c>
      <c r="Z767">
        <v>-48.072330066710776</v>
      </c>
      <c r="AA767">
        <f>VLOOKUP(Y767,Tabela6[#All],2,FALSE)</f>
        <v>0</v>
      </c>
      <c r="AB767">
        <f>VLOOKUP(Y767,Tabela6[#All],3,FALSE)</f>
        <v>0</v>
      </c>
    </row>
    <row r="768" spans="1:28" x14ac:dyDescent="0.3">
      <c r="A768" t="s">
        <v>112</v>
      </c>
      <c r="B768">
        <v>1.4623979978989561</v>
      </c>
      <c r="C768">
        <v>1.3979400086720377</v>
      </c>
      <c r="E768" s="1" t="s">
        <v>134</v>
      </c>
      <c r="F768">
        <v>764.529222</v>
      </c>
      <c r="G768" s="6">
        <f>VLOOKUP(E768,Tabela6[#All],2,FALSE)</f>
        <v>0.3010299956639812</v>
      </c>
      <c r="H768" s="6">
        <f>VLOOKUP(E768,Tabela6[#All],3,FALSE)</f>
        <v>0</v>
      </c>
      <c r="J768" s="1" t="s">
        <v>114</v>
      </c>
      <c r="K768">
        <v>2.628385864431384</v>
      </c>
      <c r="L768">
        <f>VLOOKUP(J768,Tabela6[#All],2,FALSE)</f>
        <v>3.4438885467773721</v>
      </c>
      <c r="M768">
        <f>VLOOKUP(J768,Tabela6[#All],3,FALSE)</f>
        <v>2.27415784926368</v>
      </c>
      <c r="O768" s="1" t="s">
        <v>112</v>
      </c>
      <c r="P768">
        <v>5.3147601893777532</v>
      </c>
      <c r="Q768">
        <f>VLOOKUP(O768,Tabela6[#All],2,FALSE)</f>
        <v>1.4623979978989561</v>
      </c>
      <c r="R768">
        <f>VLOOKUP(O768,Tabela6[#All],3,FALSE)</f>
        <v>1.3979400086720377</v>
      </c>
      <c r="T768" s="1" t="s">
        <v>112</v>
      </c>
      <c r="U768">
        <v>-22.412511500000004</v>
      </c>
      <c r="V768">
        <f>VLOOKUP(T768,Tabela6[#All],2,FALSE)</f>
        <v>1.4623979978989561</v>
      </c>
      <c r="W768">
        <f>VLOOKUP(T768,Tabela6[#All],3,FALSE)</f>
        <v>1.3979400086720377</v>
      </c>
      <c r="Y768" s="1" t="s">
        <v>112</v>
      </c>
      <c r="Z768">
        <v>-47.563533238434395</v>
      </c>
      <c r="AA768">
        <f>VLOOKUP(Y768,Tabela6[#All],2,FALSE)</f>
        <v>1.4623979978989561</v>
      </c>
      <c r="AB768">
        <f>VLOOKUP(Y768,Tabela6[#All],3,FALSE)</f>
        <v>1.3979400086720377</v>
      </c>
    </row>
    <row r="769" spans="1:28" x14ac:dyDescent="0.3">
      <c r="A769" t="s">
        <v>113</v>
      </c>
      <c r="B769">
        <v>0</v>
      </c>
      <c r="C769">
        <v>0</v>
      </c>
      <c r="E769" s="1" t="s">
        <v>135</v>
      </c>
      <c r="F769">
        <v>591.22937400000001</v>
      </c>
      <c r="G769" s="6">
        <f>VLOOKUP(E769,Tabela6[#All],2,FALSE)</f>
        <v>0.90308998699194354</v>
      </c>
      <c r="H769" s="6">
        <f>VLOOKUP(E769,Tabela6[#All],3,FALSE)</f>
        <v>0.90308998699194354</v>
      </c>
      <c r="J769" s="1" t="s">
        <v>812</v>
      </c>
      <c r="K769">
        <v>2.2378803869161454</v>
      </c>
      <c r="L769">
        <f>VLOOKUP(J769,Tabela6[#All],2,FALSE)</f>
        <v>0.3010299956639812</v>
      </c>
      <c r="M769">
        <f>VLOOKUP(J769,Tabela6[#All],3,FALSE)</f>
        <v>0</v>
      </c>
      <c r="O769" s="1" t="s">
        <v>113</v>
      </c>
      <c r="P769">
        <v>4.7062567931239201</v>
      </c>
      <c r="Q769">
        <f>VLOOKUP(O769,Tabela6[#All],2,FALSE)</f>
        <v>0</v>
      </c>
      <c r="R769">
        <f>VLOOKUP(O769,Tabela6[#All],3,FALSE)</f>
        <v>0</v>
      </c>
      <c r="T769" s="1" t="s">
        <v>113</v>
      </c>
      <c r="U769">
        <v>-23.744515000000003</v>
      </c>
      <c r="V769">
        <f>VLOOKUP(T769,Tabela6[#All],2,FALSE)</f>
        <v>0</v>
      </c>
      <c r="W769">
        <f>VLOOKUP(T769,Tabela6[#All],3,FALSE)</f>
        <v>0</v>
      </c>
      <c r="Y769" s="1" t="s">
        <v>113</v>
      </c>
      <c r="Z769">
        <v>-46.393692673973653</v>
      </c>
      <c r="AA769">
        <f>VLOOKUP(Y769,Tabela6[#All],2,FALSE)</f>
        <v>0</v>
      </c>
      <c r="AB769">
        <f>VLOOKUP(Y769,Tabela6[#All],3,FALSE)</f>
        <v>0</v>
      </c>
    </row>
    <row r="770" spans="1:28" x14ac:dyDescent="0.3">
      <c r="A770" t="s">
        <v>114</v>
      </c>
      <c r="B770">
        <v>3.4438885467773721</v>
      </c>
      <c r="C770">
        <v>2.27415784926368</v>
      </c>
      <c r="E770" s="1" t="s">
        <v>136</v>
      </c>
      <c r="F770">
        <v>570.00790900000004</v>
      </c>
      <c r="G770" s="6">
        <f>VLOOKUP(E770,Tabela6[#All],2,FALSE)</f>
        <v>1.2787536009528289</v>
      </c>
      <c r="H770" s="6">
        <f>VLOOKUP(E770,Tabela6[#All],3,FALSE)</f>
        <v>1.255272505103306</v>
      </c>
      <c r="J770" s="1" t="s">
        <v>115</v>
      </c>
      <c r="K770">
        <v>2.402469449960547</v>
      </c>
      <c r="L770">
        <f>VLOOKUP(J770,Tabela6[#All],2,FALSE)</f>
        <v>1.3979400086720377</v>
      </c>
      <c r="M770">
        <f>VLOOKUP(J770,Tabela6[#All],3,FALSE)</f>
        <v>1.3979400086720377</v>
      </c>
      <c r="O770" s="1" t="s">
        <v>114</v>
      </c>
      <c r="P770">
        <v>4.2339854787802116</v>
      </c>
      <c r="Q770">
        <f>VLOOKUP(O770,Tabela6[#All],2,FALSE)</f>
        <v>3.4438885467773721</v>
      </c>
      <c r="R770">
        <f>VLOOKUP(O770,Tabela6[#All],3,FALSE)</f>
        <v>2.27415784926368</v>
      </c>
      <c r="T770" s="1" t="s">
        <v>114</v>
      </c>
      <c r="U770">
        <v>-23.5317929883978</v>
      </c>
      <c r="V770">
        <f>VLOOKUP(T770,Tabela6[#All],2,FALSE)</f>
        <v>3.4438885467773721</v>
      </c>
      <c r="W770">
        <f>VLOOKUP(T770,Tabela6[#All],3,FALSE)</f>
        <v>2.27415784926368</v>
      </c>
      <c r="Y770" s="1" t="s">
        <v>114</v>
      </c>
      <c r="Z770">
        <v>-45.84717692961798</v>
      </c>
      <c r="AA770">
        <f>VLOOKUP(Y770,Tabela6[#All],2,FALSE)</f>
        <v>3.4438885467773721</v>
      </c>
      <c r="AB770">
        <f>VLOOKUP(Y770,Tabela6[#All],3,FALSE)</f>
        <v>2.27415784926368</v>
      </c>
    </row>
    <row r="771" spans="1:28" x14ac:dyDescent="0.3">
      <c r="A771" t="s">
        <v>812</v>
      </c>
      <c r="B771">
        <v>0.3010299956639812</v>
      </c>
      <c r="C771">
        <v>0</v>
      </c>
      <c r="E771" s="1" t="s">
        <v>137</v>
      </c>
      <c r="F771">
        <v>889.77241100000003</v>
      </c>
      <c r="G771" s="6">
        <f>VLOOKUP(E771,Tabela6[#All],2,FALSE)</f>
        <v>1.6434526764861874</v>
      </c>
      <c r="H771" s="6">
        <f>VLOOKUP(E771,Tabela6[#All],3,FALSE)</f>
        <v>1.4471580313422192</v>
      </c>
      <c r="J771" s="1" t="s">
        <v>116</v>
      </c>
      <c r="K771">
        <v>2.2449744014493307</v>
      </c>
      <c r="L771">
        <f>VLOOKUP(J771,Tabela6[#All],2,FALSE)</f>
        <v>1.9822712330395684</v>
      </c>
      <c r="M771">
        <f>VLOOKUP(J771,Tabela6[#All],3,FALSE)</f>
        <v>1.7708520116421442</v>
      </c>
      <c r="O771" s="1" t="s">
        <v>812</v>
      </c>
      <c r="P771">
        <v>3.7242758696007892</v>
      </c>
      <c r="Q771">
        <f>VLOOKUP(O771,Tabela6[#All],2,FALSE)</f>
        <v>0.3010299956639812</v>
      </c>
      <c r="R771">
        <f>VLOOKUP(O771,Tabela6[#All],3,FALSE)</f>
        <v>0</v>
      </c>
      <c r="T771" s="1" t="s">
        <v>812</v>
      </c>
      <c r="U771">
        <v>-21.625362732839552</v>
      </c>
      <c r="V771">
        <f>VLOOKUP(T771,Tabela6[#All],2,FALSE)</f>
        <v>0.3010299956639812</v>
      </c>
      <c r="W771">
        <f>VLOOKUP(T771,Tabela6[#All],3,FALSE)</f>
        <v>0</v>
      </c>
      <c r="Y771" s="1" t="s">
        <v>812</v>
      </c>
      <c r="Z771">
        <v>-50.860672004289604</v>
      </c>
      <c r="AA771">
        <f>VLOOKUP(Y771,Tabela6[#All],2,FALSE)</f>
        <v>0.3010299956639812</v>
      </c>
      <c r="AB771">
        <f>VLOOKUP(Y771,Tabela6[#All],3,FALSE)</f>
        <v>0</v>
      </c>
    </row>
    <row r="772" spans="1:28" x14ac:dyDescent="0.3">
      <c r="A772" t="s">
        <v>115</v>
      </c>
      <c r="B772">
        <v>1.3979400086720377</v>
      </c>
      <c r="C772">
        <v>1.3979400086720377</v>
      </c>
      <c r="E772" s="1" t="s">
        <v>138</v>
      </c>
      <c r="F772">
        <v>806.79211399999997</v>
      </c>
      <c r="G772" s="6">
        <f>VLOOKUP(E772,Tabela6[#All],2,FALSE)</f>
        <v>0.77815125038364363</v>
      </c>
      <c r="H772" s="6">
        <f>VLOOKUP(E772,Tabela6[#All],3,FALSE)</f>
        <v>0.77815125038364363</v>
      </c>
      <c r="J772" s="1" t="s">
        <v>117</v>
      </c>
      <c r="K772">
        <v>2.1878956314736246</v>
      </c>
      <c r="L772">
        <f>VLOOKUP(J772,Tabela6[#All],2,FALSE)</f>
        <v>0</v>
      </c>
      <c r="M772">
        <f>VLOOKUP(J772,Tabela6[#All],3,FALSE)</f>
        <v>0</v>
      </c>
      <c r="O772" s="1" t="s">
        <v>115</v>
      </c>
      <c r="P772">
        <v>3.7904962769671093</v>
      </c>
      <c r="Q772">
        <f>VLOOKUP(O772,Tabela6[#All],2,FALSE)</f>
        <v>1.3979400086720377</v>
      </c>
      <c r="R772">
        <f>VLOOKUP(O772,Tabela6[#All],3,FALSE)</f>
        <v>1.3979400086720377</v>
      </c>
      <c r="T772" s="1" t="s">
        <v>115</v>
      </c>
      <c r="U772">
        <v>-22.569410257822707</v>
      </c>
      <c r="V772">
        <f>VLOOKUP(T772,Tabela6[#All],2,FALSE)</f>
        <v>1.3979400086720377</v>
      </c>
      <c r="W772">
        <f>VLOOKUP(T772,Tabela6[#All],3,FALSE)</f>
        <v>1.3979400086720377</v>
      </c>
      <c r="Y772" s="1" t="s">
        <v>115</v>
      </c>
      <c r="Z772">
        <v>-48.159014141546734</v>
      </c>
      <c r="AA772">
        <f>VLOOKUP(Y772,Tabela6[#All],2,FALSE)</f>
        <v>1.3979400086720377</v>
      </c>
      <c r="AB772">
        <f>VLOOKUP(Y772,Tabela6[#All],3,FALSE)</f>
        <v>1.3979400086720377</v>
      </c>
    </row>
    <row r="773" spans="1:28" x14ac:dyDescent="0.3">
      <c r="A773" t="s">
        <v>116</v>
      </c>
      <c r="B773">
        <v>1.9822712330395684</v>
      </c>
      <c r="C773">
        <v>1.7708520116421442</v>
      </c>
      <c r="E773" s="1" t="s">
        <v>139</v>
      </c>
      <c r="F773">
        <v>586.07850599999995</v>
      </c>
      <c r="G773" s="6">
        <f>VLOOKUP(E773,Tabela6[#All],2,FALSE)</f>
        <v>0.6020599913279624</v>
      </c>
      <c r="H773" s="6">
        <f>VLOOKUP(E773,Tabela6[#All],3,FALSE)</f>
        <v>0.6020599913279624</v>
      </c>
      <c r="J773" s="1" t="s">
        <v>118</v>
      </c>
      <c r="K773">
        <v>3.116751157016286</v>
      </c>
      <c r="L773">
        <f>VLOOKUP(J773,Tabela6[#All],2,FALSE)</f>
        <v>0.3010299956639812</v>
      </c>
      <c r="M773">
        <f>VLOOKUP(J773,Tabela6[#All],3,FALSE)</f>
        <v>0.3010299956639812</v>
      </c>
      <c r="O773" s="1" t="s">
        <v>116</v>
      </c>
      <c r="P773">
        <v>5.8565917548987541</v>
      </c>
      <c r="Q773">
        <f>VLOOKUP(O773,Tabela6[#All],2,FALSE)</f>
        <v>1.9822712330395684</v>
      </c>
      <c r="R773">
        <f>VLOOKUP(O773,Tabela6[#All],3,FALSE)</f>
        <v>1.7708520116421442</v>
      </c>
      <c r="T773" s="1" t="s">
        <v>116</v>
      </c>
      <c r="U773">
        <v>-23.657510000000002</v>
      </c>
      <c r="V773">
        <f>VLOOKUP(T773,Tabela6[#All],2,FALSE)</f>
        <v>1.9822712330395684</v>
      </c>
      <c r="W773">
        <f>VLOOKUP(T773,Tabela6[#All],3,FALSE)</f>
        <v>1.7708520116421442</v>
      </c>
      <c r="Y773" s="1" t="s">
        <v>116</v>
      </c>
      <c r="Z773">
        <v>-46.530874257629542</v>
      </c>
      <c r="AA773">
        <f>VLOOKUP(Y773,Tabela6[#All],2,FALSE)</f>
        <v>1.9822712330395684</v>
      </c>
      <c r="AB773">
        <f>VLOOKUP(Y773,Tabela6[#All],3,FALSE)</f>
        <v>1.7708520116421442</v>
      </c>
    </row>
    <row r="774" spans="1:28" x14ac:dyDescent="0.3">
      <c r="A774" t="s">
        <v>117</v>
      </c>
      <c r="B774">
        <v>0</v>
      </c>
      <c r="C774">
        <v>0</v>
      </c>
      <c r="E774" s="1" t="s">
        <v>140</v>
      </c>
      <c r="F774">
        <v>352.74982899999998</v>
      </c>
      <c r="G774" s="6">
        <f>VLOOKUP(E774,Tabela6[#All],2,FALSE)</f>
        <v>1.7781512503836436</v>
      </c>
      <c r="H774" s="6">
        <f>VLOOKUP(E774,Tabela6[#All],3,FALSE)</f>
        <v>1.5910646070264991</v>
      </c>
      <c r="J774" s="1" t="s">
        <v>171</v>
      </c>
      <c r="K774">
        <v>2.4487573194653165</v>
      </c>
      <c r="L774">
        <f>VLOOKUP(J774,Tabela6[#All],2,FALSE)</f>
        <v>0.84509804001425681</v>
      </c>
      <c r="M774">
        <f>VLOOKUP(J774,Tabela6[#All],3,FALSE)</f>
        <v>0.84509804001425681</v>
      </c>
      <c r="O774" s="1" t="s">
        <v>117</v>
      </c>
      <c r="P774">
        <v>4.3675422735205771</v>
      </c>
      <c r="Q774">
        <f>VLOOKUP(O774,Tabela6[#All],2,FALSE)</f>
        <v>0</v>
      </c>
      <c r="R774">
        <f>VLOOKUP(O774,Tabela6[#All],3,FALSE)</f>
        <v>0</v>
      </c>
      <c r="T774" s="1" t="s">
        <v>117</v>
      </c>
      <c r="U774">
        <v>-22.604796852294054</v>
      </c>
      <c r="V774">
        <f>VLOOKUP(T774,Tabela6[#All],2,FALSE)</f>
        <v>0</v>
      </c>
      <c r="W774">
        <f>VLOOKUP(T774,Tabela6[#All],3,FALSE)</f>
        <v>0</v>
      </c>
      <c r="Y774" s="1" t="s">
        <v>117</v>
      </c>
      <c r="Z774">
        <v>-46.915909900122074</v>
      </c>
      <c r="AA774">
        <f>VLOOKUP(Y774,Tabela6[#All],2,FALSE)</f>
        <v>0</v>
      </c>
      <c r="AB774">
        <f>VLOOKUP(Y774,Tabela6[#All],3,FALSE)</f>
        <v>0</v>
      </c>
    </row>
    <row r="775" spans="1:28" x14ac:dyDescent="0.3">
      <c r="A775" t="s">
        <v>118</v>
      </c>
      <c r="B775">
        <v>0.3010299956639812</v>
      </c>
      <c r="C775">
        <v>0.3010299956639812</v>
      </c>
      <c r="E775" s="1" t="s">
        <v>141</v>
      </c>
      <c r="F775">
        <v>794.43520799999999</v>
      </c>
      <c r="G775" s="6">
        <f>VLOOKUP(E775,Tabela6[#All],2,FALSE)</f>
        <v>0.47712125471966244</v>
      </c>
      <c r="H775" s="6">
        <f>VLOOKUP(E775,Tabela6[#All],3,FALSE)</f>
        <v>0.47712125471966244</v>
      </c>
      <c r="J775" s="1" t="s">
        <v>119</v>
      </c>
      <c r="K775">
        <v>2.6122878423124289</v>
      </c>
      <c r="L775">
        <f>VLOOKUP(J775,Tabela6[#All],2,FALSE)</f>
        <v>0.6020599913279624</v>
      </c>
      <c r="M775">
        <f>VLOOKUP(J775,Tabela6[#All],3,FALSE)</f>
        <v>0.6020599913279624</v>
      </c>
      <c r="O775" s="1" t="s">
        <v>118</v>
      </c>
      <c r="P775">
        <v>3.9253120914996495</v>
      </c>
      <c r="Q775">
        <f>VLOOKUP(O775,Tabela6[#All],2,FALSE)</f>
        <v>0.3010299956639812</v>
      </c>
      <c r="R775">
        <f>VLOOKUP(O775,Tabela6[#All],3,FALSE)</f>
        <v>0.3010299956639812</v>
      </c>
      <c r="T775" s="1" t="s">
        <v>118</v>
      </c>
      <c r="U775">
        <v>-20.932496842544253</v>
      </c>
      <c r="V775">
        <f>VLOOKUP(T775,Tabela6[#All],2,FALSE)</f>
        <v>0.3010299956639812</v>
      </c>
      <c r="W775">
        <f>VLOOKUP(T775,Tabela6[#All],3,FALSE)</f>
        <v>0.3010299956639812</v>
      </c>
      <c r="Y775" s="1" t="s">
        <v>118</v>
      </c>
      <c r="Z775">
        <v>-50.496735052327885</v>
      </c>
      <c r="AA775">
        <f>VLOOKUP(Y775,Tabela6[#All],2,FALSE)</f>
        <v>0.3010299956639812</v>
      </c>
      <c r="AB775">
        <f>VLOOKUP(Y775,Tabela6[#All],3,FALSE)</f>
        <v>0.3010299956639812</v>
      </c>
    </row>
    <row r="776" spans="1:28" x14ac:dyDescent="0.3">
      <c r="A776" t="s">
        <v>171</v>
      </c>
      <c r="B776">
        <v>0.84509804001425681</v>
      </c>
      <c r="C776">
        <v>0.84509804001425681</v>
      </c>
      <c r="E776" s="1" t="s">
        <v>142</v>
      </c>
      <c r="F776">
        <v>480.64356299999997</v>
      </c>
      <c r="G776" s="6">
        <f>VLOOKUP(E776,Tabela6[#All],2,FALSE)</f>
        <v>0</v>
      </c>
      <c r="H776" s="6">
        <f>VLOOKUP(E776,Tabela6[#All],3,FALSE)</f>
        <v>0</v>
      </c>
      <c r="J776" s="1" t="s">
        <v>121</v>
      </c>
      <c r="K776">
        <v>3.0557249404672282</v>
      </c>
      <c r="L776">
        <f>VLOOKUP(J776,Tabela6[#All],2,FALSE)</f>
        <v>1.3802112417116059</v>
      </c>
      <c r="M776">
        <f>VLOOKUP(J776,Tabela6[#All],3,FALSE)</f>
        <v>0.6020599913279624</v>
      </c>
      <c r="O776" s="1" t="s">
        <v>171</v>
      </c>
      <c r="P776">
        <v>5.6367997141409134</v>
      </c>
      <c r="Q776">
        <f>VLOOKUP(O776,Tabela6[#All],2,FALSE)</f>
        <v>0.84509804001425681</v>
      </c>
      <c r="R776">
        <f>VLOOKUP(O776,Tabela6[#All],3,FALSE)</f>
        <v>0.84509804001425681</v>
      </c>
      <c r="T776" s="1" t="s">
        <v>171</v>
      </c>
      <c r="U776">
        <v>-23.933737500000003</v>
      </c>
      <c r="V776">
        <f>VLOOKUP(T776,Tabela6[#All],2,FALSE)</f>
        <v>0.84509804001425681</v>
      </c>
      <c r="W776">
        <f>VLOOKUP(T776,Tabela6[#All],3,FALSE)</f>
        <v>0.84509804001425681</v>
      </c>
      <c r="Y776" s="1" t="s">
        <v>171</v>
      </c>
      <c r="Z776">
        <v>-46.331370849190684</v>
      </c>
      <c r="AA776">
        <f>VLOOKUP(Y776,Tabela6[#All],2,FALSE)</f>
        <v>0.84509804001425681</v>
      </c>
      <c r="AB776">
        <f>VLOOKUP(Y776,Tabela6[#All],3,FALSE)</f>
        <v>0.84509804001425681</v>
      </c>
    </row>
    <row r="777" spans="1:28" x14ac:dyDescent="0.3">
      <c r="A777" t="s">
        <v>119</v>
      </c>
      <c r="B777">
        <v>0.6020599913279624</v>
      </c>
      <c r="C777">
        <v>0.6020599913279624</v>
      </c>
      <c r="E777" s="1" t="s">
        <v>143</v>
      </c>
      <c r="F777">
        <v>690.12080300000002</v>
      </c>
      <c r="G777" s="6">
        <f>VLOOKUP(E777,Tabela6[#All],2,FALSE)</f>
        <v>1.8512583487190752</v>
      </c>
      <c r="H777" s="6">
        <f>VLOOKUP(E777,Tabela6[#All],3,FALSE)</f>
        <v>1.5440680443502757</v>
      </c>
      <c r="J777" s="1" t="s">
        <v>122</v>
      </c>
      <c r="K777">
        <v>2.7563964576149456</v>
      </c>
      <c r="L777">
        <f>VLOOKUP(J777,Tabela6[#All],2,FALSE)</f>
        <v>1.4471580313422192</v>
      </c>
      <c r="M777">
        <f>VLOOKUP(J777,Tabela6[#All],3,FALSE)</f>
        <v>1.2304489213782739</v>
      </c>
      <c r="O777" s="1" t="s">
        <v>119</v>
      </c>
      <c r="P777">
        <v>5.9237288310229683</v>
      </c>
      <c r="Q777">
        <f>VLOOKUP(O777,Tabela6[#All],2,FALSE)</f>
        <v>0.6020599913279624</v>
      </c>
      <c r="R777">
        <f>VLOOKUP(O777,Tabela6[#All],3,FALSE)</f>
        <v>0.6020599913279624</v>
      </c>
      <c r="T777" s="1" t="s">
        <v>119</v>
      </c>
      <c r="U777">
        <v>-23.710304500000007</v>
      </c>
      <c r="V777">
        <f>VLOOKUP(T777,Tabela6[#All],2,FALSE)</f>
        <v>0.6020599913279624</v>
      </c>
      <c r="W777">
        <f>VLOOKUP(T777,Tabela6[#All],3,FALSE)</f>
        <v>0.6020599913279624</v>
      </c>
      <c r="Y777" s="1" t="s">
        <v>119</v>
      </c>
      <c r="Z777">
        <v>-46.550257247678331</v>
      </c>
      <c r="AA777">
        <f>VLOOKUP(Y777,Tabela6[#All],2,FALSE)</f>
        <v>0.6020599913279624</v>
      </c>
      <c r="AB777">
        <f>VLOOKUP(Y777,Tabela6[#All],3,FALSE)</f>
        <v>0.6020599913279624</v>
      </c>
    </row>
    <row r="778" spans="1:28" x14ac:dyDescent="0.3">
      <c r="A778" t="s">
        <v>120</v>
      </c>
      <c r="B778">
        <v>0.77815125038364363</v>
      </c>
      <c r="C778">
        <v>0</v>
      </c>
      <c r="E778" s="1" t="s">
        <v>144</v>
      </c>
      <c r="F778">
        <v>451.787756</v>
      </c>
      <c r="G778" s="6">
        <f>VLOOKUP(E778,Tabela6[#All],2,FALSE)</f>
        <v>0.47712125471966244</v>
      </c>
      <c r="H778" s="6">
        <f>VLOOKUP(E778,Tabela6[#All],3,FALSE)</f>
        <v>0.47712125471966244</v>
      </c>
      <c r="J778" s="1" t="s">
        <v>123</v>
      </c>
      <c r="K778">
        <v>2.6229224125182213</v>
      </c>
      <c r="L778">
        <f>VLOOKUP(J778,Tabela6[#All],2,FALSE)</f>
        <v>0</v>
      </c>
      <c r="M778">
        <f>VLOOKUP(J778,Tabela6[#All],3,FALSE)</f>
        <v>0</v>
      </c>
      <c r="O778" s="1" t="s">
        <v>120</v>
      </c>
      <c r="P778">
        <v>5.207168321105125</v>
      </c>
      <c r="Q778">
        <f>VLOOKUP(O778,Tabela6[#All],2,FALSE)</f>
        <v>0.77815125038364363</v>
      </c>
      <c r="R778">
        <f>VLOOKUP(O778,Tabela6[#All],3,FALSE)</f>
        <v>0</v>
      </c>
      <c r="T778" s="1" t="s">
        <v>120</v>
      </c>
      <c r="U778">
        <v>-23.614705000000004</v>
      </c>
      <c r="V778">
        <f>VLOOKUP(T778,Tabela6[#All],2,FALSE)</f>
        <v>0.77815125038364363</v>
      </c>
      <c r="W778">
        <f>VLOOKUP(T778,Tabela6[#All],3,FALSE)</f>
        <v>0</v>
      </c>
      <c r="Y778" s="1" t="s">
        <v>120</v>
      </c>
      <c r="Z778">
        <v>-46.571514608630615</v>
      </c>
      <c r="AA778">
        <f>VLOOKUP(Y778,Tabela6[#All],2,FALSE)</f>
        <v>0.77815125038364363</v>
      </c>
      <c r="AB778">
        <f>VLOOKUP(Y778,Tabela6[#All],3,FALSE)</f>
        <v>0</v>
      </c>
    </row>
    <row r="779" spans="1:28" x14ac:dyDescent="0.3">
      <c r="A779" t="s">
        <v>121</v>
      </c>
      <c r="B779">
        <v>1.3802112417116059</v>
      </c>
      <c r="C779">
        <v>0.6020599913279624</v>
      </c>
      <c r="E779" s="1" t="s">
        <v>145</v>
      </c>
      <c r="F779">
        <v>832.89650300000005</v>
      </c>
      <c r="G779" s="6">
        <f>VLOOKUP(E779,Tabela6[#All],2,FALSE)</f>
        <v>0.3010299956639812</v>
      </c>
      <c r="H779" s="6">
        <f>VLOOKUP(E779,Tabela6[#All],3,FALSE)</f>
        <v>0</v>
      </c>
      <c r="J779" s="1" t="s">
        <v>124</v>
      </c>
      <c r="K779">
        <v>2.6354274457328497</v>
      </c>
      <c r="L779">
        <f>VLOOKUP(J779,Tabela6[#All],2,FALSE)</f>
        <v>0.90308998699194354</v>
      </c>
      <c r="M779">
        <f>VLOOKUP(J779,Tabela6[#All],3,FALSE)</f>
        <v>0.3010299956639812</v>
      </c>
      <c r="O779" s="1" t="s">
        <v>121</v>
      </c>
      <c r="P779">
        <v>5.4013712421496649</v>
      </c>
      <c r="Q779">
        <f>VLOOKUP(O779,Tabela6[#All],2,FALSE)</f>
        <v>1.3802112417116059</v>
      </c>
      <c r="R779">
        <f>VLOOKUP(O779,Tabela6[#All],3,FALSE)</f>
        <v>0.6020599913279624</v>
      </c>
      <c r="T779" s="1" t="s">
        <v>121</v>
      </c>
      <c r="U779">
        <v>-22.015998500000002</v>
      </c>
      <c r="V779">
        <f>VLOOKUP(T779,Tabela6[#All],2,FALSE)</f>
        <v>1.3802112417116059</v>
      </c>
      <c r="W779">
        <f>VLOOKUP(T779,Tabela6[#All],3,FALSE)</f>
        <v>0.6020599913279624</v>
      </c>
      <c r="Y779" s="1" t="s">
        <v>121</v>
      </c>
      <c r="Z779">
        <v>-47.889237684691636</v>
      </c>
      <c r="AA779">
        <f>VLOOKUP(Y779,Tabela6[#All],2,FALSE)</f>
        <v>1.3802112417116059</v>
      </c>
      <c r="AB779">
        <f>VLOOKUP(Y779,Tabela6[#All],3,FALSE)</f>
        <v>0.6020599913279624</v>
      </c>
    </row>
    <row r="780" spans="1:28" x14ac:dyDescent="0.3">
      <c r="A780" t="s">
        <v>122</v>
      </c>
      <c r="B780">
        <v>1.4471580313422192</v>
      </c>
      <c r="C780">
        <v>1.2304489213782739</v>
      </c>
      <c r="E780" s="1" t="s">
        <v>146</v>
      </c>
      <c r="F780">
        <v>650.27430400000003</v>
      </c>
      <c r="G780" s="6">
        <f>VLOOKUP(E780,Tabela6[#All],2,FALSE)</f>
        <v>0</v>
      </c>
      <c r="H780" s="6">
        <f>VLOOKUP(E780,Tabela6[#All],3,FALSE)</f>
        <v>0</v>
      </c>
      <c r="J780" s="1" t="s">
        <v>125</v>
      </c>
      <c r="K780">
        <v>3.0411592878728797</v>
      </c>
      <c r="L780">
        <f>VLOOKUP(J780,Tabela6[#All],2,FALSE)</f>
        <v>1.8864907251724818</v>
      </c>
      <c r="M780">
        <f>VLOOKUP(J780,Tabela6[#All],3,FALSE)</f>
        <v>1.8195439355418688</v>
      </c>
      <c r="O780" s="1" t="s">
        <v>122</v>
      </c>
      <c r="P780">
        <v>3.6177340353640179</v>
      </c>
      <c r="Q780">
        <f>VLOOKUP(O780,Tabela6[#All],2,FALSE)</f>
        <v>1.4471580313422192</v>
      </c>
      <c r="R780">
        <f>VLOOKUP(O780,Tabela6[#All],3,FALSE)</f>
        <v>1.2304489213782739</v>
      </c>
      <c r="T780" s="1" t="s">
        <v>122</v>
      </c>
      <c r="U780">
        <v>-22.646489896629703</v>
      </c>
      <c r="V780">
        <f>VLOOKUP(T780,Tabela6[#All],2,FALSE)</f>
        <v>1.4471580313422192</v>
      </c>
      <c r="W780">
        <f>VLOOKUP(T780,Tabela6[#All],3,FALSE)</f>
        <v>1.2304489213782739</v>
      </c>
      <c r="Y780" s="1" t="s">
        <v>122</v>
      </c>
      <c r="Z780">
        <v>-44.578340961319348</v>
      </c>
      <c r="AA780">
        <f>VLOOKUP(Y780,Tabela6[#All],2,FALSE)</f>
        <v>1.4471580313422192</v>
      </c>
      <c r="AB780">
        <f>VLOOKUP(Y780,Tabela6[#All],3,FALSE)</f>
        <v>1.2304489213782739</v>
      </c>
    </row>
    <row r="781" spans="1:28" x14ac:dyDescent="0.3">
      <c r="A781" t="s">
        <v>123</v>
      </c>
      <c r="B781">
        <v>0</v>
      </c>
      <c r="C781">
        <v>0</v>
      </c>
      <c r="E781" s="1" t="s">
        <v>147</v>
      </c>
      <c r="F781">
        <v>719.20842600000003</v>
      </c>
      <c r="G781" s="6">
        <f>VLOOKUP(E781,Tabela6[#All],2,FALSE)</f>
        <v>0.95424250943932487</v>
      </c>
      <c r="H781" s="6">
        <f>VLOOKUP(E781,Tabela6[#All],3,FALSE)</f>
        <v>0.77815125038364363</v>
      </c>
      <c r="J781" s="1" t="s">
        <v>126</v>
      </c>
      <c r="K781">
        <v>2.790506829920425</v>
      </c>
      <c r="L781">
        <f>VLOOKUP(J781,Tabela6[#All],2,FALSE)</f>
        <v>2.4771212547196626</v>
      </c>
      <c r="M781">
        <f>VLOOKUP(J781,Tabela6[#All],3,FALSE)</f>
        <v>2.0413926851582249</v>
      </c>
      <c r="O781" s="1" t="s">
        <v>123</v>
      </c>
      <c r="P781">
        <v>4.7399360818157739</v>
      </c>
      <c r="Q781">
        <f>VLOOKUP(O781,Tabela6[#All],2,FALSE)</f>
        <v>0</v>
      </c>
      <c r="R781">
        <f>VLOOKUP(O781,Tabela6[#All],3,FALSE)</f>
        <v>0</v>
      </c>
      <c r="T781" s="1" t="s">
        <v>123</v>
      </c>
      <c r="U781">
        <v>-21.596102500000004</v>
      </c>
      <c r="V781">
        <f>VLOOKUP(T781,Tabela6[#All],2,FALSE)</f>
        <v>0</v>
      </c>
      <c r="W781">
        <f>VLOOKUP(T781,Tabela6[#All],3,FALSE)</f>
        <v>0</v>
      </c>
      <c r="Y781" s="1" t="s">
        <v>123</v>
      </c>
      <c r="Z781">
        <v>-46.888265889528491</v>
      </c>
      <c r="AA781">
        <f>VLOOKUP(Y781,Tabela6[#All],2,FALSE)</f>
        <v>0</v>
      </c>
      <c r="AB781">
        <f>VLOOKUP(Y781,Tabela6[#All],3,FALSE)</f>
        <v>0</v>
      </c>
    </row>
    <row r="782" spans="1:28" x14ac:dyDescent="0.3">
      <c r="A782" t="s">
        <v>124</v>
      </c>
      <c r="B782">
        <v>0.90308998699194354</v>
      </c>
      <c r="C782">
        <v>0.3010299956639812</v>
      </c>
      <c r="E782" s="1" t="s">
        <v>812</v>
      </c>
      <c r="F782">
        <v>469.58034900000001</v>
      </c>
      <c r="G782" s="6">
        <f>VLOOKUP(E782,Tabela6[#All],2,FALSE)</f>
        <v>0.3010299956639812</v>
      </c>
      <c r="H782" s="6">
        <f>VLOOKUP(E782,Tabela6[#All],3,FALSE)</f>
        <v>0</v>
      </c>
      <c r="J782" s="1" t="s">
        <v>127</v>
      </c>
      <c r="K782">
        <v>2.8134034986450676</v>
      </c>
      <c r="L782">
        <f>VLOOKUP(J782,Tabela6[#All],2,FALSE)</f>
        <v>0.3010299956639812</v>
      </c>
      <c r="M782">
        <f>VLOOKUP(J782,Tabela6[#All],3,FALSE)</f>
        <v>0</v>
      </c>
      <c r="O782" s="1" t="s">
        <v>124</v>
      </c>
      <c r="P782">
        <v>5.663390873558539</v>
      </c>
      <c r="Q782">
        <f>VLOOKUP(O782,Tabela6[#All],2,FALSE)</f>
        <v>0.90308998699194354</v>
      </c>
      <c r="R782">
        <f>VLOOKUP(O782,Tabela6[#All],3,FALSE)</f>
        <v>0.3010299956639812</v>
      </c>
      <c r="T782" s="1" t="s">
        <v>124</v>
      </c>
      <c r="U782">
        <v>-20.812636500000004</v>
      </c>
      <c r="V782">
        <f>VLOOKUP(T782,Tabela6[#All],2,FALSE)</f>
        <v>0.90308998699194354</v>
      </c>
      <c r="W782">
        <f>VLOOKUP(T782,Tabela6[#All],3,FALSE)</f>
        <v>0.3010299956639812</v>
      </c>
      <c r="Y782" s="1" t="s">
        <v>124</v>
      </c>
      <c r="Z782">
        <v>-49.381347685025794</v>
      </c>
      <c r="AA782">
        <f>VLOOKUP(Y782,Tabela6[#All],2,FALSE)</f>
        <v>0.90308998699194354</v>
      </c>
      <c r="AB782">
        <f>VLOOKUP(Y782,Tabela6[#All],3,FALSE)</f>
        <v>0.3010299956639812</v>
      </c>
    </row>
    <row r="783" spans="1:28" x14ac:dyDescent="0.3">
      <c r="A783" t="s">
        <v>125</v>
      </c>
      <c r="B783">
        <v>1.8864907251724818</v>
      </c>
      <c r="C783">
        <v>1.8195439355418688</v>
      </c>
      <c r="J783" s="1" t="s">
        <v>128</v>
      </c>
      <c r="K783">
        <v>2.9686412270515583</v>
      </c>
      <c r="L783">
        <f>VLOOKUP(J783,Tabela6[#All],2,FALSE)</f>
        <v>1.4313637641589874</v>
      </c>
      <c r="M783">
        <f>VLOOKUP(J783,Tabela6[#All],3,FALSE)</f>
        <v>1.3617278360175928</v>
      </c>
      <c r="O783" s="1" t="s">
        <v>125</v>
      </c>
      <c r="P783">
        <v>5.8585035113726693</v>
      </c>
      <c r="Q783">
        <f>VLOOKUP(O783,Tabela6[#All],2,FALSE)</f>
        <v>1.8864907251724818</v>
      </c>
      <c r="R783">
        <f>VLOOKUP(O783,Tabela6[#All],3,FALSE)</f>
        <v>1.8195439355418688</v>
      </c>
      <c r="T783" s="1" t="s">
        <v>125</v>
      </c>
      <c r="U783">
        <v>-23.184061500000002</v>
      </c>
      <c r="V783">
        <f>VLOOKUP(T783,Tabela6[#All],2,FALSE)</f>
        <v>1.8864907251724818</v>
      </c>
      <c r="W783">
        <f>VLOOKUP(T783,Tabela6[#All],3,FALSE)</f>
        <v>1.8195439355418688</v>
      </c>
      <c r="Y783" s="1" t="s">
        <v>125</v>
      </c>
      <c r="Z783">
        <v>-45.884175401459665</v>
      </c>
      <c r="AA783">
        <f>VLOOKUP(Y783,Tabela6[#All],2,FALSE)</f>
        <v>1.8864907251724818</v>
      </c>
      <c r="AB783">
        <f>VLOOKUP(Y783,Tabela6[#All],3,FALSE)</f>
        <v>1.8195439355418688</v>
      </c>
    </row>
    <row r="784" spans="1:28" x14ac:dyDescent="0.3">
      <c r="A784" t="s">
        <v>126</v>
      </c>
      <c r="B784">
        <v>2.4771212547196626</v>
      </c>
      <c r="C784">
        <v>2.0413926851582249</v>
      </c>
      <c r="J784" s="1" t="s">
        <v>129</v>
      </c>
      <c r="K784">
        <v>3.1821606214597193</v>
      </c>
      <c r="L784">
        <f>VLOOKUP(J784,Tabela6[#All],2,FALSE)</f>
        <v>3.7543483357110188</v>
      </c>
      <c r="M784">
        <f>VLOOKUP(J784,Tabela6[#All],3,FALSE)</f>
        <v>2.4487063199050798</v>
      </c>
      <c r="O784" s="1" t="s">
        <v>126</v>
      </c>
      <c r="P784">
        <v>4.0288558093904436</v>
      </c>
      <c r="Q784">
        <f>VLOOKUP(O784,Tabela6[#All],2,FALSE)</f>
        <v>2.4771212547196626</v>
      </c>
      <c r="R784">
        <f>VLOOKUP(O784,Tabela6[#All],3,FALSE)</f>
        <v>2.0413926851582249</v>
      </c>
      <c r="T784" s="1" t="s">
        <v>126</v>
      </c>
      <c r="U784">
        <v>-23.221871510221003</v>
      </c>
      <c r="V784">
        <f>VLOOKUP(T784,Tabela6[#All],2,FALSE)</f>
        <v>2.4771212547196626</v>
      </c>
      <c r="W784">
        <f>VLOOKUP(T784,Tabela6[#All],3,FALSE)</f>
        <v>2.0413926851582249</v>
      </c>
      <c r="Y784" s="1" t="s">
        <v>126</v>
      </c>
      <c r="Z784">
        <v>-45.309544504809459</v>
      </c>
      <c r="AA784">
        <f>VLOOKUP(Y784,Tabela6[#All],2,FALSE)</f>
        <v>2.4771212547196626</v>
      </c>
      <c r="AB784">
        <f>VLOOKUP(Y784,Tabela6[#All],3,FALSE)</f>
        <v>2.0413926851582249</v>
      </c>
    </row>
    <row r="785" spans="1:28" x14ac:dyDescent="0.3">
      <c r="A785" t="s">
        <v>127</v>
      </c>
      <c r="B785">
        <v>0.3010299956639812</v>
      </c>
      <c r="C785">
        <v>0</v>
      </c>
      <c r="J785" s="1" t="s">
        <v>130</v>
      </c>
      <c r="K785">
        <v>2.786238765738196</v>
      </c>
      <c r="L785">
        <f>VLOOKUP(J785,Tabela6[#All],2,FALSE)</f>
        <v>1.8325089127062364</v>
      </c>
      <c r="M785">
        <f>VLOOKUP(J785,Tabela6[#All],3,FALSE)</f>
        <v>1.6627578316815741</v>
      </c>
      <c r="O785" s="1" t="s">
        <v>127</v>
      </c>
      <c r="P785">
        <v>4.612296325952097</v>
      </c>
      <c r="Q785">
        <f>VLOOKUP(O785,Tabela6[#All],2,FALSE)</f>
        <v>0.3010299956639812</v>
      </c>
      <c r="R785">
        <f>VLOOKUP(O785,Tabela6[#All],3,FALSE)</f>
        <v>0</v>
      </c>
      <c r="T785" s="1" t="s">
        <v>127</v>
      </c>
      <c r="U785">
        <v>-22.736459985000007</v>
      </c>
      <c r="V785">
        <f>VLOOKUP(T785,Tabela6[#All],2,FALSE)</f>
        <v>0.3010299956639812</v>
      </c>
      <c r="W785">
        <f>VLOOKUP(T785,Tabela6[#All],3,FALSE)</f>
        <v>0</v>
      </c>
      <c r="Y785" s="1" t="s">
        <v>127</v>
      </c>
      <c r="Z785">
        <v>-48.568763281267941</v>
      </c>
      <c r="AA785">
        <f>VLOOKUP(Y785,Tabela6[#All],2,FALSE)</f>
        <v>0.3010299956639812</v>
      </c>
      <c r="AB785">
        <f>VLOOKUP(Y785,Tabela6[#All],3,FALSE)</f>
        <v>0</v>
      </c>
    </row>
    <row r="786" spans="1:28" x14ac:dyDescent="0.3">
      <c r="A786" t="s">
        <v>128</v>
      </c>
      <c r="B786">
        <v>1.4313637641589874</v>
      </c>
      <c r="C786">
        <v>1.3617278360175928</v>
      </c>
      <c r="J786" s="1" t="s">
        <v>172</v>
      </c>
      <c r="K786">
        <v>2.6046525757111403</v>
      </c>
      <c r="L786">
        <f>VLOOKUP(J786,Tabela6[#All],2,FALSE)</f>
        <v>2.6599162000698504</v>
      </c>
      <c r="M786">
        <f>VLOOKUP(J786,Tabela6[#All],3,FALSE)</f>
        <v>1.8195439355418688</v>
      </c>
      <c r="O786" s="1" t="s">
        <v>128</v>
      </c>
      <c r="P786">
        <v>4.5176049189259322</v>
      </c>
      <c r="Q786">
        <f>VLOOKUP(O786,Tabela6[#All],2,FALSE)</f>
        <v>1.4313637641589874</v>
      </c>
      <c r="R786">
        <f>VLOOKUP(O786,Tabela6[#All],3,FALSE)</f>
        <v>1.3617278360175928</v>
      </c>
      <c r="T786" s="1" t="s">
        <v>128</v>
      </c>
      <c r="U786">
        <v>-23.879490000000004</v>
      </c>
      <c r="V786">
        <f>VLOOKUP(T786,Tabela6[#All],2,FALSE)</f>
        <v>1.4313637641589874</v>
      </c>
      <c r="W786">
        <f>VLOOKUP(T786,Tabela6[#All],3,FALSE)</f>
        <v>1.3617278360175928</v>
      </c>
      <c r="Y786" s="1" t="s">
        <v>128</v>
      </c>
      <c r="Z786">
        <v>-47.99558914635093</v>
      </c>
      <c r="AA786">
        <f>VLOOKUP(Y786,Tabela6[#All],2,FALSE)</f>
        <v>1.4313637641589874</v>
      </c>
      <c r="AB786">
        <f>VLOOKUP(Y786,Tabela6[#All],3,FALSE)</f>
        <v>1.3617278360175928</v>
      </c>
    </row>
    <row r="787" spans="1:28" x14ac:dyDescent="0.3">
      <c r="A787" t="s">
        <v>129</v>
      </c>
      <c r="B787">
        <v>3.7543483357110188</v>
      </c>
      <c r="C787">
        <v>2.4487063199050798</v>
      </c>
      <c r="J787" s="1" t="s">
        <v>131</v>
      </c>
      <c r="K787">
        <v>2.4021065568272011</v>
      </c>
      <c r="L787">
        <f>VLOOKUP(J787,Tabela6[#All],2,FALSE)</f>
        <v>0.77815125038364363</v>
      </c>
      <c r="M787">
        <f>VLOOKUP(J787,Tabela6[#All],3,FALSE)</f>
        <v>0.77815125038364363</v>
      </c>
      <c r="O787" s="1" t="s">
        <v>130</v>
      </c>
      <c r="P787">
        <v>4.5520960791704654</v>
      </c>
      <c r="Q787">
        <f>VLOOKUP(O787,Tabela6[#All],2,FALSE)</f>
        <v>1.8325089127062364</v>
      </c>
      <c r="R787">
        <f>VLOOKUP(O787,Tabela6[#All],3,FALSE)</f>
        <v>1.6627578316815741</v>
      </c>
      <c r="T787" s="1" t="s">
        <v>129</v>
      </c>
      <c r="U787">
        <v>-23.567386500000001</v>
      </c>
      <c r="V787">
        <f>VLOOKUP(T787,Tabela6[#All],2,FALSE)</f>
        <v>3.7543483357110188</v>
      </c>
      <c r="W787">
        <f>VLOOKUP(T787,Tabela6[#All],3,FALSE)</f>
        <v>2.4487063199050798</v>
      </c>
      <c r="Y787" s="1" t="s">
        <v>129</v>
      </c>
      <c r="Z787">
        <v>-46.570383182112749</v>
      </c>
      <c r="AA787">
        <f>VLOOKUP(Y787,Tabela6[#All],2,FALSE)</f>
        <v>3.7543483357110188</v>
      </c>
      <c r="AB787">
        <f>VLOOKUP(Y787,Tabela6[#All],3,FALSE)</f>
        <v>2.4487063199050798</v>
      </c>
    </row>
    <row r="788" spans="1:28" x14ac:dyDescent="0.3">
      <c r="A788" t="s">
        <v>130</v>
      </c>
      <c r="B788">
        <v>1.8325089127062364</v>
      </c>
      <c r="C788">
        <v>1.6627578316815741</v>
      </c>
      <c r="J788" s="1" t="s">
        <v>132</v>
      </c>
      <c r="K788">
        <v>2.7904625057932071</v>
      </c>
      <c r="L788">
        <f>VLOOKUP(J788,Tabela6[#All],2,FALSE)</f>
        <v>0.3010299956639812</v>
      </c>
      <c r="M788">
        <f>VLOOKUP(J788,Tabela6[#All],3,FALSE)</f>
        <v>0</v>
      </c>
      <c r="O788" s="1" t="s">
        <v>172</v>
      </c>
      <c r="P788">
        <v>4.9492924014120261</v>
      </c>
      <c r="Q788">
        <f>VLOOKUP(O788,Tabela6[#All],2,FALSE)</f>
        <v>2.6599162000698504</v>
      </c>
      <c r="R788">
        <f>VLOOKUP(O788,Tabela6[#All],3,FALSE)</f>
        <v>1.8195439355418688</v>
      </c>
      <c r="T788" s="1" t="s">
        <v>130</v>
      </c>
      <c r="U788">
        <v>-22.548888000000002</v>
      </c>
      <c r="V788">
        <f>VLOOKUP(T788,Tabela6[#All],2,FALSE)</f>
        <v>1.8325089127062364</v>
      </c>
      <c r="W788">
        <f>VLOOKUP(T788,Tabela6[#All],3,FALSE)</f>
        <v>1.6627578316815741</v>
      </c>
      <c r="Y788" s="1" t="s">
        <v>130</v>
      </c>
      <c r="Z788">
        <v>-47.914032997113132</v>
      </c>
      <c r="AA788">
        <f>VLOOKUP(Y788,Tabela6[#All],2,FALSE)</f>
        <v>1.8325089127062364</v>
      </c>
      <c r="AB788">
        <f>VLOOKUP(Y788,Tabela6[#All],3,FALSE)</f>
        <v>1.6627578316815741</v>
      </c>
    </row>
    <row r="789" spans="1:28" x14ac:dyDescent="0.3">
      <c r="A789" t="s">
        <v>172</v>
      </c>
      <c r="B789">
        <v>2.6599162000698504</v>
      </c>
      <c r="C789">
        <v>1.8195439355418688</v>
      </c>
      <c r="J789" s="1" t="s">
        <v>173</v>
      </c>
      <c r="K789">
        <v>2.1705550585212086</v>
      </c>
      <c r="L789">
        <f>VLOOKUP(J789,Tabela6[#All],2,FALSE)</f>
        <v>2.3802112417116059</v>
      </c>
      <c r="M789">
        <f>VLOOKUP(J789,Tabela6[#All],3,FALSE)</f>
        <v>0.69897000433601886</v>
      </c>
      <c r="O789" s="1" t="s">
        <v>131</v>
      </c>
      <c r="P789">
        <v>4.0857185951654023</v>
      </c>
      <c r="Q789">
        <f>VLOOKUP(O789,Tabela6[#All],2,FALSE)</f>
        <v>0.77815125038364363</v>
      </c>
      <c r="R789">
        <f>VLOOKUP(O789,Tabela6[#All],3,FALSE)</f>
        <v>0.77815125038364363</v>
      </c>
      <c r="T789" s="1" t="s">
        <v>172</v>
      </c>
      <c r="U789">
        <v>-23.806687652148753</v>
      </c>
      <c r="V789">
        <f>VLOOKUP(T789,Tabela6[#All],2,FALSE)</f>
        <v>2.6599162000698504</v>
      </c>
      <c r="W789">
        <f>VLOOKUP(T789,Tabela6[#All],3,FALSE)</f>
        <v>1.8195439355418688</v>
      </c>
      <c r="Y789" s="1" t="s">
        <v>172</v>
      </c>
      <c r="Z789">
        <v>-45.402680140543957</v>
      </c>
      <c r="AA789">
        <f>VLOOKUP(Y789,Tabela6[#All],2,FALSE)</f>
        <v>2.6599162000698504</v>
      </c>
      <c r="AB789">
        <f>VLOOKUP(Y789,Tabela6[#All],3,FALSE)</f>
        <v>1.8195439355418688</v>
      </c>
    </row>
    <row r="790" spans="1:28" x14ac:dyDescent="0.3">
      <c r="A790" t="s">
        <v>131</v>
      </c>
      <c r="B790">
        <v>0.77815125038364363</v>
      </c>
      <c r="C790">
        <v>0.77815125038364363</v>
      </c>
      <c r="J790" s="1" t="s">
        <v>133</v>
      </c>
      <c r="K790">
        <v>2.5472724543181813</v>
      </c>
      <c r="L790">
        <f>VLOOKUP(J790,Tabela6[#All],2,FALSE)</f>
        <v>0.84509804001425681</v>
      </c>
      <c r="M790">
        <f>VLOOKUP(J790,Tabela6[#All],3,FALSE)</f>
        <v>0.84509804001425681</v>
      </c>
      <c r="O790" s="1" t="s">
        <v>132</v>
      </c>
      <c r="P790">
        <v>4.1853154580036565</v>
      </c>
      <c r="Q790">
        <f>VLOOKUP(O790,Tabela6[#All],2,FALSE)</f>
        <v>0.3010299956639812</v>
      </c>
      <c r="R790">
        <f>VLOOKUP(O790,Tabela6[#All],3,FALSE)</f>
        <v>0</v>
      </c>
      <c r="T790" s="1" t="s">
        <v>131</v>
      </c>
      <c r="U790">
        <v>-21.708420791919607</v>
      </c>
      <c r="V790">
        <f>VLOOKUP(T790,Tabela6[#All],2,FALSE)</f>
        <v>0.77815125038364363</v>
      </c>
      <c r="W790">
        <f>VLOOKUP(T790,Tabela6[#All],3,FALSE)</f>
        <v>0.77815125038364363</v>
      </c>
      <c r="Y790" s="1" t="s">
        <v>131</v>
      </c>
      <c r="Z790">
        <v>-46.824127625791355</v>
      </c>
      <c r="AA790">
        <f>VLOOKUP(Y790,Tabela6[#All],2,FALSE)</f>
        <v>0.77815125038364363</v>
      </c>
      <c r="AB790">
        <f>VLOOKUP(Y790,Tabela6[#All],3,FALSE)</f>
        <v>0.77815125038364363</v>
      </c>
    </row>
    <row r="791" spans="1:28" x14ac:dyDescent="0.3">
      <c r="A791" t="s">
        <v>132</v>
      </c>
      <c r="B791">
        <v>0.3010299956639812</v>
      </c>
      <c r="C791">
        <v>0</v>
      </c>
      <c r="J791" s="1" t="s">
        <v>174</v>
      </c>
      <c r="K791">
        <v>3.0264102719077606</v>
      </c>
      <c r="L791">
        <f>VLOOKUP(J791,Tabela6[#All],2,FALSE)</f>
        <v>2.8627275283179747</v>
      </c>
      <c r="M791">
        <f>VLOOKUP(J791,Tabela6[#All],3,FALSE)</f>
        <v>2.1643528557844371</v>
      </c>
      <c r="O791" s="1" t="s">
        <v>173</v>
      </c>
      <c r="P791">
        <v>5.5632413266424807</v>
      </c>
      <c r="Q791">
        <f>VLOOKUP(O791,Tabela6[#All],2,FALSE)</f>
        <v>2.3802112417116059</v>
      </c>
      <c r="R791">
        <f>VLOOKUP(O791,Tabela6[#All],3,FALSE)</f>
        <v>0.69897000433601886</v>
      </c>
      <c r="T791" s="1" t="s">
        <v>132</v>
      </c>
      <c r="U791">
        <v>-21.479723372164006</v>
      </c>
      <c r="V791">
        <f>VLOOKUP(T791,Tabela6[#All],2,FALSE)</f>
        <v>0.3010299956639812</v>
      </c>
      <c r="W791">
        <f>VLOOKUP(T791,Tabela6[#All],3,FALSE)</f>
        <v>0</v>
      </c>
      <c r="Y791" s="1" t="s">
        <v>132</v>
      </c>
      <c r="Z791">
        <v>-47.553352539983386</v>
      </c>
      <c r="AA791">
        <f>VLOOKUP(Y791,Tabela6[#All],2,FALSE)</f>
        <v>0.3010299956639812</v>
      </c>
      <c r="AB791">
        <f>VLOOKUP(Y791,Tabela6[#All],3,FALSE)</f>
        <v>0</v>
      </c>
    </row>
    <row r="792" spans="1:28" x14ac:dyDescent="0.3">
      <c r="A792" t="s">
        <v>173</v>
      </c>
      <c r="B792">
        <v>2.3802112417116059</v>
      </c>
      <c r="C792">
        <v>0.69897000433601886</v>
      </c>
      <c r="J792" s="1" t="s">
        <v>134</v>
      </c>
      <c r="K792">
        <v>2.6522743902978996</v>
      </c>
      <c r="L792">
        <f>VLOOKUP(J792,Tabela6[#All],2,FALSE)</f>
        <v>0.3010299956639812</v>
      </c>
      <c r="M792">
        <f>VLOOKUP(J792,Tabela6[#All],3,FALSE)</f>
        <v>0</v>
      </c>
      <c r="O792" s="1" t="s">
        <v>133</v>
      </c>
      <c r="P792">
        <v>4.0122042960307427</v>
      </c>
      <c r="Q792">
        <f>VLOOKUP(O792,Tabela6[#All],2,FALSE)</f>
        <v>0.84509804001425681</v>
      </c>
      <c r="R792">
        <f>VLOOKUP(O792,Tabela6[#All],3,FALSE)</f>
        <v>0.84509804001425681</v>
      </c>
      <c r="T792" s="1" t="s">
        <v>173</v>
      </c>
      <c r="U792">
        <v>-23.967373000000006</v>
      </c>
      <c r="V792">
        <f>VLOOKUP(T792,Tabela6[#All],2,FALSE)</f>
        <v>2.3802112417116059</v>
      </c>
      <c r="W792">
        <f>VLOOKUP(T792,Tabela6[#All],3,FALSE)</f>
        <v>0.69897000433601886</v>
      </c>
      <c r="Y792" s="1" t="s">
        <v>173</v>
      </c>
      <c r="Z792">
        <v>-46.384490817317726</v>
      </c>
      <c r="AA792">
        <f>VLOOKUP(Y792,Tabela6[#All],2,FALSE)</f>
        <v>2.3802112417116059</v>
      </c>
      <c r="AB792">
        <f>VLOOKUP(Y792,Tabela6[#All],3,FALSE)</f>
        <v>0.69897000433601886</v>
      </c>
    </row>
    <row r="793" spans="1:28" x14ac:dyDescent="0.3">
      <c r="A793" t="s">
        <v>133</v>
      </c>
      <c r="B793">
        <v>0.84509804001425681</v>
      </c>
      <c r="C793">
        <v>0.84509804001425681</v>
      </c>
      <c r="J793" s="1" t="s">
        <v>135</v>
      </c>
      <c r="K793">
        <v>2.6535810251450536</v>
      </c>
      <c r="L793">
        <f>VLOOKUP(J793,Tabela6[#All],2,FALSE)</f>
        <v>0.90308998699194354</v>
      </c>
      <c r="M793">
        <f>VLOOKUP(J793,Tabela6[#All],3,FALSE)</f>
        <v>0.90308998699194354</v>
      </c>
      <c r="O793" s="1" t="s">
        <v>174</v>
      </c>
      <c r="P793">
        <v>4.1082943509400884</v>
      </c>
      <c r="Q793">
        <f>VLOOKUP(O793,Tabela6[#All],2,FALSE)</f>
        <v>2.8627275283179747</v>
      </c>
      <c r="R793">
        <f>VLOOKUP(O793,Tabela6[#All],3,FALSE)</f>
        <v>2.1643528557844371</v>
      </c>
      <c r="T793" s="1" t="s">
        <v>133</v>
      </c>
      <c r="U793">
        <v>-23.641506570768303</v>
      </c>
      <c r="V793">
        <f>VLOOKUP(T793,Tabela6[#All],2,FALSE)</f>
        <v>0.84509804001425681</v>
      </c>
      <c r="W793">
        <f>VLOOKUP(T793,Tabela6[#All],3,FALSE)</f>
        <v>0.84509804001425681</v>
      </c>
      <c r="Y793" s="1" t="s">
        <v>133</v>
      </c>
      <c r="Z793">
        <v>-47.827195985044703</v>
      </c>
      <c r="AA793">
        <f>VLOOKUP(Y793,Tabela6[#All],2,FALSE)</f>
        <v>0.84509804001425681</v>
      </c>
      <c r="AB793">
        <f>VLOOKUP(Y793,Tabela6[#All],3,FALSE)</f>
        <v>0.84509804001425681</v>
      </c>
    </row>
    <row r="794" spans="1:28" x14ac:dyDescent="0.3">
      <c r="A794" t="s">
        <v>813</v>
      </c>
      <c r="B794">
        <v>2.8627275283179747</v>
      </c>
      <c r="C794">
        <v>2.1643528557844371</v>
      </c>
      <c r="J794" s="1" t="s">
        <v>136</v>
      </c>
      <c r="K794">
        <v>2.1860093437215826</v>
      </c>
      <c r="L794">
        <f>VLOOKUP(J794,Tabela6[#All],2,FALSE)</f>
        <v>1.2787536009528289</v>
      </c>
      <c r="M794">
        <f>VLOOKUP(J794,Tabela6[#All],3,FALSE)</f>
        <v>1.255272505103306</v>
      </c>
      <c r="O794" s="1" t="s">
        <v>134</v>
      </c>
      <c r="P794">
        <v>4.6128368162322584</v>
      </c>
      <c r="Q794">
        <f>VLOOKUP(O794,Tabela6[#All],2,FALSE)</f>
        <v>0.3010299956639812</v>
      </c>
      <c r="R794">
        <f>VLOOKUP(O794,Tabela6[#All],3,FALSE)</f>
        <v>0</v>
      </c>
      <c r="T794" s="1" t="s">
        <v>174</v>
      </c>
      <c r="U794">
        <v>-24.388603782187904</v>
      </c>
      <c r="V794">
        <f>VLOOKUP(T794,Tabela6[#All],2,FALSE)</f>
        <v>2.8627275283179747</v>
      </c>
      <c r="W794">
        <f>VLOOKUP(T794,Tabela6[#All],3,FALSE)</f>
        <v>2.1643528557844371</v>
      </c>
      <c r="Y794" s="1" t="s">
        <v>174</v>
      </c>
      <c r="Z794">
        <v>-47.927216963472212</v>
      </c>
      <c r="AA794">
        <f>VLOOKUP(Y794,Tabela6[#All],2,FALSE)</f>
        <v>2.8627275283179747</v>
      </c>
      <c r="AB794">
        <f>VLOOKUP(Y794,Tabela6[#All],3,FALSE)</f>
        <v>2.1643528557844371</v>
      </c>
    </row>
    <row r="795" spans="1:28" x14ac:dyDescent="0.3">
      <c r="A795" t="s">
        <v>134</v>
      </c>
      <c r="B795">
        <v>0.3010299956639812</v>
      </c>
      <c r="C795">
        <v>0</v>
      </c>
      <c r="J795" s="1" t="s">
        <v>137</v>
      </c>
      <c r="K795">
        <v>2.8780044702680252</v>
      </c>
      <c r="L795">
        <f>VLOOKUP(J795,Tabela6[#All],2,FALSE)</f>
        <v>1.6434526764861874</v>
      </c>
      <c r="M795">
        <f>VLOOKUP(J795,Tabela6[#All],3,FALSE)</f>
        <v>1.4471580313422192</v>
      </c>
      <c r="O795" s="1" t="s">
        <v>135</v>
      </c>
      <c r="P795">
        <v>5.8321114791938573</v>
      </c>
      <c r="Q795">
        <f>VLOOKUP(O795,Tabela6[#All],2,FALSE)</f>
        <v>0.90308998699194354</v>
      </c>
      <c r="R795">
        <f>VLOOKUP(O795,Tabela6[#All],3,FALSE)</f>
        <v>0.90308998699194354</v>
      </c>
      <c r="T795" s="1" t="s">
        <v>134</v>
      </c>
      <c r="U795">
        <v>-22.592029951899505</v>
      </c>
      <c r="V795">
        <f>VLOOKUP(T795,Tabela6[#All],2,FALSE)</f>
        <v>0.3010299956639812</v>
      </c>
      <c r="W795">
        <f>VLOOKUP(T795,Tabela6[#All],3,FALSE)</f>
        <v>0</v>
      </c>
      <c r="Y795" s="1" t="s">
        <v>134</v>
      </c>
      <c r="Z795">
        <v>-46.529211591760863</v>
      </c>
      <c r="AA795">
        <f>VLOOKUP(Y795,Tabela6[#All],2,FALSE)</f>
        <v>0.3010299956639812</v>
      </c>
      <c r="AB795">
        <f>VLOOKUP(Y795,Tabela6[#All],3,FALSE)</f>
        <v>0</v>
      </c>
    </row>
    <row r="796" spans="1:28" x14ac:dyDescent="0.3">
      <c r="A796" t="s">
        <v>135</v>
      </c>
      <c r="B796">
        <v>0.90308998699194354</v>
      </c>
      <c r="C796">
        <v>0.90308998699194354</v>
      </c>
      <c r="J796" s="1" t="s">
        <v>138</v>
      </c>
      <c r="K796">
        <v>2.3461396874072928</v>
      </c>
      <c r="L796">
        <f>VLOOKUP(J796,Tabela6[#All],2,FALSE)</f>
        <v>0.77815125038364363</v>
      </c>
      <c r="M796">
        <f>VLOOKUP(J796,Tabela6[#All],3,FALSE)</f>
        <v>0.77815125038364363</v>
      </c>
      <c r="O796" s="1" t="s">
        <v>136</v>
      </c>
      <c r="P796">
        <v>5.4509277404722001</v>
      </c>
      <c r="Q796">
        <f>VLOOKUP(O796,Tabela6[#All],2,FALSE)</f>
        <v>1.2787536009528289</v>
      </c>
      <c r="R796">
        <f>VLOOKUP(O796,Tabela6[#All],3,FALSE)</f>
        <v>1.255272505103306</v>
      </c>
      <c r="T796" s="1" t="s">
        <v>135</v>
      </c>
      <c r="U796">
        <v>-23.499323</v>
      </c>
      <c r="V796">
        <f>VLOOKUP(T796,Tabela6[#All],2,FALSE)</f>
        <v>0.90308998699194354</v>
      </c>
      <c r="W796">
        <f>VLOOKUP(T796,Tabela6[#All],3,FALSE)</f>
        <v>0.90308998699194354</v>
      </c>
      <c r="Y796" s="1" t="s">
        <v>135</v>
      </c>
      <c r="Z796">
        <v>-47.457853253204043</v>
      </c>
      <c r="AA796">
        <f>VLOOKUP(Y796,Tabela6[#All],2,FALSE)</f>
        <v>0.90308998699194354</v>
      </c>
      <c r="AB796">
        <f>VLOOKUP(Y796,Tabela6[#All],3,FALSE)</f>
        <v>0.90308998699194354</v>
      </c>
    </row>
    <row r="797" spans="1:28" x14ac:dyDescent="0.3">
      <c r="A797" t="s">
        <v>136</v>
      </c>
      <c r="B797">
        <v>1.2787536009528289</v>
      </c>
      <c r="C797">
        <v>1.255272505103306</v>
      </c>
      <c r="J797" s="1" t="s">
        <v>139</v>
      </c>
      <c r="K797">
        <v>2.7958821019525852</v>
      </c>
      <c r="L797">
        <f>VLOOKUP(J797,Tabela6[#All],2,FALSE)</f>
        <v>0.6020599913279624</v>
      </c>
      <c r="M797">
        <f>VLOOKUP(J797,Tabela6[#All],3,FALSE)</f>
        <v>0.6020599913279624</v>
      </c>
      <c r="O797" s="1" t="s">
        <v>137</v>
      </c>
      <c r="P797">
        <v>3.8924841793646876</v>
      </c>
      <c r="Q797">
        <f>VLOOKUP(O797,Tabela6[#All],2,FALSE)</f>
        <v>1.6434526764861874</v>
      </c>
      <c r="R797">
        <f>VLOOKUP(O797,Tabela6[#All],3,FALSE)</f>
        <v>1.4471580313422192</v>
      </c>
      <c r="T797" s="1" t="s">
        <v>136</v>
      </c>
      <c r="U797">
        <v>-22.822145000000003</v>
      </c>
      <c r="V797">
        <f>VLOOKUP(T797,Tabela6[#All],2,FALSE)</f>
        <v>1.2787536009528289</v>
      </c>
      <c r="W797">
        <f>VLOOKUP(T797,Tabela6[#All],3,FALSE)</f>
        <v>1.255272505103306</v>
      </c>
      <c r="Y797" s="1" t="s">
        <v>136</v>
      </c>
      <c r="Z797">
        <v>-47.265802732090094</v>
      </c>
      <c r="AA797">
        <f>VLOOKUP(Y797,Tabela6[#All],2,FALSE)</f>
        <v>1.2787536009528289</v>
      </c>
      <c r="AB797">
        <f>VLOOKUP(Y797,Tabela6[#All],3,FALSE)</f>
        <v>1.255272505103306</v>
      </c>
    </row>
    <row r="798" spans="1:28" x14ac:dyDescent="0.3">
      <c r="A798" t="s">
        <v>137</v>
      </c>
      <c r="B798">
        <v>1.6434526764861874</v>
      </c>
      <c r="C798">
        <v>1.4471580313422192</v>
      </c>
      <c r="J798" s="1" t="s">
        <v>140</v>
      </c>
      <c r="K798">
        <v>3.1919546045885201</v>
      </c>
      <c r="L798">
        <f>VLOOKUP(J798,Tabela6[#All],2,FALSE)</f>
        <v>1.7781512503836436</v>
      </c>
      <c r="M798">
        <f>VLOOKUP(J798,Tabela6[#All],3,FALSE)</f>
        <v>1.5910646070264991</v>
      </c>
      <c r="O798" s="1" t="s">
        <v>138</v>
      </c>
      <c r="P798">
        <v>4.1126050015345745</v>
      </c>
      <c r="Q798">
        <f>VLOOKUP(O798,Tabela6[#All],2,FALSE)</f>
        <v>0.77815125038364363</v>
      </c>
      <c r="R798">
        <f>VLOOKUP(O798,Tabela6[#All],3,FALSE)</f>
        <v>0.77815125038364363</v>
      </c>
      <c r="T798" s="1" t="s">
        <v>137</v>
      </c>
      <c r="U798">
        <v>-23.973148266790606</v>
      </c>
      <c r="V798">
        <f>VLOOKUP(T798,Tabela6[#All],2,FALSE)</f>
        <v>1.6434526764861874</v>
      </c>
      <c r="W798">
        <f>VLOOKUP(T798,Tabela6[#All],3,FALSE)</f>
        <v>1.4471580313422192</v>
      </c>
      <c r="Y798" s="1" t="s">
        <v>137</v>
      </c>
      <c r="Z798">
        <v>-47.505288235203587</v>
      </c>
      <c r="AA798">
        <f>VLOOKUP(Y798,Tabela6[#All],2,FALSE)</f>
        <v>1.6434526764861874</v>
      </c>
      <c r="AB798">
        <f>VLOOKUP(Y798,Tabela6[#All],3,FALSE)</f>
        <v>1.4471580313422192</v>
      </c>
    </row>
    <row r="799" spans="1:28" x14ac:dyDescent="0.3">
      <c r="A799" t="s">
        <v>138</v>
      </c>
      <c r="B799">
        <v>0.77815125038364363</v>
      </c>
      <c r="C799">
        <v>0.77815125038364363</v>
      </c>
      <c r="J799" s="1" t="s">
        <v>141</v>
      </c>
      <c r="K799">
        <v>2.4986771365944649</v>
      </c>
      <c r="L799">
        <f>VLOOKUP(J799,Tabela6[#All],2,FALSE)</f>
        <v>0.47712125471966244</v>
      </c>
      <c r="M799">
        <f>VLOOKUP(J799,Tabela6[#All],3,FALSE)</f>
        <v>0.47712125471966244</v>
      </c>
      <c r="O799" s="1" t="s">
        <v>139</v>
      </c>
      <c r="P799">
        <v>5.4982057589864661</v>
      </c>
      <c r="Q799">
        <f>VLOOKUP(O799,Tabela6[#All],2,FALSE)</f>
        <v>0.6020599913279624</v>
      </c>
      <c r="R799">
        <f>VLOOKUP(O799,Tabela6[#All],3,FALSE)</f>
        <v>0.6020599913279624</v>
      </c>
      <c r="T799" s="1" t="s">
        <v>138</v>
      </c>
      <c r="U799">
        <v>-21.47188540230535</v>
      </c>
      <c r="V799">
        <f>VLOOKUP(T799,Tabela6[#All],2,FALSE)</f>
        <v>0.77815125038364363</v>
      </c>
      <c r="W799">
        <f>VLOOKUP(T799,Tabela6[#All],3,FALSE)</f>
        <v>0.77815125038364363</v>
      </c>
      <c r="Y799" s="1" t="s">
        <v>138</v>
      </c>
      <c r="Z799">
        <v>-46.745515210683564</v>
      </c>
      <c r="AA799">
        <f>VLOOKUP(Y799,Tabela6[#All],2,FALSE)</f>
        <v>0.77815125038364363</v>
      </c>
      <c r="AB799">
        <f>VLOOKUP(Y799,Tabela6[#All],3,FALSE)</f>
        <v>0.77815125038364363</v>
      </c>
    </row>
    <row r="800" spans="1:28" x14ac:dyDescent="0.3">
      <c r="A800" t="s">
        <v>139</v>
      </c>
      <c r="B800">
        <v>0.6020599913279624</v>
      </c>
      <c r="C800">
        <v>0.6020599913279624</v>
      </c>
      <c r="J800" s="1" t="s">
        <v>175</v>
      </c>
      <c r="K800">
        <v>2.8500976609941615</v>
      </c>
      <c r="L800">
        <f>VLOOKUP(J800,Tabela6[#All],2,FALSE)</f>
        <v>3.1300119496719043</v>
      </c>
      <c r="M800">
        <f>VLOOKUP(J800,Tabela6[#All],3,FALSE)</f>
        <v>2.2787536009528289</v>
      </c>
      <c r="O800" s="1" t="s">
        <v>140</v>
      </c>
      <c r="P800">
        <v>4.3645134736915097</v>
      </c>
      <c r="Q800">
        <f>VLOOKUP(O800,Tabela6[#All],2,FALSE)</f>
        <v>1.7781512503836436</v>
      </c>
      <c r="R800">
        <f>VLOOKUP(O800,Tabela6[#All],3,FALSE)</f>
        <v>1.5910646070264991</v>
      </c>
      <c r="T800" s="1" t="s">
        <v>139</v>
      </c>
      <c r="U800">
        <v>-23.026555500000004</v>
      </c>
      <c r="V800">
        <f>VLOOKUP(T800,Tabela6[#All],2,FALSE)</f>
        <v>0.6020599913279624</v>
      </c>
      <c r="W800">
        <f>VLOOKUP(T800,Tabela6[#All],3,FALSE)</f>
        <v>0.6020599913279624</v>
      </c>
      <c r="Y800" s="1" t="s">
        <v>139</v>
      </c>
      <c r="Z800">
        <v>-45.556608696687441</v>
      </c>
      <c r="AA800">
        <f>VLOOKUP(Y800,Tabela6[#All],2,FALSE)</f>
        <v>0.6020599913279624</v>
      </c>
      <c r="AB800">
        <f>VLOOKUP(Y800,Tabela6[#All],3,FALSE)</f>
        <v>0.6020599913279624</v>
      </c>
    </row>
    <row r="801" spans="1:28" x14ac:dyDescent="0.3">
      <c r="A801" t="s">
        <v>140</v>
      </c>
      <c r="B801">
        <v>1.7781512503836436</v>
      </c>
      <c r="C801">
        <v>1.5910646070264991</v>
      </c>
      <c r="J801" s="1" t="s">
        <v>142</v>
      </c>
      <c r="K801">
        <v>2.450524690058026</v>
      </c>
      <c r="L801">
        <f>VLOOKUP(J801,Tabela6[#All],2,FALSE)</f>
        <v>0</v>
      </c>
      <c r="M801">
        <f>VLOOKUP(J801,Tabela6[#All],3,FALSE)</f>
        <v>0</v>
      </c>
      <c r="O801" s="1" t="s">
        <v>141</v>
      </c>
      <c r="P801">
        <v>4.0004340774793183</v>
      </c>
      <c r="Q801">
        <f>VLOOKUP(O801,Tabela6[#All],2,FALSE)</f>
        <v>0.47712125471966244</v>
      </c>
      <c r="R801">
        <f>VLOOKUP(O801,Tabela6[#All],3,FALSE)</f>
        <v>0.47712125471966244</v>
      </c>
      <c r="T801" s="1" t="s">
        <v>140</v>
      </c>
      <c r="U801">
        <v>-22.531007000000002</v>
      </c>
      <c r="V801">
        <f>VLOOKUP(T801,Tabela6[#All],2,FALSE)</f>
        <v>1.7781512503836436</v>
      </c>
      <c r="W801">
        <f>VLOOKUP(T801,Tabela6[#All],3,FALSE)</f>
        <v>1.5910646070264991</v>
      </c>
      <c r="Y801" s="1" t="s">
        <v>140</v>
      </c>
      <c r="Z801">
        <v>-52.171194822163727</v>
      </c>
      <c r="AA801">
        <f>VLOOKUP(Y801,Tabela6[#All],2,FALSE)</f>
        <v>1.7781512503836436</v>
      </c>
      <c r="AB801">
        <f>VLOOKUP(Y801,Tabela6[#All],3,FALSE)</f>
        <v>1.5910646070264991</v>
      </c>
    </row>
    <row r="802" spans="1:28" x14ac:dyDescent="0.3">
      <c r="A802" t="s">
        <v>141</v>
      </c>
      <c r="B802">
        <v>0.47712125471966244</v>
      </c>
      <c r="C802">
        <v>0.47712125471966244</v>
      </c>
      <c r="J802" s="1" t="s">
        <v>143</v>
      </c>
      <c r="K802">
        <v>2.1718375720313672</v>
      </c>
      <c r="L802">
        <f>VLOOKUP(J802,Tabela6[#All],2,FALSE)</f>
        <v>1.8512583487190752</v>
      </c>
      <c r="M802">
        <f>VLOOKUP(J802,Tabela6[#All],3,FALSE)</f>
        <v>1.5440680443502757</v>
      </c>
      <c r="O802" s="1" t="s">
        <v>175</v>
      </c>
      <c r="P802">
        <v>4.9580810655158709</v>
      </c>
      <c r="Q802">
        <f>VLOOKUP(O802,Tabela6[#All],2,FALSE)</f>
        <v>3.1300119496719043</v>
      </c>
      <c r="R802">
        <f>VLOOKUP(O802,Tabela6[#All],3,FALSE)</f>
        <v>2.2787536009528289</v>
      </c>
      <c r="T802" s="1" t="s">
        <v>141</v>
      </c>
      <c r="U802">
        <v>-22.427493614698104</v>
      </c>
      <c r="V802">
        <f>VLOOKUP(T802,Tabela6[#All],2,FALSE)</f>
        <v>0.47712125471966244</v>
      </c>
      <c r="W802">
        <f>VLOOKUP(T802,Tabela6[#All],3,FALSE)</f>
        <v>0.47712125471966244</v>
      </c>
      <c r="Y802" s="1" t="s">
        <v>141</v>
      </c>
      <c r="Z802">
        <v>-48.172157585145634</v>
      </c>
      <c r="AA802">
        <f>VLOOKUP(Y802,Tabela6[#All],2,FALSE)</f>
        <v>0.47712125471966244</v>
      </c>
      <c r="AB802">
        <f>VLOOKUP(Y802,Tabela6[#All],3,FALSE)</f>
        <v>0.47712125471966244</v>
      </c>
    </row>
    <row r="803" spans="1:28" x14ac:dyDescent="0.3">
      <c r="A803" t="s">
        <v>175</v>
      </c>
      <c r="B803">
        <v>3.1300119496719043</v>
      </c>
      <c r="C803">
        <v>2.2787536009528289</v>
      </c>
      <c r="J803" s="1" t="s">
        <v>144</v>
      </c>
      <c r="K803">
        <v>2.9333156620656617</v>
      </c>
      <c r="L803">
        <f>VLOOKUP(J803,Tabela6[#All],2,FALSE)</f>
        <v>0.47712125471966244</v>
      </c>
      <c r="M803">
        <f>VLOOKUP(J803,Tabela6[#All],3,FALSE)</f>
        <v>0.47712125471966244</v>
      </c>
      <c r="O803" s="1" t="s">
        <v>142</v>
      </c>
      <c r="P803">
        <v>3.6794278966121188</v>
      </c>
      <c r="Q803">
        <f>VLOOKUP(O803,Tabela6[#All],2,FALSE)</f>
        <v>0</v>
      </c>
      <c r="R803">
        <f>VLOOKUP(O803,Tabela6[#All],3,FALSE)</f>
        <v>0</v>
      </c>
      <c r="T803" s="1" t="s">
        <v>175</v>
      </c>
      <c r="U803">
        <v>-23.435964980516907</v>
      </c>
      <c r="V803">
        <f>VLOOKUP(T803,Tabela6[#All],2,FALSE)</f>
        <v>3.1300119496719043</v>
      </c>
      <c r="W803">
        <f>VLOOKUP(T803,Tabela6[#All],3,FALSE)</f>
        <v>2.2787536009528289</v>
      </c>
      <c r="Y803" s="1" t="s">
        <v>175</v>
      </c>
      <c r="Z803">
        <v>-45.072091475479915</v>
      </c>
      <c r="AA803">
        <f>VLOOKUP(Y803,Tabela6[#All],2,FALSE)</f>
        <v>3.1300119496719043</v>
      </c>
      <c r="AB803">
        <f>VLOOKUP(Y803,Tabela6[#All],3,FALSE)</f>
        <v>2.2787536009528289</v>
      </c>
    </row>
    <row r="804" spans="1:28" x14ac:dyDescent="0.3">
      <c r="A804" t="s">
        <v>142</v>
      </c>
      <c r="B804">
        <v>0</v>
      </c>
      <c r="C804">
        <v>0</v>
      </c>
      <c r="J804" s="1" t="s">
        <v>145</v>
      </c>
      <c r="K804">
        <v>2.1541042975321183</v>
      </c>
      <c r="L804">
        <f>VLOOKUP(J804,Tabela6[#All],2,FALSE)</f>
        <v>0.3010299956639812</v>
      </c>
      <c r="M804">
        <f>VLOOKUP(J804,Tabela6[#All],3,FALSE)</f>
        <v>0</v>
      </c>
      <c r="O804" s="1" t="s">
        <v>143</v>
      </c>
      <c r="P804">
        <v>5.1112389831348324</v>
      </c>
      <c r="Q804">
        <f>VLOOKUP(O804,Tabela6[#All],2,FALSE)</f>
        <v>1.8512583487190752</v>
      </c>
      <c r="R804">
        <f>VLOOKUP(O804,Tabela6[#All],3,FALSE)</f>
        <v>1.5440680443502757</v>
      </c>
      <c r="T804" s="1" t="s">
        <v>142</v>
      </c>
      <c r="U804">
        <v>-22.523835450207056</v>
      </c>
      <c r="V804">
        <f>VLOOKUP(T804,Tabela6[#All],2,FALSE)</f>
        <v>0</v>
      </c>
      <c r="W804">
        <f>VLOOKUP(T804,Tabela6[#All],3,FALSE)</f>
        <v>0</v>
      </c>
      <c r="Y804" s="1" t="s">
        <v>142</v>
      </c>
      <c r="Z804">
        <v>-49.663271665553467</v>
      </c>
      <c r="AA804">
        <f>VLOOKUP(Y804,Tabela6[#All],2,FALSE)</f>
        <v>0</v>
      </c>
      <c r="AB804">
        <f>VLOOKUP(Y804,Tabela6[#All],3,FALSE)</f>
        <v>0</v>
      </c>
    </row>
    <row r="805" spans="1:28" x14ac:dyDescent="0.3">
      <c r="A805" t="s">
        <v>143</v>
      </c>
      <c r="B805">
        <v>1.8512583487190752</v>
      </c>
      <c r="C805">
        <v>1.5440680443502757</v>
      </c>
      <c r="J805" s="1" t="s">
        <v>146</v>
      </c>
      <c r="K805">
        <v>2.3939540586136796</v>
      </c>
      <c r="L805">
        <f>VLOOKUP(J805,Tabela6[#All],2,FALSE)</f>
        <v>0</v>
      </c>
      <c r="M805">
        <f>VLOOKUP(J805,Tabela6[#All],3,FALSE)</f>
        <v>0</v>
      </c>
      <c r="O805" s="1" t="s">
        <v>144</v>
      </c>
      <c r="P805">
        <v>4.4229179807676626</v>
      </c>
      <c r="Q805">
        <f>VLOOKUP(O805,Tabela6[#All],2,FALSE)</f>
        <v>0.47712125471966244</v>
      </c>
      <c r="R805">
        <f>VLOOKUP(O805,Tabela6[#All],3,FALSE)</f>
        <v>0.47712125471966244</v>
      </c>
      <c r="T805" s="1" t="s">
        <v>143</v>
      </c>
      <c r="U805">
        <v>-22.971244000000002</v>
      </c>
      <c r="V805">
        <f>VLOOKUP(T805,Tabela6[#All],2,FALSE)</f>
        <v>1.8512583487190752</v>
      </c>
      <c r="W805">
        <f>VLOOKUP(T805,Tabela6[#All],3,FALSE)</f>
        <v>1.5440680443502757</v>
      </c>
      <c r="Y805" s="1" t="s">
        <v>143</v>
      </c>
      <c r="Z805">
        <v>-46.996630027555213</v>
      </c>
      <c r="AA805">
        <f>VLOOKUP(Y805,Tabela6[#All],2,FALSE)</f>
        <v>1.8512583487190752</v>
      </c>
      <c r="AB805">
        <f>VLOOKUP(Y805,Tabela6[#All],3,FALSE)</f>
        <v>1.5440680443502757</v>
      </c>
    </row>
    <row r="806" spans="1:28" x14ac:dyDescent="0.3">
      <c r="A806" t="s">
        <v>144</v>
      </c>
      <c r="B806">
        <v>0.47712125471966244</v>
      </c>
      <c r="C806">
        <v>0.47712125471966244</v>
      </c>
      <c r="J806" s="1" t="s">
        <v>147</v>
      </c>
      <c r="K806">
        <v>1.9117114471772816</v>
      </c>
      <c r="L806">
        <f>VLOOKUP(J806,Tabela6[#All],2,FALSE)</f>
        <v>0.95424250943932487</v>
      </c>
      <c r="M806">
        <f>VLOOKUP(J806,Tabela6[#All],3,FALSE)</f>
        <v>0.77815125038364363</v>
      </c>
      <c r="O806" s="1" t="s">
        <v>145</v>
      </c>
      <c r="P806">
        <v>4.0227169800510296</v>
      </c>
      <c r="Q806">
        <f>VLOOKUP(O806,Tabela6[#All],2,FALSE)</f>
        <v>0.3010299956639812</v>
      </c>
      <c r="R806">
        <f>VLOOKUP(O806,Tabela6[#All],3,FALSE)</f>
        <v>0</v>
      </c>
      <c r="T806" s="1" t="s">
        <v>144</v>
      </c>
      <c r="U806">
        <v>-21.225575282859502</v>
      </c>
      <c r="V806">
        <f>VLOOKUP(T806,Tabela6[#All],2,FALSE)</f>
        <v>0.47712125471966244</v>
      </c>
      <c r="W806">
        <f>VLOOKUP(T806,Tabela6[#All],3,FALSE)</f>
        <v>0.47712125471966244</v>
      </c>
      <c r="Y806" s="1" t="s">
        <v>144</v>
      </c>
      <c r="Z806">
        <v>-50.869308119039758</v>
      </c>
      <c r="AA806">
        <f>VLOOKUP(Y806,Tabela6[#All],2,FALSE)</f>
        <v>0.47712125471966244</v>
      </c>
      <c r="AB806">
        <f>VLOOKUP(Y806,Tabela6[#All],3,FALSE)</f>
        <v>0.47712125471966244</v>
      </c>
    </row>
    <row r="807" spans="1:28" x14ac:dyDescent="0.3">
      <c r="A807" t="s">
        <v>145</v>
      </c>
      <c r="B807">
        <v>0.3010299956639812</v>
      </c>
      <c r="C807">
        <v>0</v>
      </c>
      <c r="O807" s="1" t="s">
        <v>146</v>
      </c>
      <c r="P807">
        <v>4.0351494577734632</v>
      </c>
      <c r="Q807">
        <f>VLOOKUP(O807,Tabela6[#All],2,FALSE)</f>
        <v>0</v>
      </c>
      <c r="R807">
        <f>VLOOKUP(O807,Tabela6[#All],3,FALSE)</f>
        <v>0</v>
      </c>
      <c r="T807" s="1" t="s">
        <v>145</v>
      </c>
      <c r="U807">
        <v>-22.884880423820402</v>
      </c>
      <c r="V807">
        <f>VLOOKUP(T807,Tabela6[#All],2,FALSE)</f>
        <v>0.3010299956639812</v>
      </c>
      <c r="W807">
        <f>VLOOKUP(T807,Tabela6[#All],3,FALSE)</f>
        <v>0</v>
      </c>
      <c r="Y807" s="1" t="s">
        <v>145</v>
      </c>
      <c r="Z807">
        <v>-46.411600233135466</v>
      </c>
      <c r="AA807">
        <f>VLOOKUP(Y807,Tabela6[#All],2,FALSE)</f>
        <v>0.3010299956639812</v>
      </c>
      <c r="AB807">
        <f>VLOOKUP(Y807,Tabela6[#All],3,FALSE)</f>
        <v>0</v>
      </c>
    </row>
    <row r="808" spans="1:28" x14ac:dyDescent="0.3">
      <c r="A808" t="s">
        <v>146</v>
      </c>
      <c r="B808">
        <v>0</v>
      </c>
      <c r="C808">
        <v>0</v>
      </c>
      <c r="O808" s="1" t="s">
        <v>147</v>
      </c>
      <c r="P808">
        <v>4.896129218798853</v>
      </c>
      <c r="Q808">
        <f>VLOOKUP(O808,Tabela6[#All],2,FALSE)</f>
        <v>0.95424250943932487</v>
      </c>
      <c r="R808">
        <f>VLOOKUP(O808,Tabela6[#All],3,FALSE)</f>
        <v>0.77815125038364363</v>
      </c>
      <c r="T808" s="1" t="s">
        <v>146</v>
      </c>
      <c r="U808">
        <v>-22.224748314841602</v>
      </c>
      <c r="V808">
        <f>VLOOKUP(T808,Tabela6[#All],2,FALSE)</f>
        <v>0</v>
      </c>
      <c r="W808">
        <f>VLOOKUP(T808,Tabela6[#All],3,FALSE)</f>
        <v>0</v>
      </c>
      <c r="Y808" s="1" t="s">
        <v>146</v>
      </c>
      <c r="Z808">
        <v>-49.821781654576142</v>
      </c>
      <c r="AA808">
        <f>VLOOKUP(Y808,Tabela6[#All],2,FALSE)</f>
        <v>0</v>
      </c>
      <c r="AB808">
        <f>VLOOKUP(Y808,Tabela6[#All],3,FALSE)</f>
        <v>0</v>
      </c>
    </row>
    <row r="809" spans="1:28" x14ac:dyDescent="0.3">
      <c r="A809" t="s">
        <v>147</v>
      </c>
      <c r="B809">
        <v>0.95424250943932487</v>
      </c>
      <c r="C809">
        <v>0.77815125038364363</v>
      </c>
      <c r="T809" s="1" t="s">
        <v>147</v>
      </c>
      <c r="U809">
        <v>-23.030538324140796</v>
      </c>
      <c r="V809">
        <f>VLOOKUP(T809,Tabela6[#All],2,FALSE)</f>
        <v>0.95424250943932487</v>
      </c>
      <c r="W809">
        <f>VLOOKUP(T809,Tabela6[#All],3,FALSE)</f>
        <v>0.77815125038364363</v>
      </c>
      <c r="Y809" s="1" t="s">
        <v>147</v>
      </c>
      <c r="Z809">
        <v>-46.976476309079708</v>
      </c>
      <c r="AA809">
        <f>VLOOKUP(Y809,Tabela6[#All],2,FALSE)</f>
        <v>0.95424250943932487</v>
      </c>
      <c r="AB809">
        <f>VLOOKUP(Y809,Tabela6[#All],3,FALSE)</f>
        <v>0.77815125038364363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781"/>
  <sheetViews>
    <sheetView topLeftCell="T1" zoomScale="60" zoomScaleNormal="60" workbookViewId="0">
      <selection activeCell="O165" sqref="O165:O654"/>
    </sheetView>
  </sheetViews>
  <sheetFormatPr defaultColWidth="10.5546875" defaultRowHeight="14.4" x14ac:dyDescent="0.3"/>
  <cols>
    <col min="9" max="9" width="14.77734375" customWidth="1"/>
    <col min="13" max="13" width="14.21875" customWidth="1"/>
    <col min="14" max="14" width="10.6640625" customWidth="1"/>
    <col min="15" max="15" width="10.77734375" customWidth="1"/>
    <col min="16" max="16" width="15.33203125" customWidth="1"/>
    <col min="18" max="18" width="13.5546875" customWidth="1"/>
    <col min="20" max="20" width="12.5546875" customWidth="1"/>
    <col min="21" max="21" width="10.77734375" customWidth="1"/>
    <col min="22" max="22" width="13" customWidth="1"/>
    <col min="23" max="23" width="10.6640625" customWidth="1"/>
    <col min="24" max="24" width="11.6640625" customWidth="1"/>
    <col min="25" max="25" width="10.77734375" customWidth="1"/>
    <col min="26" max="26" width="10.88671875" customWidth="1"/>
    <col min="28" max="28" width="11.5546875" customWidth="1"/>
    <col min="29" max="29" width="10.77734375" customWidth="1"/>
    <col min="30" max="30" width="11.88671875" customWidth="1"/>
    <col min="33" max="33" width="10.5546875" style="1"/>
    <col min="36" max="36" width="16.77734375" customWidth="1"/>
    <col min="44" max="44" width="16.6640625" customWidth="1"/>
    <col min="49" max="49" width="12.109375" customWidth="1"/>
    <col min="51" max="51" width="11.21875" customWidth="1"/>
    <col min="55" max="55" width="10.88671875" customWidth="1"/>
  </cols>
  <sheetData>
    <row r="1" spans="1:104" s="3" customFormat="1" ht="30" customHeight="1" x14ac:dyDescent="0.3">
      <c r="A1" s="3" t="s">
        <v>0</v>
      </c>
      <c r="B1" s="3" t="s">
        <v>1</v>
      </c>
      <c r="C1" s="2" t="s">
        <v>180</v>
      </c>
      <c r="D1" s="2" t="s">
        <v>181</v>
      </c>
      <c r="E1" s="2" t="s">
        <v>182</v>
      </c>
      <c r="F1" s="2" t="s">
        <v>183</v>
      </c>
      <c r="N1" s="2" t="s">
        <v>0</v>
      </c>
      <c r="O1" s="2" t="s">
        <v>1</v>
      </c>
      <c r="P1" s="2" t="s">
        <v>180</v>
      </c>
      <c r="Q1" s="2" t="s">
        <v>184</v>
      </c>
      <c r="R1" s="2" t="s">
        <v>185</v>
      </c>
      <c r="S1" s="2" t="s">
        <v>205</v>
      </c>
      <c r="T1" s="2" t="s">
        <v>181</v>
      </c>
      <c r="U1" s="2" t="s">
        <v>206</v>
      </c>
      <c r="V1" s="2" t="s">
        <v>207</v>
      </c>
      <c r="W1" s="2" t="s">
        <v>208</v>
      </c>
      <c r="X1" s="2" t="s">
        <v>182</v>
      </c>
      <c r="Y1" s="2" t="s">
        <v>209</v>
      </c>
      <c r="Z1" s="2" t="s">
        <v>210</v>
      </c>
      <c r="AA1" s="2" t="s">
        <v>211</v>
      </c>
      <c r="AB1" s="2" t="s">
        <v>183</v>
      </c>
      <c r="AC1" s="2" t="s">
        <v>212</v>
      </c>
      <c r="AD1" s="2" t="s">
        <v>213</v>
      </c>
      <c r="AG1" s="3" t="s">
        <v>192</v>
      </c>
      <c r="AJ1" s="3" t="s">
        <v>204</v>
      </c>
      <c r="AO1" s="3" t="s">
        <v>193</v>
      </c>
      <c r="AR1" s="3" t="s">
        <v>204</v>
      </c>
      <c r="AU1" s="2"/>
      <c r="AV1" s="3" t="s">
        <v>1</v>
      </c>
      <c r="AW1" s="2" t="s">
        <v>258</v>
      </c>
      <c r="AX1" s="3" t="s">
        <v>1</v>
      </c>
      <c r="AY1" s="2" t="s">
        <v>259</v>
      </c>
      <c r="AZ1" s="2" t="s">
        <v>1</v>
      </c>
      <c r="BA1" s="3" t="s">
        <v>260</v>
      </c>
      <c r="BB1" s="2" t="s">
        <v>1</v>
      </c>
      <c r="BC1" s="2" t="s">
        <v>261</v>
      </c>
      <c r="BD1" s="2"/>
      <c r="BF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</row>
    <row r="2" spans="1:104" x14ac:dyDescent="0.3">
      <c r="A2" t="s">
        <v>2</v>
      </c>
      <c r="B2">
        <v>662.48301900000001</v>
      </c>
      <c r="C2">
        <f>VLOOKUP(Altitude!$A2,Cidades!$A$1:$E$174,2,FALSE)</f>
        <v>2.0644579892269186</v>
      </c>
      <c r="D2">
        <f>VLOOKUP(Altitude!$A2,Cidades!$A$1:$E$174,3,FALSE)</f>
        <v>0</v>
      </c>
      <c r="E2">
        <f>VLOOKUP(Altitude!$A2,Cidades!$A$1:$E$174,4,FALSE)</f>
        <v>2.3222192947339191</v>
      </c>
      <c r="F2">
        <f>VLOOKUP(Altitude!$A2,Cidades!$A$1:$E$174,5,FALSE)</f>
        <v>0</v>
      </c>
      <c r="N2" t="s">
        <v>2</v>
      </c>
      <c r="O2">
        <v>662.48</v>
      </c>
      <c r="P2">
        <v>2.0644999999999998</v>
      </c>
      <c r="Q2">
        <v>2.2273000000000001</v>
      </c>
      <c r="R2">
        <v>-0.16286</v>
      </c>
      <c r="S2">
        <v>662.48</v>
      </c>
      <c r="T2">
        <v>0</v>
      </c>
      <c r="U2">
        <v>0.80306999999999995</v>
      </c>
      <c r="V2">
        <v>-0.80306999999999995</v>
      </c>
      <c r="W2">
        <v>662.48</v>
      </c>
      <c r="X2">
        <v>2.3222</v>
      </c>
      <c r="Y2">
        <v>2.9289000000000001</v>
      </c>
      <c r="Z2">
        <v>-0.60668999999999995</v>
      </c>
      <c r="AA2">
        <v>662.48</v>
      </c>
      <c r="AB2">
        <v>0</v>
      </c>
      <c r="AC2">
        <v>0.97997999999999996</v>
      </c>
      <c r="AD2">
        <v>-0.97997999999999996</v>
      </c>
      <c r="AG2" s="1" t="s">
        <v>194</v>
      </c>
      <c r="AO2" s="1" t="s">
        <v>194</v>
      </c>
      <c r="AV2" s="7">
        <v>662.48</v>
      </c>
      <c r="AW2" s="7">
        <v>2.3222</v>
      </c>
      <c r="AX2" s="7">
        <v>662.48</v>
      </c>
      <c r="AY2" s="7">
        <v>0</v>
      </c>
      <c r="AZ2" s="7">
        <v>662.48</v>
      </c>
      <c r="BA2" s="7">
        <v>2.0644999999999998</v>
      </c>
      <c r="BB2" s="7">
        <v>662.48</v>
      </c>
      <c r="BC2" s="7">
        <v>0</v>
      </c>
    </row>
    <row r="3" spans="1:104" x14ac:dyDescent="0.3">
      <c r="A3" t="s">
        <v>3</v>
      </c>
      <c r="B3">
        <v>832.91485399999999</v>
      </c>
      <c r="C3">
        <f>VLOOKUP(Altitude!$A3,Cidades!$A$1:$E$174,2,FALSE)</f>
        <v>2.2278867046136734</v>
      </c>
      <c r="D3">
        <f>VLOOKUP(Altitude!$A3,Cidades!$A$1:$E$174,3,FALSE)</f>
        <v>0</v>
      </c>
      <c r="E3">
        <f>VLOOKUP(Altitude!$A3,Cidades!$A$1:$E$174,4,FALSE)</f>
        <v>2.6919651027673601</v>
      </c>
      <c r="F3">
        <f>VLOOKUP(Altitude!$A3,Cidades!$A$1:$E$174,5,FALSE)</f>
        <v>0.3010299956639812</v>
      </c>
      <c r="N3" t="s">
        <v>3</v>
      </c>
      <c r="O3">
        <v>832.91</v>
      </c>
      <c r="P3">
        <v>2.2279</v>
      </c>
      <c r="Q3">
        <v>2.3746999999999998</v>
      </c>
      <c r="R3">
        <v>-0.14684</v>
      </c>
      <c r="S3">
        <v>832.91</v>
      </c>
      <c r="T3">
        <v>0</v>
      </c>
      <c r="U3">
        <v>0.92676999999999998</v>
      </c>
      <c r="V3">
        <v>-0.92676999999999998</v>
      </c>
      <c r="W3">
        <v>832.91</v>
      </c>
      <c r="X3">
        <v>2.6920000000000002</v>
      </c>
      <c r="Y3">
        <v>3.2238000000000002</v>
      </c>
      <c r="Z3">
        <v>-0.53183000000000002</v>
      </c>
      <c r="AA3">
        <v>832.91</v>
      </c>
      <c r="AB3">
        <v>0.30103000000000002</v>
      </c>
      <c r="AC3">
        <v>1.1547000000000001</v>
      </c>
      <c r="AD3">
        <v>-0.85365000000000002</v>
      </c>
      <c r="AJ3" s="7" t="s">
        <v>90</v>
      </c>
      <c r="AK3" s="6">
        <v>-1.8654999999999999</v>
      </c>
      <c r="AO3" s="1"/>
      <c r="AR3" t="s">
        <v>20</v>
      </c>
      <c r="AS3" s="7">
        <v>-0.75551000000000001</v>
      </c>
      <c r="AT3" s="7"/>
      <c r="AV3" s="6">
        <v>832.91</v>
      </c>
      <c r="AW3" s="6">
        <v>2.6920000000000002</v>
      </c>
      <c r="AX3" s="6">
        <v>832.91</v>
      </c>
      <c r="AY3" s="6">
        <v>0.30103000000000002</v>
      </c>
      <c r="AZ3" s="6">
        <v>832.91</v>
      </c>
      <c r="BA3" s="6">
        <v>2.2279</v>
      </c>
      <c r="BB3" s="6">
        <v>832.91</v>
      </c>
      <c r="BC3" s="6">
        <v>0</v>
      </c>
    </row>
    <row r="4" spans="1:104" x14ac:dyDescent="0.3">
      <c r="A4" t="s">
        <v>4</v>
      </c>
      <c r="B4">
        <v>606.94214199999999</v>
      </c>
      <c r="C4">
        <f>VLOOKUP(Altitude!$A4,Cidades!$A$1:$E$174,2,FALSE)</f>
        <v>2.2922560713564759</v>
      </c>
      <c r="D4">
        <f>VLOOKUP(Altitude!$A4,Cidades!$A$1:$E$174,3,FALSE)</f>
        <v>0.3010299956639812</v>
      </c>
      <c r="E4">
        <f>VLOOKUP(Altitude!$A4,Cidades!$A$1:$E$174,4,FALSE)</f>
        <v>2.9309490311675228</v>
      </c>
      <c r="F4">
        <f>VLOOKUP(Altitude!$A4,Cidades!$A$1:$E$174,5,FALSE)</f>
        <v>0.3010299956639812</v>
      </c>
      <c r="N4" t="s">
        <v>4</v>
      </c>
      <c r="O4">
        <v>606.94000000000005</v>
      </c>
      <c r="P4">
        <v>2.2923</v>
      </c>
      <c r="Q4">
        <v>2.1793</v>
      </c>
      <c r="R4">
        <v>0.11297</v>
      </c>
      <c r="S4">
        <v>606.94000000000005</v>
      </c>
      <c r="T4">
        <v>0.30103000000000002</v>
      </c>
      <c r="U4">
        <v>0.76275000000000004</v>
      </c>
      <c r="V4">
        <v>-0.46172000000000002</v>
      </c>
      <c r="W4">
        <v>606.94000000000005</v>
      </c>
      <c r="X4">
        <v>2.9308999999999998</v>
      </c>
      <c r="Y4">
        <v>2.8328000000000002</v>
      </c>
      <c r="Z4">
        <v>9.8139000000000004E-2</v>
      </c>
      <c r="AA4">
        <v>606.94000000000005</v>
      </c>
      <c r="AB4">
        <v>0.30103000000000002</v>
      </c>
      <c r="AC4">
        <v>0.92303999999999997</v>
      </c>
      <c r="AD4">
        <v>-0.62200999999999995</v>
      </c>
      <c r="AG4" s="1" t="s">
        <v>199</v>
      </c>
      <c r="AH4" s="6">
        <f>_xlfn.QUARTILE.INC(Z2:Z147,1)</f>
        <v>-0.44915499999999997</v>
      </c>
      <c r="AJ4" s="6" t="s">
        <v>97</v>
      </c>
      <c r="AK4" s="6">
        <v>-2.2347000000000001</v>
      </c>
      <c r="AO4" s="1" t="s">
        <v>199</v>
      </c>
      <c r="AP4">
        <f>_xlfn.QUARTILE.INC(R2:R147,1)</f>
        <v>-0.122465</v>
      </c>
      <c r="AR4" t="s">
        <v>25</v>
      </c>
      <c r="AS4" s="6">
        <v>-0.72555999999999998</v>
      </c>
      <c r="AT4" s="6"/>
      <c r="AV4" s="7">
        <v>606.94000000000005</v>
      </c>
      <c r="AW4" s="7">
        <v>2.9308999999999998</v>
      </c>
      <c r="AX4" s="7">
        <v>606.94000000000005</v>
      </c>
      <c r="AY4" s="7">
        <v>0.30103000000000002</v>
      </c>
      <c r="AZ4" s="7">
        <v>606.94000000000005</v>
      </c>
      <c r="BA4" s="7">
        <v>2.2923</v>
      </c>
      <c r="BB4" s="7">
        <v>606.94000000000005</v>
      </c>
      <c r="BC4" s="7">
        <v>0.30103000000000002</v>
      </c>
    </row>
    <row r="5" spans="1:104" x14ac:dyDescent="0.3">
      <c r="A5" t="s">
        <v>5</v>
      </c>
      <c r="B5">
        <v>515.23534299999994</v>
      </c>
      <c r="C5">
        <f>VLOOKUP(Altitude!$A5,Cidades!$A$1:$E$174,2,FALSE)</f>
        <v>2.2833012287035497</v>
      </c>
      <c r="D5">
        <f>VLOOKUP(Altitude!$A5,Cidades!$A$1:$E$174,3,FALSE)</f>
        <v>1.5185139398778875</v>
      </c>
      <c r="E5">
        <f>VLOOKUP(Altitude!$A5,Cidades!$A$1:$E$174,4,FALSE)</f>
        <v>3.1470576710283598</v>
      </c>
      <c r="F5">
        <f>VLOOKUP(Altitude!$A5,Cidades!$A$1:$E$174,5,FALSE)</f>
        <v>1.5910646070264991</v>
      </c>
      <c r="L5" s="4"/>
      <c r="M5" s="4"/>
      <c r="N5" t="s">
        <v>5</v>
      </c>
      <c r="O5">
        <v>515.24</v>
      </c>
      <c r="P5">
        <v>2.2833000000000001</v>
      </c>
      <c r="Q5">
        <v>2.1</v>
      </c>
      <c r="R5">
        <v>0.18334</v>
      </c>
      <c r="S5">
        <v>515.24</v>
      </c>
      <c r="T5">
        <v>1.5185</v>
      </c>
      <c r="U5">
        <v>0.69618999999999998</v>
      </c>
      <c r="V5">
        <v>0.82232000000000005</v>
      </c>
      <c r="W5">
        <v>515.24</v>
      </c>
      <c r="X5">
        <v>3.1471</v>
      </c>
      <c r="Y5">
        <v>2.6741000000000001</v>
      </c>
      <c r="Z5">
        <v>0.47292000000000001</v>
      </c>
      <c r="AA5">
        <v>515.24</v>
      </c>
      <c r="AB5">
        <v>1.5911</v>
      </c>
      <c r="AC5">
        <v>0.82904</v>
      </c>
      <c r="AD5">
        <v>0.76202999999999999</v>
      </c>
      <c r="AG5" s="1" t="s">
        <v>200</v>
      </c>
      <c r="AH5">
        <f>_xlfn.QUARTILE.INC(Z2:Z147,3)</f>
        <v>0.46037250000000002</v>
      </c>
      <c r="AJ5" s="7" t="s">
        <v>142</v>
      </c>
      <c r="AK5" s="6">
        <v>-1.9153</v>
      </c>
      <c r="AO5" s="1" t="s">
        <v>200</v>
      </c>
      <c r="AP5">
        <f>_xlfn.QUARTILE.INC(R2:R147,3)</f>
        <v>0.198765</v>
      </c>
      <c r="AR5" t="s">
        <v>46</v>
      </c>
      <c r="AS5" s="7">
        <v>-0.80491999999999997</v>
      </c>
      <c r="AT5" s="7"/>
      <c r="AV5" s="6">
        <v>515.24</v>
      </c>
      <c r="AW5" s="6">
        <v>3.1471</v>
      </c>
      <c r="AX5" s="6">
        <v>515.24</v>
      </c>
      <c r="AY5" s="6">
        <v>1.5911</v>
      </c>
      <c r="AZ5" s="6">
        <v>515.24</v>
      </c>
      <c r="BA5" s="6">
        <v>2.2833000000000001</v>
      </c>
      <c r="BB5" s="6">
        <v>515.24</v>
      </c>
      <c r="BC5" s="6">
        <v>1.5185</v>
      </c>
    </row>
    <row r="6" spans="1:104" x14ac:dyDescent="0.3">
      <c r="A6" t="s">
        <v>6</v>
      </c>
      <c r="B6">
        <v>601.38437399999998</v>
      </c>
      <c r="C6">
        <f>VLOOKUP(Altitude!$A6,Cidades!$A$1:$E$174,2,FALSE)</f>
        <v>2.2041199826559246</v>
      </c>
      <c r="D6">
        <f>VLOOKUP(Altitude!$A6,Cidades!$A$1:$E$174,3,FALSE)</f>
        <v>1.1760912590556813</v>
      </c>
      <c r="E6">
        <f>VLOOKUP(Altitude!$A6,Cidades!$A$1:$E$174,4,FALSE)</f>
        <v>2.5224442335063197</v>
      </c>
      <c r="F6">
        <f>VLOOKUP(Altitude!$A6,Cidades!$A$1:$E$174,5,FALSE)</f>
        <v>1.255272505103306</v>
      </c>
      <c r="N6" t="s">
        <v>6</v>
      </c>
      <c r="O6">
        <v>601.38</v>
      </c>
      <c r="P6">
        <v>2.2040999999999999</v>
      </c>
      <c r="Q6">
        <v>2.1745000000000001</v>
      </c>
      <c r="R6">
        <v>2.9645999999999999E-2</v>
      </c>
      <c r="S6">
        <v>601.38</v>
      </c>
      <c r="T6">
        <v>1.1760999999999999</v>
      </c>
      <c r="U6">
        <v>0.75871999999999995</v>
      </c>
      <c r="V6">
        <v>0.41737000000000002</v>
      </c>
      <c r="W6">
        <v>601.38</v>
      </c>
      <c r="X6">
        <v>2.5224000000000002</v>
      </c>
      <c r="Y6">
        <v>2.8231999999999999</v>
      </c>
      <c r="Z6">
        <v>-0.30075000000000002</v>
      </c>
      <c r="AA6">
        <v>601.38</v>
      </c>
      <c r="AB6">
        <v>1.2553000000000001</v>
      </c>
      <c r="AC6">
        <v>0.91735</v>
      </c>
      <c r="AD6">
        <v>0.33793000000000001</v>
      </c>
      <c r="AG6" s="1" t="s">
        <v>201</v>
      </c>
      <c r="AH6">
        <f>AH5-AH4</f>
        <v>0.90952750000000004</v>
      </c>
      <c r="AO6" s="1" t="s">
        <v>201</v>
      </c>
      <c r="AP6">
        <f>AP5-AP4</f>
        <v>0.32123000000000002</v>
      </c>
      <c r="AR6" t="s">
        <v>90</v>
      </c>
      <c r="AS6" s="7">
        <v>-1.2414000000000001</v>
      </c>
      <c r="AT6" s="7"/>
      <c r="AV6" s="7">
        <v>601.38</v>
      </c>
      <c r="AW6" s="7">
        <v>2.5224000000000002</v>
      </c>
      <c r="AX6" s="7">
        <v>601.38</v>
      </c>
      <c r="AY6" s="7">
        <v>1.2553000000000001</v>
      </c>
      <c r="AZ6" s="7">
        <v>601.38</v>
      </c>
      <c r="BA6" s="7">
        <v>2.2040999999999999</v>
      </c>
      <c r="BB6" s="7">
        <v>601.38</v>
      </c>
      <c r="BC6" s="7">
        <v>1.1760999999999999</v>
      </c>
    </row>
    <row r="7" spans="1:104" x14ac:dyDescent="0.3">
      <c r="A7" t="s">
        <v>7</v>
      </c>
      <c r="B7">
        <v>550.36578499999996</v>
      </c>
      <c r="C7">
        <f>VLOOKUP(Altitude!$A7,Cidades!$A$1:$E$174,2,FALSE)</f>
        <v>2.3541084391474008</v>
      </c>
      <c r="D7">
        <f>VLOOKUP(Altitude!$A7,Cidades!$A$1:$E$174,3,FALSE)</f>
        <v>0.47712125471966244</v>
      </c>
      <c r="E7">
        <f>VLOOKUP(Altitude!$A7,Cidades!$A$1:$E$174,4,FALSE)</f>
        <v>3.6532125137753435</v>
      </c>
      <c r="F7">
        <f>VLOOKUP(Altitude!$A7,Cidades!$A$1:$E$174,5,FALSE)</f>
        <v>0.47712125471966244</v>
      </c>
      <c r="N7" t="s">
        <v>7</v>
      </c>
      <c r="O7">
        <v>550.37</v>
      </c>
      <c r="P7">
        <v>2.3540999999999999</v>
      </c>
      <c r="Q7">
        <v>2.1303000000000001</v>
      </c>
      <c r="R7">
        <v>0.22375999999999999</v>
      </c>
      <c r="S7">
        <v>550.37</v>
      </c>
      <c r="T7">
        <v>0.47711999999999999</v>
      </c>
      <c r="U7">
        <v>0.72169000000000005</v>
      </c>
      <c r="V7">
        <v>-0.24457000000000001</v>
      </c>
      <c r="W7">
        <v>550.37</v>
      </c>
      <c r="X7">
        <v>3.6532</v>
      </c>
      <c r="Y7">
        <v>2.7349000000000001</v>
      </c>
      <c r="Z7">
        <v>0.91829000000000005</v>
      </c>
      <c r="AA7">
        <v>550.37</v>
      </c>
      <c r="AB7">
        <v>0.47711999999999999</v>
      </c>
      <c r="AC7">
        <v>0.86504999999999999</v>
      </c>
      <c r="AD7">
        <v>-0.38793</v>
      </c>
      <c r="AG7" s="1" t="s">
        <v>202</v>
      </c>
      <c r="AH7">
        <f>AH5+(1.5*AH6)</f>
        <v>1.82466375</v>
      </c>
      <c r="AO7" s="1" t="s">
        <v>202</v>
      </c>
      <c r="AP7">
        <f>AP5+1.5*AP6</f>
        <v>0.68061000000000005</v>
      </c>
      <c r="AR7" t="s">
        <v>97</v>
      </c>
      <c r="AS7" s="6">
        <v>-1.7298</v>
      </c>
      <c r="AT7" s="6"/>
      <c r="AV7" s="6">
        <v>550.37</v>
      </c>
      <c r="AW7" s="6">
        <v>3.6532</v>
      </c>
      <c r="AX7" s="6">
        <v>550.37</v>
      </c>
      <c r="AY7" s="6">
        <v>0.47711999999999999</v>
      </c>
      <c r="AZ7" s="6">
        <v>550.37</v>
      </c>
      <c r="BA7" s="6">
        <v>2.3540999999999999</v>
      </c>
      <c r="BB7" s="6">
        <v>550.37</v>
      </c>
      <c r="BC7" s="6">
        <v>0.47711999999999999</v>
      </c>
    </row>
    <row r="8" spans="1:104" x14ac:dyDescent="0.3">
      <c r="A8" t="s">
        <v>8</v>
      </c>
      <c r="B8">
        <v>730.216185</v>
      </c>
      <c r="C8">
        <f>VLOOKUP(Altitude!$A8,Cidades!$A$1:$E$174,2,FALSE)</f>
        <v>2.2253092817258628</v>
      </c>
      <c r="D8">
        <f>VLOOKUP(Altitude!$A8,Cidades!$A$1:$E$174,3,FALSE)</f>
        <v>1.6627578316815741</v>
      </c>
      <c r="E8">
        <f>VLOOKUP(Altitude!$A8,Cidades!$A$1:$E$174,4,FALSE)</f>
        <v>2.6963563887333319</v>
      </c>
      <c r="F8">
        <f>VLOOKUP(Altitude!$A8,Cidades!$A$1:$E$174,5,FALSE)</f>
        <v>2.1139433523068369</v>
      </c>
      <c r="N8" t="s">
        <v>8</v>
      </c>
      <c r="O8">
        <v>730.22</v>
      </c>
      <c r="P8">
        <v>2.2252999999999998</v>
      </c>
      <c r="Q8">
        <v>2.2858999999999998</v>
      </c>
      <c r="R8">
        <v>-6.0593000000000001E-2</v>
      </c>
      <c r="S8">
        <v>730.22</v>
      </c>
      <c r="T8">
        <v>1.6628000000000001</v>
      </c>
      <c r="U8">
        <v>0.85223000000000004</v>
      </c>
      <c r="V8">
        <v>0.81052999999999997</v>
      </c>
      <c r="W8">
        <v>730.22</v>
      </c>
      <c r="X8">
        <v>2.6964000000000001</v>
      </c>
      <c r="Y8">
        <v>3.0461</v>
      </c>
      <c r="Z8">
        <v>-0.34975000000000001</v>
      </c>
      <c r="AA8">
        <v>730.22</v>
      </c>
      <c r="AB8">
        <v>2.1139000000000001</v>
      </c>
      <c r="AC8">
        <v>1.0494000000000001</v>
      </c>
      <c r="AD8">
        <v>1.0645</v>
      </c>
      <c r="AG8" s="1" t="s">
        <v>203</v>
      </c>
      <c r="AH8">
        <f>AH4-1.5*AH6</f>
        <v>-1.8134462499999999</v>
      </c>
      <c r="AO8" s="1" t="s">
        <v>203</v>
      </c>
      <c r="AP8">
        <f>AP4-1.5*AP6</f>
        <v>-0.60431000000000001</v>
      </c>
      <c r="AR8" t="s">
        <v>109</v>
      </c>
      <c r="AS8" s="6">
        <v>-0.75985000000000003</v>
      </c>
      <c r="AT8" s="6"/>
      <c r="AV8" s="7">
        <v>730.22</v>
      </c>
      <c r="AW8" s="7">
        <v>2.6964000000000001</v>
      </c>
      <c r="AX8" s="7">
        <v>730.22</v>
      </c>
      <c r="AY8" s="7">
        <v>2.1139000000000001</v>
      </c>
      <c r="AZ8" s="7">
        <v>730.22</v>
      </c>
      <c r="BA8" s="7">
        <v>2.2252999999999998</v>
      </c>
      <c r="BB8" s="7">
        <v>730.22</v>
      </c>
      <c r="BC8" s="7">
        <v>1.6628000000000001</v>
      </c>
    </row>
    <row r="9" spans="1:104" x14ac:dyDescent="0.3">
      <c r="A9" t="s">
        <v>9</v>
      </c>
      <c r="B9">
        <v>673.42981699999996</v>
      </c>
      <c r="C9">
        <f>VLOOKUP(Altitude!$A9,Cidades!$A$1:$E$174,2,FALSE)</f>
        <v>2.4183012913197452</v>
      </c>
      <c r="D9">
        <f>VLOOKUP(Altitude!$A9,Cidades!$A$1:$E$174,3,FALSE)</f>
        <v>0</v>
      </c>
      <c r="E9">
        <f>VLOOKUP(Altitude!$A9,Cidades!$A$1:$E$174,4,FALSE)</f>
        <v>3.2922560713564759</v>
      </c>
      <c r="F9">
        <f>VLOOKUP(Altitude!$A9,Cidades!$A$1:$E$174,5,FALSE)</f>
        <v>0</v>
      </c>
      <c r="N9" t="s">
        <v>9</v>
      </c>
      <c r="O9">
        <v>673.43</v>
      </c>
      <c r="P9">
        <v>2.4182999999999999</v>
      </c>
      <c r="Q9">
        <v>2.2368000000000001</v>
      </c>
      <c r="R9">
        <v>0.18151</v>
      </c>
      <c r="S9">
        <v>673.43</v>
      </c>
      <c r="T9">
        <v>0</v>
      </c>
      <c r="U9">
        <v>0.81101000000000001</v>
      </c>
      <c r="V9">
        <v>-0.81101000000000001</v>
      </c>
      <c r="W9">
        <v>673.43</v>
      </c>
      <c r="X9">
        <v>3.2923</v>
      </c>
      <c r="Y9">
        <v>2.9478</v>
      </c>
      <c r="Z9">
        <v>0.34440999999999999</v>
      </c>
      <c r="AA9">
        <v>673.43</v>
      </c>
      <c r="AB9">
        <v>0</v>
      </c>
      <c r="AC9">
        <v>0.99119999999999997</v>
      </c>
      <c r="AD9">
        <v>-0.99119999999999997</v>
      </c>
      <c r="AO9" s="1"/>
      <c r="AR9" t="s">
        <v>142</v>
      </c>
      <c r="AS9" s="7">
        <v>-1.3711</v>
      </c>
      <c r="AT9" s="7"/>
      <c r="AV9" s="6">
        <v>673.43</v>
      </c>
      <c r="AW9" s="6">
        <v>3.2923</v>
      </c>
      <c r="AX9" s="6">
        <v>673.43</v>
      </c>
      <c r="AY9" s="6">
        <v>0</v>
      </c>
      <c r="AZ9" s="6">
        <v>673.43</v>
      </c>
      <c r="BA9" s="6">
        <v>2.4182999999999999</v>
      </c>
      <c r="BB9" s="6">
        <v>673.43</v>
      </c>
      <c r="BC9" s="6">
        <v>0</v>
      </c>
    </row>
    <row r="10" spans="1:104" x14ac:dyDescent="0.3">
      <c r="A10" t="s">
        <v>10</v>
      </c>
      <c r="B10">
        <v>628.28643</v>
      </c>
      <c r="C10">
        <f>VLOOKUP(Altitude!$A10,Cidades!$A$1:$E$174,2,FALSE)</f>
        <v>2.2430380486862944</v>
      </c>
      <c r="D10">
        <f>VLOOKUP(Altitude!$A10,Cidades!$A$1:$E$174,3,FALSE)</f>
        <v>2.1461280356782382</v>
      </c>
      <c r="E10">
        <f>VLOOKUP(Altitude!$A10,Cidades!$A$1:$E$174,4,FALSE)</f>
        <v>2.5224442335063197</v>
      </c>
      <c r="F10">
        <f>VLOOKUP(Altitude!$A10,Cidades!$A$1:$E$174,5,FALSE)</f>
        <v>2.1492191126553797</v>
      </c>
      <c r="N10" t="s">
        <v>10</v>
      </c>
      <c r="O10">
        <v>628.29</v>
      </c>
      <c r="P10">
        <v>2.2429999999999999</v>
      </c>
      <c r="Q10">
        <v>2.1977000000000002</v>
      </c>
      <c r="R10">
        <v>4.5296000000000003E-2</v>
      </c>
      <c r="S10">
        <v>628.29</v>
      </c>
      <c r="T10">
        <v>2.1461000000000001</v>
      </c>
      <c r="U10">
        <v>0.77825</v>
      </c>
      <c r="V10">
        <v>1.3678999999999999</v>
      </c>
      <c r="W10">
        <v>628.29</v>
      </c>
      <c r="X10">
        <v>2.5224000000000002</v>
      </c>
      <c r="Y10">
        <v>2.8696999999999999</v>
      </c>
      <c r="Z10">
        <v>-0.3473</v>
      </c>
      <c r="AA10">
        <v>628.29</v>
      </c>
      <c r="AB10">
        <v>2.1492</v>
      </c>
      <c r="AC10">
        <v>0.94491999999999998</v>
      </c>
      <c r="AD10">
        <v>1.2042999999999999</v>
      </c>
      <c r="AO10" s="1" t="s">
        <v>202</v>
      </c>
      <c r="AP10">
        <v>0.68061000000000005</v>
      </c>
      <c r="AR10" t="s">
        <v>144</v>
      </c>
      <c r="AS10" s="7">
        <v>-0.68335999999999997</v>
      </c>
      <c r="AT10" s="7"/>
      <c r="AV10" s="7">
        <v>628.29</v>
      </c>
      <c r="AW10" s="7">
        <v>2.5224000000000002</v>
      </c>
      <c r="AX10" s="7">
        <v>628.29</v>
      </c>
      <c r="AY10" s="7">
        <v>2.1492</v>
      </c>
      <c r="AZ10" s="7">
        <v>628.29</v>
      </c>
      <c r="BA10" s="7">
        <v>2.2429999999999999</v>
      </c>
      <c r="BB10" s="7">
        <v>628.29</v>
      </c>
      <c r="BC10" s="7">
        <v>2.1461000000000001</v>
      </c>
    </row>
    <row r="11" spans="1:104" x14ac:dyDescent="0.3">
      <c r="A11" t="s">
        <v>11</v>
      </c>
      <c r="B11">
        <v>460.91695600000003</v>
      </c>
      <c r="C11">
        <f>VLOOKUP(Altitude!$A11,Cidades!$A$1:$E$174,2,FALSE)</f>
        <v>2.357934847000454</v>
      </c>
      <c r="D11">
        <f>VLOOKUP(Altitude!$A11,Cidades!$A$1:$E$174,3,FALSE)</f>
        <v>2.3201462861110542</v>
      </c>
      <c r="E11">
        <f>VLOOKUP(Altitude!$A11,Cidades!$A$1:$E$174,4,FALSE)</f>
        <v>2.9656719712201065</v>
      </c>
      <c r="F11">
        <f>VLOOKUP(Altitude!$A11,Cidades!$A$1:$E$174,5,FALSE)</f>
        <v>3.0546130545568877</v>
      </c>
      <c r="N11" t="s">
        <v>11</v>
      </c>
      <c r="O11">
        <v>460.92</v>
      </c>
      <c r="P11">
        <v>2.3578999999999999</v>
      </c>
      <c r="Q11">
        <v>2.0529999999999999</v>
      </c>
      <c r="R11">
        <v>0.30495</v>
      </c>
      <c r="S11">
        <v>460.92</v>
      </c>
      <c r="T11">
        <v>2.3201000000000001</v>
      </c>
      <c r="U11">
        <v>0.65676999999999996</v>
      </c>
      <c r="V11">
        <v>1.6634</v>
      </c>
      <c r="W11">
        <v>460.92</v>
      </c>
      <c r="X11">
        <v>2.9657</v>
      </c>
      <c r="Y11">
        <v>2.5802</v>
      </c>
      <c r="Z11">
        <v>0.38551999999999997</v>
      </c>
      <c r="AA11">
        <v>460.92</v>
      </c>
      <c r="AB11">
        <v>3.0546000000000002</v>
      </c>
      <c r="AC11">
        <v>0.77336000000000005</v>
      </c>
      <c r="AD11">
        <v>2.2812999999999999</v>
      </c>
      <c r="AO11" s="1" t="s">
        <v>203</v>
      </c>
      <c r="AP11">
        <v>-0.60431000000000001</v>
      </c>
      <c r="AV11" s="6">
        <v>460.92</v>
      </c>
      <c r="AW11" s="6">
        <v>2.9657</v>
      </c>
      <c r="AX11" s="6">
        <v>460.92</v>
      </c>
      <c r="AY11" s="6">
        <v>3.0546000000000002</v>
      </c>
      <c r="AZ11" s="6">
        <v>460.92</v>
      </c>
      <c r="BA11" s="6">
        <v>2.3578999999999999</v>
      </c>
      <c r="BB11" s="6">
        <v>460.92</v>
      </c>
      <c r="BC11" s="6">
        <v>2.3201000000000001</v>
      </c>
    </row>
    <row r="12" spans="1:104" x14ac:dyDescent="0.3">
      <c r="A12" t="s">
        <v>12</v>
      </c>
      <c r="B12">
        <v>925.85377400000004</v>
      </c>
      <c r="C12">
        <f>VLOOKUP(Altitude!$A12,Cidades!$A$1:$E$174,2,FALSE)</f>
        <v>2.4166405073382808</v>
      </c>
      <c r="D12">
        <f>VLOOKUP(Altitude!$A12,Cidades!$A$1:$E$174,3,FALSE)</f>
        <v>0.47712125471966244</v>
      </c>
      <c r="E12">
        <f>VLOOKUP(Altitude!$A12,Cidades!$A$1:$E$174,4,FALSE)</f>
        <v>2.9790929006383262</v>
      </c>
      <c r="F12">
        <f>VLOOKUP(Altitude!$A12,Cidades!$A$1:$E$174,5,FALSE)</f>
        <v>0.6020599913279624</v>
      </c>
      <c r="N12" t="s">
        <v>12</v>
      </c>
      <c r="O12">
        <v>925.85</v>
      </c>
      <c r="P12">
        <v>2.4165999999999999</v>
      </c>
      <c r="Q12">
        <v>2.4550999999999998</v>
      </c>
      <c r="R12">
        <v>-3.8470999999999998E-2</v>
      </c>
      <c r="S12">
        <v>925.85</v>
      </c>
      <c r="T12">
        <v>0.47711999999999999</v>
      </c>
      <c r="U12">
        <v>0.99421999999999999</v>
      </c>
      <c r="V12">
        <v>-0.5171</v>
      </c>
      <c r="W12">
        <v>925.85</v>
      </c>
      <c r="X12">
        <v>2.9790999999999999</v>
      </c>
      <c r="Y12">
        <v>3.3845999999999998</v>
      </c>
      <c r="Z12">
        <v>-0.40550999999999998</v>
      </c>
      <c r="AA12">
        <v>925.85</v>
      </c>
      <c r="AB12">
        <v>0.60206000000000004</v>
      </c>
      <c r="AC12">
        <v>1.2499</v>
      </c>
      <c r="AD12">
        <v>-0.64788000000000001</v>
      </c>
      <c r="AO12" s="1"/>
      <c r="AV12" s="7">
        <v>925.85</v>
      </c>
      <c r="AW12" s="7">
        <v>2.9790999999999999</v>
      </c>
      <c r="AX12" s="7">
        <v>925.85</v>
      </c>
      <c r="AY12" s="7">
        <v>0.60206000000000004</v>
      </c>
      <c r="AZ12" s="7">
        <v>925.85</v>
      </c>
      <c r="BA12" s="7">
        <v>2.4165999999999999</v>
      </c>
      <c r="BB12" s="7">
        <v>925.85</v>
      </c>
      <c r="BC12" s="7">
        <v>0.47711999999999999</v>
      </c>
    </row>
    <row r="13" spans="1:104" x14ac:dyDescent="0.3">
      <c r="A13" t="s">
        <v>13</v>
      </c>
      <c r="B13">
        <v>403.10182200000003</v>
      </c>
      <c r="C13">
        <f>VLOOKUP(Altitude!$A13,Cidades!$A$1:$E$174,2,FALSE)</f>
        <v>2.3820170425748683</v>
      </c>
      <c r="D13">
        <f>VLOOKUP(Altitude!$A13,Cidades!$A$1:$E$174,3,FALSE)</f>
        <v>0</v>
      </c>
      <c r="E13">
        <f>VLOOKUP(Altitude!$A13,Cidades!$A$1:$E$174,4,FALSE)</f>
        <v>3.4328090050331683</v>
      </c>
      <c r="F13">
        <f>VLOOKUP(Altitude!$A13,Cidades!$A$1:$E$174,5,FALSE)</f>
        <v>0</v>
      </c>
      <c r="N13" t="s">
        <v>13</v>
      </c>
      <c r="O13">
        <v>403.1</v>
      </c>
      <c r="P13">
        <v>2.3820000000000001</v>
      </c>
      <c r="Q13">
        <v>2.0030000000000001</v>
      </c>
      <c r="R13">
        <v>0.37903999999999999</v>
      </c>
      <c r="S13">
        <v>403.1</v>
      </c>
      <c r="T13">
        <v>0</v>
      </c>
      <c r="U13">
        <v>0.61480000000000001</v>
      </c>
      <c r="V13">
        <v>-0.61480000000000001</v>
      </c>
      <c r="W13">
        <v>403.1</v>
      </c>
      <c r="X13">
        <v>3.4327999999999999</v>
      </c>
      <c r="Y13">
        <v>2.4801000000000002</v>
      </c>
      <c r="Z13">
        <v>0.95269000000000004</v>
      </c>
      <c r="AA13">
        <v>403.1</v>
      </c>
      <c r="AB13">
        <v>0</v>
      </c>
      <c r="AC13">
        <v>0.71409999999999996</v>
      </c>
      <c r="AD13">
        <v>-0.71409999999999996</v>
      </c>
      <c r="AO13" s="1"/>
      <c r="AV13" s="6">
        <v>403.1</v>
      </c>
      <c r="AW13" s="6">
        <v>3.4327999999999999</v>
      </c>
      <c r="AX13" s="6">
        <v>403.1</v>
      </c>
      <c r="AY13" s="6">
        <v>0</v>
      </c>
      <c r="AZ13" s="6">
        <v>403.1</v>
      </c>
      <c r="BA13" s="6">
        <v>2.3820000000000001</v>
      </c>
      <c r="BB13" s="6">
        <v>403.1</v>
      </c>
      <c r="BC13" s="6">
        <v>0</v>
      </c>
    </row>
    <row r="14" spans="1:104" x14ac:dyDescent="0.3">
      <c r="A14" t="s">
        <v>14</v>
      </c>
      <c r="B14">
        <v>673.07259399999998</v>
      </c>
      <c r="C14">
        <f>VLOOKUP(Altitude!$A14,Cidades!$A$1:$E$174,2,FALSE)</f>
        <v>2.4653828514484184</v>
      </c>
      <c r="D14">
        <f>VLOOKUP(Altitude!$A14,Cidades!$A$1:$E$174,3,FALSE)</f>
        <v>1.2787536009528289</v>
      </c>
      <c r="E14">
        <f>VLOOKUP(Altitude!$A14,Cidades!$A$1:$E$174,4,FALSE)</f>
        <v>3.6933751510251853</v>
      </c>
      <c r="F14">
        <f>VLOOKUP(Altitude!$A14,Cidades!$A$1:$E$174,5,FALSE)</f>
        <v>1.3979400086720377</v>
      </c>
      <c r="N14" t="s">
        <v>14</v>
      </c>
      <c r="O14">
        <v>673.07</v>
      </c>
      <c r="P14">
        <v>2.4653999999999998</v>
      </c>
      <c r="Q14">
        <v>2.2364999999999999</v>
      </c>
      <c r="R14">
        <v>0.22889999999999999</v>
      </c>
      <c r="S14">
        <v>673.07</v>
      </c>
      <c r="T14">
        <v>1.2787999999999999</v>
      </c>
      <c r="U14">
        <v>0.81074999999999997</v>
      </c>
      <c r="V14">
        <v>0.46800000000000003</v>
      </c>
      <c r="W14">
        <v>673.07</v>
      </c>
      <c r="X14">
        <v>3.6934</v>
      </c>
      <c r="Y14">
        <v>2.9472</v>
      </c>
      <c r="Z14">
        <v>0.74614000000000003</v>
      </c>
      <c r="AA14">
        <v>673.07</v>
      </c>
      <c r="AB14">
        <v>1.3978999999999999</v>
      </c>
      <c r="AC14">
        <v>0.99082999999999999</v>
      </c>
      <c r="AD14">
        <v>0.40711000000000003</v>
      </c>
      <c r="AG14" s="1" t="s">
        <v>195</v>
      </c>
      <c r="AJ14" t="s">
        <v>59</v>
      </c>
      <c r="AK14">
        <v>2.5371999999999999</v>
      </c>
      <c r="AO14" s="1" t="s">
        <v>195</v>
      </c>
      <c r="AR14" t="s">
        <v>234</v>
      </c>
      <c r="AV14" s="7">
        <v>673.07</v>
      </c>
      <c r="AW14" s="7">
        <v>3.6934</v>
      </c>
      <c r="AX14" s="7">
        <v>673.07</v>
      </c>
      <c r="AY14" s="7">
        <v>1.3978999999999999</v>
      </c>
      <c r="AZ14" s="7">
        <v>673.07</v>
      </c>
      <c r="BA14" s="7">
        <v>2.4653999999999998</v>
      </c>
      <c r="BB14" s="7">
        <v>673.07</v>
      </c>
      <c r="BC14" s="7">
        <v>1.2787999999999999</v>
      </c>
    </row>
    <row r="15" spans="1:104" x14ac:dyDescent="0.3">
      <c r="A15" t="s">
        <v>15</v>
      </c>
      <c r="B15">
        <v>635.49821499999996</v>
      </c>
      <c r="C15">
        <f>VLOOKUP(Altitude!$A15,Cidades!$A$1:$E$174,2,FALSE)</f>
        <v>2.5263392773898441</v>
      </c>
      <c r="D15">
        <f>VLOOKUP(Altitude!$A15,Cidades!$A$1:$E$174,3,FALSE)</f>
        <v>0.3010299956639812</v>
      </c>
      <c r="E15">
        <f>VLOOKUP(Altitude!$A15,Cidades!$A$1:$E$174,4,FALSE)</f>
        <v>3.7983743766815614</v>
      </c>
      <c r="F15">
        <f>VLOOKUP(Altitude!$A15,Cidades!$A$1:$E$174,5,FALSE)</f>
        <v>0.95424250943932487</v>
      </c>
      <c r="N15" t="s">
        <v>15</v>
      </c>
      <c r="O15">
        <v>635.5</v>
      </c>
      <c r="P15">
        <v>2.5263</v>
      </c>
      <c r="Q15">
        <v>2.2040000000000002</v>
      </c>
      <c r="R15">
        <v>0.32235999999999998</v>
      </c>
      <c r="S15">
        <v>635.5</v>
      </c>
      <c r="T15">
        <v>0.30103000000000002</v>
      </c>
      <c r="U15">
        <v>0.78347999999999995</v>
      </c>
      <c r="V15">
        <v>-0.48244999999999999</v>
      </c>
      <c r="W15">
        <v>635.5</v>
      </c>
      <c r="X15">
        <v>3.7984</v>
      </c>
      <c r="Y15">
        <v>2.8822000000000001</v>
      </c>
      <c r="Z15">
        <v>0.91615999999999997</v>
      </c>
      <c r="AA15">
        <v>635.5</v>
      </c>
      <c r="AB15">
        <v>0.95423999999999998</v>
      </c>
      <c r="AC15">
        <v>0.95230999999999999</v>
      </c>
      <c r="AD15">
        <v>1.9279E-3</v>
      </c>
      <c r="AJ15" t="s">
        <v>129</v>
      </c>
      <c r="AK15">
        <v>2.6501999999999999</v>
      </c>
      <c r="AO15" s="1"/>
      <c r="AV15" s="6">
        <v>635.5</v>
      </c>
      <c r="AW15" s="6">
        <v>3.7984</v>
      </c>
      <c r="AX15" s="6">
        <v>635.5</v>
      </c>
      <c r="AY15" s="6">
        <v>0.95423999999999998</v>
      </c>
      <c r="AZ15" s="6">
        <v>635.5</v>
      </c>
      <c r="BA15" s="6">
        <v>2.5263</v>
      </c>
      <c r="BB15" s="6">
        <v>635.5</v>
      </c>
      <c r="BC15" s="6">
        <v>0.30103000000000002</v>
      </c>
    </row>
    <row r="16" spans="1:104" x14ac:dyDescent="0.3">
      <c r="A16" t="s">
        <v>16</v>
      </c>
      <c r="B16">
        <v>650.22345800000005</v>
      </c>
      <c r="C16">
        <f>VLOOKUP(Altitude!$A16,Cidades!$A$1:$E$174,2,FALSE)</f>
        <v>2.1367205671564067</v>
      </c>
      <c r="D16">
        <f>VLOOKUP(Altitude!$A16,Cidades!$A$1:$E$174,3,FALSE)</f>
        <v>0.69897000433601886</v>
      </c>
      <c r="E16">
        <f>VLOOKUP(Altitude!$A16,Cidades!$A$1:$E$174,4,FALSE)</f>
        <v>2.5550944485783194</v>
      </c>
      <c r="F16">
        <f>VLOOKUP(Altitude!$A16,Cidades!$A$1:$E$174,5,FALSE)</f>
        <v>0.95424250943932487</v>
      </c>
      <c r="I16" s="4"/>
      <c r="N16" t="s">
        <v>16</v>
      </c>
      <c r="O16">
        <v>650.22</v>
      </c>
      <c r="P16">
        <v>2.1366999999999998</v>
      </c>
      <c r="Q16">
        <v>2.2166999999999999</v>
      </c>
      <c r="R16">
        <v>-7.9994999999999997E-2</v>
      </c>
      <c r="S16">
        <v>650.22</v>
      </c>
      <c r="T16">
        <v>0.69896999999999998</v>
      </c>
      <c r="U16">
        <v>0.79417000000000004</v>
      </c>
      <c r="V16">
        <v>-9.5197000000000004E-2</v>
      </c>
      <c r="W16">
        <v>650.22</v>
      </c>
      <c r="X16">
        <v>2.5550999999999999</v>
      </c>
      <c r="Y16">
        <v>2.9077000000000002</v>
      </c>
      <c r="Z16">
        <v>-0.35260000000000002</v>
      </c>
      <c r="AA16">
        <v>650.22</v>
      </c>
      <c r="AB16">
        <v>0.95423999999999998</v>
      </c>
      <c r="AC16">
        <v>0.96740999999999999</v>
      </c>
      <c r="AD16">
        <v>-1.3166000000000001E-2</v>
      </c>
      <c r="AG16" s="1" t="s">
        <v>199</v>
      </c>
      <c r="AH16">
        <f>_xlfn.QUARTILE.INC(AD2:AD147,1)</f>
        <v>-0.66821249999999999</v>
      </c>
      <c r="AO16" s="1" t="s">
        <v>199</v>
      </c>
      <c r="AP16">
        <f>_xlfn.QUARTILE.INC(V2:V147,1)</f>
        <v>-0.60819250000000002</v>
      </c>
      <c r="AV16" s="7">
        <v>650.22</v>
      </c>
      <c r="AW16" s="7">
        <v>2.5550999999999999</v>
      </c>
      <c r="AX16" s="7">
        <v>650.22</v>
      </c>
      <c r="AY16" s="7">
        <v>0.95423999999999998</v>
      </c>
      <c r="AZ16" s="7">
        <v>650.22</v>
      </c>
      <c r="BA16" s="7">
        <v>2.1366999999999998</v>
      </c>
      <c r="BB16" s="7">
        <v>650.22</v>
      </c>
      <c r="BC16" s="7">
        <v>0.69896999999999998</v>
      </c>
    </row>
    <row r="17" spans="1:55" x14ac:dyDescent="0.3">
      <c r="A17" t="s">
        <v>17</v>
      </c>
      <c r="B17">
        <v>562.42563199999995</v>
      </c>
      <c r="C17">
        <f>VLOOKUP(Altitude!$A17,Cidades!$A$1:$E$174,2,FALSE)</f>
        <v>2.1461280356782382</v>
      </c>
      <c r="D17">
        <f>VLOOKUP(Altitude!$A17,Cidades!$A$1:$E$174,3,FALSE)</f>
        <v>0.3010299956639812</v>
      </c>
      <c r="E17">
        <f>VLOOKUP(Altitude!$A17,Cidades!$A$1:$E$174,4,FALSE)</f>
        <v>2.7450747915820575</v>
      </c>
      <c r="F17">
        <f>VLOOKUP(Altitude!$A17,Cidades!$A$1:$E$174,5,FALSE)</f>
        <v>0.3010299956639812</v>
      </c>
      <c r="N17" t="s">
        <v>17</v>
      </c>
      <c r="O17">
        <v>562.42999999999995</v>
      </c>
      <c r="P17">
        <v>2.1461000000000001</v>
      </c>
      <c r="Q17">
        <v>2.1408</v>
      </c>
      <c r="R17">
        <v>5.3493999999999998E-3</v>
      </c>
      <c r="S17">
        <v>562.42999999999995</v>
      </c>
      <c r="T17">
        <v>0.30103000000000002</v>
      </c>
      <c r="U17">
        <v>0.73043999999999998</v>
      </c>
      <c r="V17">
        <v>-0.42941000000000001</v>
      </c>
      <c r="W17">
        <v>562.42999999999995</v>
      </c>
      <c r="X17">
        <v>2.7450999999999999</v>
      </c>
      <c r="Y17">
        <v>2.7557999999999998</v>
      </c>
      <c r="Z17">
        <v>-1.0711E-2</v>
      </c>
      <c r="AA17">
        <v>562.42999999999995</v>
      </c>
      <c r="AB17">
        <v>0.30103000000000002</v>
      </c>
      <c r="AC17">
        <v>0.87741000000000002</v>
      </c>
      <c r="AD17">
        <v>-0.57638</v>
      </c>
      <c r="AG17" s="1" t="s">
        <v>200</v>
      </c>
      <c r="AH17">
        <f>_xlfn.QUARTILE.INC(AD2:AD147,3)</f>
        <v>0.54839000000000004</v>
      </c>
      <c r="AO17" s="1" t="s">
        <v>200</v>
      </c>
      <c r="AP17">
        <f>_xlfn.QUARTILE.INC(V2:V147,3)</f>
        <v>0.58197500000000002</v>
      </c>
      <c r="AV17" s="6">
        <v>562.42999999999995</v>
      </c>
      <c r="AW17" s="6">
        <v>2.7450999999999999</v>
      </c>
      <c r="AX17" s="6">
        <v>562.42999999999995</v>
      </c>
      <c r="AY17" s="6">
        <v>0.30103000000000002</v>
      </c>
      <c r="AZ17" s="6">
        <v>562.42999999999995</v>
      </c>
      <c r="BA17" s="6">
        <v>2.1461000000000001</v>
      </c>
      <c r="BB17" s="6">
        <v>562.42999999999995</v>
      </c>
      <c r="BC17" s="6">
        <v>0.30103000000000002</v>
      </c>
    </row>
    <row r="18" spans="1:55" x14ac:dyDescent="0.3">
      <c r="A18" t="s">
        <v>18</v>
      </c>
      <c r="B18">
        <v>807.98801400000002</v>
      </c>
      <c r="C18">
        <f>VLOOKUP(Altitude!$A18,Cidades!$A$1:$E$174,2,FALSE)</f>
        <v>2.4800069429571505</v>
      </c>
      <c r="D18">
        <f>VLOOKUP(Altitude!$A18,Cidades!$A$1:$E$174,3,FALSE)</f>
        <v>1.5314789170422551</v>
      </c>
      <c r="E18">
        <f>VLOOKUP(Altitude!$A18,Cidades!$A$1:$E$174,4,FALSE)</f>
        <v>3.4563660331290431</v>
      </c>
      <c r="F18">
        <f>VLOOKUP(Altitude!$A18,Cidades!$A$1:$E$174,5,FALSE)</f>
        <v>1.7403626894942439</v>
      </c>
      <c r="N18" t="s">
        <v>18</v>
      </c>
      <c r="O18">
        <v>807.99</v>
      </c>
      <c r="P18">
        <v>2.48</v>
      </c>
      <c r="Q18">
        <v>2.3532000000000002</v>
      </c>
      <c r="R18">
        <v>0.12684000000000001</v>
      </c>
      <c r="S18">
        <v>807.99</v>
      </c>
      <c r="T18">
        <v>1.5315000000000001</v>
      </c>
      <c r="U18">
        <v>0.90866999999999998</v>
      </c>
      <c r="V18">
        <v>0.62280000000000002</v>
      </c>
      <c r="W18">
        <v>807.99</v>
      </c>
      <c r="X18">
        <v>3.4563999999999999</v>
      </c>
      <c r="Y18">
        <v>3.1806999999999999</v>
      </c>
      <c r="Z18">
        <v>0.2757</v>
      </c>
      <c r="AA18">
        <v>807.99</v>
      </c>
      <c r="AB18">
        <v>1.7403999999999999</v>
      </c>
      <c r="AC18">
        <v>1.1291</v>
      </c>
      <c r="AD18">
        <v>0.61124000000000001</v>
      </c>
      <c r="AG18" s="1" t="s">
        <v>201</v>
      </c>
      <c r="AH18">
        <f>AH17-AH16</f>
        <v>1.2166025</v>
      </c>
      <c r="AO18" s="1" t="s">
        <v>201</v>
      </c>
      <c r="AP18">
        <f>AP17-AP16</f>
        <v>1.1901675</v>
      </c>
      <c r="AV18" s="7">
        <v>807.99</v>
      </c>
      <c r="AW18" s="7">
        <v>3.4563999999999999</v>
      </c>
      <c r="AX18" s="7">
        <v>807.99</v>
      </c>
      <c r="AY18" s="7">
        <v>1.7403999999999999</v>
      </c>
      <c r="AZ18" s="7">
        <v>807.99</v>
      </c>
      <c r="BA18" s="7">
        <v>2.48</v>
      </c>
      <c r="BB18" s="7">
        <v>807.99</v>
      </c>
      <c r="BC18" s="7">
        <v>1.5315000000000001</v>
      </c>
    </row>
    <row r="19" spans="1:55" x14ac:dyDescent="0.3">
      <c r="A19" t="s">
        <v>19</v>
      </c>
      <c r="B19">
        <v>769.66435799999999</v>
      </c>
      <c r="C19">
        <f>VLOOKUP(Altitude!$A19,Cidades!$A$1:$E$174,2,FALSE)</f>
        <v>2.3283796034387376</v>
      </c>
      <c r="D19">
        <f>VLOOKUP(Altitude!$A19,Cidades!$A$1:$E$174,3,FALSE)</f>
        <v>0</v>
      </c>
      <c r="E19">
        <f>VLOOKUP(Altitude!$A19,Cidades!$A$1:$E$174,4,FALSE)</f>
        <v>3.0350292822023683</v>
      </c>
      <c r="F19">
        <f>VLOOKUP(Altitude!$A19,Cidades!$A$1:$E$174,5,FALSE)</f>
        <v>0</v>
      </c>
      <c r="N19" t="s">
        <v>19</v>
      </c>
      <c r="O19">
        <v>769.66</v>
      </c>
      <c r="P19">
        <v>2.3283999999999998</v>
      </c>
      <c r="Q19">
        <v>2.3199999999999998</v>
      </c>
      <c r="R19">
        <v>8.3580000000000008E-3</v>
      </c>
      <c r="S19">
        <v>769.66</v>
      </c>
      <c r="T19">
        <v>0</v>
      </c>
      <c r="U19">
        <v>0.88085999999999998</v>
      </c>
      <c r="V19">
        <v>-0.88085999999999998</v>
      </c>
      <c r="W19">
        <v>769.66</v>
      </c>
      <c r="X19">
        <v>3.0350000000000001</v>
      </c>
      <c r="Y19">
        <v>3.1143999999999998</v>
      </c>
      <c r="Z19">
        <v>-7.9326999999999995E-2</v>
      </c>
      <c r="AA19">
        <v>769.66</v>
      </c>
      <c r="AB19">
        <v>0</v>
      </c>
      <c r="AC19">
        <v>1.0898000000000001</v>
      </c>
      <c r="AD19">
        <v>-1.0898000000000001</v>
      </c>
      <c r="AG19" s="1" t="s">
        <v>202</v>
      </c>
      <c r="AH19">
        <f>AH17+1.5*AH18</f>
        <v>2.3732937500000002</v>
      </c>
      <c r="AO19" s="1" t="s">
        <v>202</v>
      </c>
      <c r="AP19">
        <f>AP17+1.5*AP18</f>
        <v>2.3672262499999999</v>
      </c>
      <c r="AV19" s="6">
        <v>769.66</v>
      </c>
      <c r="AW19" s="6">
        <v>3.0350000000000001</v>
      </c>
      <c r="AX19" s="6">
        <v>769.66</v>
      </c>
      <c r="AY19" s="6">
        <v>0</v>
      </c>
      <c r="AZ19" s="6">
        <v>769.66</v>
      </c>
      <c r="BA19" s="6">
        <v>2.3283999999999998</v>
      </c>
      <c r="BB19" s="6">
        <v>769.66</v>
      </c>
      <c r="BC19" s="6">
        <v>0</v>
      </c>
    </row>
    <row r="20" spans="1:55" x14ac:dyDescent="0.3">
      <c r="A20" t="s">
        <v>20</v>
      </c>
      <c r="B20">
        <v>773.93357000000003</v>
      </c>
      <c r="C20">
        <f>VLOOKUP(Altitude!$A20,Cidades!$A$1:$E$174,2,FALSE)</f>
        <v>1.568201724066995</v>
      </c>
      <c r="D20">
        <f>VLOOKUP(Altitude!$A20,Cidades!$A$1:$E$174,3,FALSE)</f>
        <v>0</v>
      </c>
      <c r="E20">
        <f>VLOOKUP(Altitude!$A20,Cidades!$A$1:$E$174,4,FALSE)</f>
        <v>1.6627578316815741</v>
      </c>
      <c r="F20">
        <f>VLOOKUP(Altitude!$A20,Cidades!$A$1:$E$174,5,FALSE)</f>
        <v>0.77815125038364363</v>
      </c>
      <c r="N20" t="s">
        <v>20</v>
      </c>
      <c r="O20">
        <v>773.93</v>
      </c>
      <c r="P20">
        <v>1.5682</v>
      </c>
      <c r="Q20">
        <v>2.3237000000000001</v>
      </c>
      <c r="R20">
        <v>-0.75551000000000001</v>
      </c>
      <c r="S20">
        <v>773.93</v>
      </c>
      <c r="T20">
        <v>0</v>
      </c>
      <c r="U20">
        <v>0.88395999999999997</v>
      </c>
      <c r="V20">
        <v>-0.88395999999999997</v>
      </c>
      <c r="W20">
        <v>773.93</v>
      </c>
      <c r="X20">
        <v>1.6628000000000001</v>
      </c>
      <c r="Y20">
        <v>3.1217000000000001</v>
      </c>
      <c r="Z20">
        <v>-1.4590000000000001</v>
      </c>
      <c r="AA20">
        <v>773.93</v>
      </c>
      <c r="AB20">
        <v>0.77815000000000001</v>
      </c>
      <c r="AC20">
        <v>1.0942000000000001</v>
      </c>
      <c r="AD20">
        <v>-0.31607000000000002</v>
      </c>
      <c r="AG20" s="1" t="s">
        <v>203</v>
      </c>
      <c r="AH20">
        <f>AH16-1.5*AH18</f>
        <v>-2.4931162499999999</v>
      </c>
      <c r="AO20" s="1" t="s">
        <v>203</v>
      </c>
      <c r="AP20">
        <f>AP16-1.5*AP18</f>
        <v>-2.3934437499999999</v>
      </c>
      <c r="AV20" s="7">
        <v>773.93</v>
      </c>
      <c r="AW20" s="7">
        <v>1.6628000000000001</v>
      </c>
      <c r="AX20" s="7">
        <v>773.93</v>
      </c>
      <c r="AY20" s="7">
        <v>0.77815000000000001</v>
      </c>
      <c r="AZ20" s="6">
        <v>865.74</v>
      </c>
      <c r="BA20" s="6">
        <v>2.3944999999999999</v>
      </c>
      <c r="BB20" s="7">
        <v>773.93</v>
      </c>
      <c r="BC20" s="7">
        <v>0</v>
      </c>
    </row>
    <row r="21" spans="1:55" x14ac:dyDescent="0.3">
      <c r="A21" t="s">
        <v>21</v>
      </c>
      <c r="B21">
        <v>865.73670100000004</v>
      </c>
      <c r="C21">
        <f>VLOOKUP(Altitude!$A21,Cidades!$A$1:$E$174,2,FALSE)</f>
        <v>2.3944516808262164</v>
      </c>
      <c r="D21">
        <f>VLOOKUP(Altitude!$A21,Cidades!$A$1:$E$174,3,FALSE)</f>
        <v>0</v>
      </c>
      <c r="E21">
        <f>VLOOKUP(Altitude!$A21,Cidades!$A$1:$E$174,4,FALSE)</f>
        <v>3.3977662561264501</v>
      </c>
      <c r="F21">
        <f>VLOOKUP(Altitude!$A21,Cidades!$A$1:$E$174,5,FALSE)</f>
        <v>0</v>
      </c>
      <c r="N21" t="s">
        <v>21</v>
      </c>
      <c r="O21">
        <v>865.74</v>
      </c>
      <c r="P21">
        <v>2.3944999999999999</v>
      </c>
      <c r="Q21">
        <v>2.4030999999999998</v>
      </c>
      <c r="R21">
        <v>-8.6639000000000004E-3</v>
      </c>
      <c r="S21">
        <v>865.74</v>
      </c>
      <c r="T21">
        <v>0</v>
      </c>
      <c r="U21">
        <v>0.95059000000000005</v>
      </c>
      <c r="V21">
        <v>-0.95059000000000005</v>
      </c>
      <c r="W21">
        <v>865.74</v>
      </c>
      <c r="X21">
        <v>3.3978000000000002</v>
      </c>
      <c r="Y21">
        <v>3.2806000000000002</v>
      </c>
      <c r="Z21">
        <v>0.11718000000000001</v>
      </c>
      <c r="AA21">
        <v>865.74</v>
      </c>
      <c r="AB21">
        <v>0</v>
      </c>
      <c r="AC21">
        <v>1.1882999999999999</v>
      </c>
      <c r="AD21">
        <v>-1.1882999999999999</v>
      </c>
      <c r="AO21" s="1"/>
      <c r="AV21" s="6">
        <v>865.74</v>
      </c>
      <c r="AW21" s="6">
        <v>3.3978000000000002</v>
      </c>
      <c r="AX21" s="6">
        <v>865.74</v>
      </c>
      <c r="AY21" s="6">
        <v>0</v>
      </c>
      <c r="AZ21" s="7">
        <v>510.09</v>
      </c>
      <c r="BA21" s="7">
        <v>2.4361999999999999</v>
      </c>
      <c r="BB21" s="6">
        <v>865.74</v>
      </c>
      <c r="BC21" s="6">
        <v>0</v>
      </c>
    </row>
    <row r="22" spans="1:55" x14ac:dyDescent="0.3">
      <c r="A22" t="s">
        <v>22</v>
      </c>
      <c r="B22">
        <v>510.08846599999998</v>
      </c>
      <c r="C22">
        <f>VLOOKUP(Altitude!$A22,Cidades!$A$1:$E$174,2,FALSE)</f>
        <v>2.436162647040756</v>
      </c>
      <c r="D22">
        <f>VLOOKUP(Altitude!$A22,Cidades!$A$1:$E$174,3,FALSE)</f>
        <v>0</v>
      </c>
      <c r="E22">
        <f>VLOOKUP(Altitude!$A22,Cidades!$A$1:$E$174,4,FALSE)</f>
        <v>3.4596939764779706</v>
      </c>
      <c r="F22">
        <f>VLOOKUP(Altitude!$A22,Cidades!$A$1:$E$174,5,FALSE)</f>
        <v>0</v>
      </c>
      <c r="N22" t="s">
        <v>22</v>
      </c>
      <c r="O22">
        <v>510.09</v>
      </c>
      <c r="P22">
        <v>2.4361999999999999</v>
      </c>
      <c r="Q22">
        <v>2.0954999999999999</v>
      </c>
      <c r="R22">
        <v>0.34065000000000001</v>
      </c>
      <c r="S22">
        <v>510.09</v>
      </c>
      <c r="T22">
        <v>0</v>
      </c>
      <c r="U22">
        <v>0.69245999999999996</v>
      </c>
      <c r="V22">
        <v>-0.69245999999999996</v>
      </c>
      <c r="W22">
        <v>510.09</v>
      </c>
      <c r="X22">
        <v>3.4597000000000002</v>
      </c>
      <c r="Y22">
        <v>2.6652</v>
      </c>
      <c r="Z22">
        <v>0.79446000000000006</v>
      </c>
      <c r="AA22">
        <v>510.09</v>
      </c>
      <c r="AB22">
        <v>0</v>
      </c>
      <c r="AC22">
        <v>0.82376000000000005</v>
      </c>
      <c r="AD22">
        <v>-0.82376000000000005</v>
      </c>
      <c r="AG22" s="1" t="s">
        <v>202</v>
      </c>
      <c r="AH22">
        <v>2.3732937500000002</v>
      </c>
      <c r="AO22" s="1" t="s">
        <v>202</v>
      </c>
      <c r="AP22">
        <v>2.3672262499999999</v>
      </c>
      <c r="AV22" s="7">
        <v>510.09</v>
      </c>
      <c r="AW22" s="7">
        <v>3.4597000000000002</v>
      </c>
      <c r="AX22" s="7">
        <v>510.09</v>
      </c>
      <c r="AY22" s="7">
        <v>0</v>
      </c>
      <c r="AZ22" s="6">
        <v>778.68</v>
      </c>
      <c r="BA22" s="6">
        <v>2.2040999999999999</v>
      </c>
      <c r="BB22" s="7">
        <v>510.09</v>
      </c>
      <c r="BC22" s="7">
        <v>0</v>
      </c>
    </row>
    <row r="23" spans="1:55" x14ac:dyDescent="0.3">
      <c r="A23" t="s">
        <v>23</v>
      </c>
      <c r="B23">
        <v>778.677502</v>
      </c>
      <c r="C23">
        <f>VLOOKUP(Altitude!$A23,Cidades!$A$1:$E$174,2,FALSE)</f>
        <v>2.2041199826559246</v>
      </c>
      <c r="D23">
        <f>VLOOKUP(Altitude!$A23,Cidades!$A$1:$E$174,3,FALSE)</f>
        <v>1.3802112417116059</v>
      </c>
      <c r="E23">
        <f>VLOOKUP(Altitude!$A23,Cidades!$A$1:$E$174,4,FALSE)</f>
        <v>2.6655809910179533</v>
      </c>
      <c r="F23">
        <f>VLOOKUP(Altitude!$A23,Cidades!$A$1:$E$174,5,FALSE)</f>
        <v>1.3979400086720377</v>
      </c>
      <c r="N23" t="s">
        <v>23</v>
      </c>
      <c r="O23">
        <v>778.68</v>
      </c>
      <c r="P23">
        <v>2.2040999999999999</v>
      </c>
      <c r="Q23">
        <v>2.3277999999999999</v>
      </c>
      <c r="R23">
        <v>-0.1237</v>
      </c>
      <c r="S23">
        <v>778.68</v>
      </c>
      <c r="T23">
        <v>1.3802000000000001</v>
      </c>
      <c r="U23">
        <v>0.88739999999999997</v>
      </c>
      <c r="V23">
        <v>0.49281000000000003</v>
      </c>
      <c r="W23">
        <v>778.68</v>
      </c>
      <c r="X23">
        <v>2.6656</v>
      </c>
      <c r="Y23">
        <v>3.13</v>
      </c>
      <c r="Z23">
        <v>-0.46437</v>
      </c>
      <c r="AA23">
        <v>778.68</v>
      </c>
      <c r="AB23">
        <v>1.3978999999999999</v>
      </c>
      <c r="AC23">
        <v>1.0991</v>
      </c>
      <c r="AD23">
        <v>0.29886000000000001</v>
      </c>
      <c r="AG23" s="1" t="s">
        <v>203</v>
      </c>
      <c r="AH23">
        <v>-2.4931162499999999</v>
      </c>
      <c r="AO23" s="1" t="s">
        <v>203</v>
      </c>
      <c r="AP23">
        <v>-2.3934437499999999</v>
      </c>
      <c r="AV23" s="6">
        <v>778.68</v>
      </c>
      <c r="AW23" s="6">
        <v>2.6656</v>
      </c>
      <c r="AX23" s="6">
        <v>778.68</v>
      </c>
      <c r="AY23" s="6">
        <v>1.3978999999999999</v>
      </c>
      <c r="AZ23" s="7">
        <v>477.67</v>
      </c>
      <c r="BA23" s="7">
        <v>2.2833000000000001</v>
      </c>
      <c r="BB23" s="6">
        <v>778.68</v>
      </c>
      <c r="BC23" s="6">
        <v>1.3802000000000001</v>
      </c>
    </row>
    <row r="24" spans="1:55" x14ac:dyDescent="0.3">
      <c r="A24" t="s">
        <v>24</v>
      </c>
      <c r="B24">
        <v>477.67313999999999</v>
      </c>
      <c r="C24">
        <f>VLOOKUP(Altitude!$A24,Cidades!$A$1:$E$174,2,FALSE)</f>
        <v>2.2833012287035497</v>
      </c>
      <c r="D24">
        <f>VLOOKUP(Altitude!$A24,Cidades!$A$1:$E$174,3,FALSE)</f>
        <v>0</v>
      </c>
      <c r="E24">
        <f>VLOOKUP(Altitude!$A24,Cidades!$A$1:$E$174,4,FALSE)</f>
        <v>3.0519239160461065</v>
      </c>
      <c r="F24">
        <f>VLOOKUP(Altitude!$A24,Cidades!$A$1:$E$174,5,FALSE)</f>
        <v>0.47712125471966244</v>
      </c>
      <c r="N24" t="s">
        <v>24</v>
      </c>
      <c r="O24">
        <v>477.67</v>
      </c>
      <c r="P24">
        <v>2.2833000000000001</v>
      </c>
      <c r="Q24">
        <v>2.0674999999999999</v>
      </c>
      <c r="R24">
        <v>0.21582999999999999</v>
      </c>
      <c r="S24">
        <v>477.67</v>
      </c>
      <c r="T24">
        <v>0</v>
      </c>
      <c r="U24">
        <v>0.66893000000000002</v>
      </c>
      <c r="V24">
        <v>-0.66893000000000002</v>
      </c>
      <c r="W24">
        <v>477.67</v>
      </c>
      <c r="X24">
        <v>3.0518999999999998</v>
      </c>
      <c r="Y24">
        <v>2.6091000000000002</v>
      </c>
      <c r="Z24">
        <v>0.44278000000000001</v>
      </c>
      <c r="AA24">
        <v>477.67</v>
      </c>
      <c r="AB24">
        <v>0.47711999999999999</v>
      </c>
      <c r="AC24">
        <v>0.79054000000000002</v>
      </c>
      <c r="AD24">
        <v>-0.31341000000000002</v>
      </c>
      <c r="AV24" s="7">
        <v>477.67</v>
      </c>
      <c r="AW24" s="7">
        <v>3.0518999999999998</v>
      </c>
      <c r="AX24" s="7">
        <v>477.67</v>
      </c>
      <c r="AY24" s="7">
        <v>0.47711999999999999</v>
      </c>
      <c r="AZ24" s="7">
        <v>484.74</v>
      </c>
      <c r="BA24" s="7">
        <v>2.1614</v>
      </c>
      <c r="BB24" s="7">
        <v>477.67</v>
      </c>
      <c r="BC24" s="7">
        <v>0</v>
      </c>
    </row>
    <row r="25" spans="1:55" x14ac:dyDescent="0.3">
      <c r="A25" t="s">
        <v>25</v>
      </c>
      <c r="B25">
        <v>965.02672900000005</v>
      </c>
      <c r="C25">
        <f>VLOOKUP(Altitude!$A25,Cidades!$A$1:$E$174,2,FALSE)</f>
        <v>1.7634279935629373</v>
      </c>
      <c r="D25">
        <f>VLOOKUP(Altitude!$A25,Cidades!$A$1:$E$174,3,FALSE)</f>
        <v>0.6020599913279624</v>
      </c>
      <c r="E25">
        <f>VLOOKUP(Altitude!$A25,Cidades!$A$1:$E$174,4,FALSE)</f>
        <v>1.8325089127062364</v>
      </c>
      <c r="F25">
        <f>VLOOKUP(Altitude!$A25,Cidades!$A$1:$E$174,5,FALSE)</f>
        <v>0.69897000433601886</v>
      </c>
      <c r="N25" t="s">
        <v>25</v>
      </c>
      <c r="O25">
        <v>965.03</v>
      </c>
      <c r="P25">
        <v>1.7634000000000001</v>
      </c>
      <c r="Q25">
        <v>2.4889999999999999</v>
      </c>
      <c r="R25">
        <v>-0.72555999999999998</v>
      </c>
      <c r="S25">
        <v>965.03</v>
      </c>
      <c r="T25">
        <v>0.60206000000000004</v>
      </c>
      <c r="U25">
        <v>1.0226999999999999</v>
      </c>
      <c r="V25">
        <v>-0.42059000000000002</v>
      </c>
      <c r="W25">
        <v>965.03</v>
      </c>
      <c r="X25">
        <v>1.8325</v>
      </c>
      <c r="Y25">
        <v>3.4523999999999999</v>
      </c>
      <c r="Z25">
        <v>-1.6198999999999999</v>
      </c>
      <c r="AA25">
        <v>965.03</v>
      </c>
      <c r="AB25">
        <v>0.69896999999999998</v>
      </c>
      <c r="AC25">
        <v>1.2901</v>
      </c>
      <c r="AD25">
        <v>-0.59113000000000004</v>
      </c>
      <c r="AG25" s="1" t="s">
        <v>235</v>
      </c>
      <c r="AJ25" s="1" t="s">
        <v>237</v>
      </c>
      <c r="AK25" s="1" t="s">
        <v>236</v>
      </c>
      <c r="AO25" s="1" t="s">
        <v>235</v>
      </c>
      <c r="AR25" s="1" t="s">
        <v>237</v>
      </c>
      <c r="AS25" s="1" t="s">
        <v>236</v>
      </c>
      <c r="AV25" s="6">
        <v>965.03</v>
      </c>
      <c r="AW25" s="6">
        <v>1.8325</v>
      </c>
      <c r="AX25" s="6">
        <v>965.03</v>
      </c>
      <c r="AY25" s="6">
        <v>0.69896999999999998</v>
      </c>
      <c r="AZ25" s="6">
        <v>818.48</v>
      </c>
      <c r="BA25" s="6">
        <v>2.5091999999999999</v>
      </c>
      <c r="BB25" s="6">
        <v>965.03</v>
      </c>
      <c r="BC25" s="6">
        <v>0.60206000000000004</v>
      </c>
    </row>
    <row r="26" spans="1:55" x14ac:dyDescent="0.3">
      <c r="A26" t="s">
        <v>26</v>
      </c>
      <c r="B26">
        <v>484.73692299999999</v>
      </c>
      <c r="C26">
        <f>VLOOKUP(Altitude!$A26,Cidades!$A$1:$E$174,2,FALSE)</f>
        <v>2.1613680022349748</v>
      </c>
      <c r="D26">
        <f>VLOOKUP(Altitude!$A26,Cidades!$A$1:$E$174,3,FALSE)</f>
        <v>1.6627578316815741</v>
      </c>
      <c r="E26">
        <f>VLOOKUP(Altitude!$A26,Cidades!$A$1:$E$174,4,FALSE)</f>
        <v>2.3483048630481607</v>
      </c>
      <c r="F26">
        <f>VLOOKUP(Altitude!$A26,Cidades!$A$1:$E$174,5,FALSE)</f>
        <v>1.8129133566428555</v>
      </c>
      <c r="N26" t="s">
        <v>26</v>
      </c>
      <c r="O26">
        <v>484.74</v>
      </c>
      <c r="P26">
        <v>2.1614</v>
      </c>
      <c r="Q26">
        <v>2.0735999999999999</v>
      </c>
      <c r="R26">
        <v>8.7783E-2</v>
      </c>
      <c r="S26">
        <v>484.74</v>
      </c>
      <c r="T26">
        <v>1.6628000000000001</v>
      </c>
      <c r="U26">
        <v>0.67405999999999999</v>
      </c>
      <c r="V26">
        <v>0.98870000000000002</v>
      </c>
      <c r="W26">
        <v>484.74</v>
      </c>
      <c r="X26">
        <v>2.3483000000000001</v>
      </c>
      <c r="Y26">
        <v>2.6214</v>
      </c>
      <c r="Z26">
        <v>-0.27306000000000002</v>
      </c>
      <c r="AA26">
        <v>484.74</v>
      </c>
      <c r="AB26">
        <v>1.8129</v>
      </c>
      <c r="AC26">
        <v>0.79778000000000004</v>
      </c>
      <c r="AD26">
        <v>1.0150999999999999</v>
      </c>
      <c r="AJ26" s="7">
        <v>-0.60668999999999995</v>
      </c>
      <c r="AK26" s="7">
        <v>-0.97997999999999996</v>
      </c>
      <c r="AR26" s="7">
        <v>-0.16286</v>
      </c>
      <c r="AS26" s="7">
        <v>-0.80306999999999995</v>
      </c>
      <c r="AV26" s="7">
        <v>484.74</v>
      </c>
      <c r="AW26" s="7">
        <v>2.3483000000000001</v>
      </c>
      <c r="AX26" s="7">
        <v>484.74</v>
      </c>
      <c r="AY26" s="7">
        <v>1.8129</v>
      </c>
      <c r="AZ26" s="7">
        <v>865.33</v>
      </c>
      <c r="BA26" s="7">
        <v>2.4378000000000002</v>
      </c>
      <c r="BB26" s="7">
        <v>484.74</v>
      </c>
      <c r="BC26" s="7">
        <v>1.6628000000000001</v>
      </c>
    </row>
    <row r="27" spans="1:55" x14ac:dyDescent="0.3">
      <c r="A27" t="s">
        <v>27</v>
      </c>
      <c r="B27">
        <v>818.475551</v>
      </c>
      <c r="C27">
        <f>VLOOKUP(Altitude!$A27,Cidades!$A$1:$E$174,2,FALSE)</f>
        <v>2.509202522331103</v>
      </c>
      <c r="D27">
        <f>VLOOKUP(Altitude!$A27,Cidades!$A$1:$E$174,3,FALSE)</f>
        <v>1.505149978319906</v>
      </c>
      <c r="E27">
        <f>VLOOKUP(Altitude!$A27,Cidades!$A$1:$E$174,4,FALSE)</f>
        <v>3.5899496013257077</v>
      </c>
      <c r="F27">
        <f>VLOOKUP(Altitude!$A27,Cidades!$A$1:$E$174,5,FALSE)</f>
        <v>1.5440680443502757</v>
      </c>
      <c r="N27" t="s">
        <v>27</v>
      </c>
      <c r="O27">
        <v>818.48</v>
      </c>
      <c r="P27">
        <v>2.5091999999999999</v>
      </c>
      <c r="Q27">
        <v>2.3622000000000001</v>
      </c>
      <c r="R27">
        <v>0.14696000000000001</v>
      </c>
      <c r="S27">
        <v>818.48</v>
      </c>
      <c r="T27">
        <v>1.5051000000000001</v>
      </c>
      <c r="U27">
        <v>0.91629000000000005</v>
      </c>
      <c r="V27">
        <v>0.58886000000000005</v>
      </c>
      <c r="W27">
        <v>818.48</v>
      </c>
      <c r="X27">
        <v>3.5899000000000001</v>
      </c>
      <c r="Y27">
        <v>3.1987999999999999</v>
      </c>
      <c r="Z27">
        <v>0.39113999999999999</v>
      </c>
      <c r="AA27">
        <v>818.48</v>
      </c>
      <c r="AB27">
        <v>1.5441</v>
      </c>
      <c r="AC27">
        <v>1.1398999999999999</v>
      </c>
      <c r="AD27">
        <v>0.40418999999999999</v>
      </c>
      <c r="AJ27" s="6">
        <v>-0.53183000000000002</v>
      </c>
      <c r="AK27" s="6">
        <v>-0.85365000000000002</v>
      </c>
      <c r="AR27" s="6">
        <v>-0.14684</v>
      </c>
      <c r="AS27" s="6">
        <v>-0.92676999999999998</v>
      </c>
      <c r="AV27" s="6">
        <v>818.48</v>
      </c>
      <c r="AW27" s="6">
        <v>3.5899000000000001</v>
      </c>
      <c r="AX27" s="6">
        <v>818.48</v>
      </c>
      <c r="AY27" s="6">
        <v>1.5441</v>
      </c>
      <c r="AZ27" s="6">
        <v>643.28</v>
      </c>
      <c r="BA27" s="6">
        <v>2.4756999999999998</v>
      </c>
      <c r="BB27" s="6">
        <v>818.48</v>
      </c>
      <c r="BC27" s="6">
        <v>1.5051000000000001</v>
      </c>
    </row>
    <row r="28" spans="1:55" x14ac:dyDescent="0.3">
      <c r="A28" t="s">
        <v>28</v>
      </c>
      <c r="B28">
        <v>865.33463500000005</v>
      </c>
      <c r="C28">
        <f>VLOOKUP(Altitude!$A28,Cidades!$A$1:$E$174,2,FALSE)</f>
        <v>2.4377505628203879</v>
      </c>
      <c r="D28">
        <f>VLOOKUP(Altitude!$A28,Cidades!$A$1:$E$174,3,FALSE)</f>
        <v>0</v>
      </c>
      <c r="E28">
        <f>VLOOKUP(Altitude!$A28,Cidades!$A$1:$E$174,4,FALSE)</f>
        <v>3.4187982905903533</v>
      </c>
      <c r="F28">
        <f>VLOOKUP(Altitude!$A28,Cidades!$A$1:$E$174,5,FALSE)</f>
        <v>0</v>
      </c>
      <c r="N28" t="s">
        <v>28</v>
      </c>
      <c r="O28">
        <v>865.33</v>
      </c>
      <c r="P28">
        <v>2.4378000000000002</v>
      </c>
      <c r="Q28">
        <v>2.4028</v>
      </c>
      <c r="R28">
        <v>3.4983E-2</v>
      </c>
      <c r="S28">
        <v>865.33</v>
      </c>
      <c r="T28">
        <v>0</v>
      </c>
      <c r="U28">
        <v>0.95030000000000003</v>
      </c>
      <c r="V28">
        <v>-0.95030000000000003</v>
      </c>
      <c r="W28">
        <v>865.33</v>
      </c>
      <c r="X28">
        <v>3.4188000000000001</v>
      </c>
      <c r="Y28">
        <v>3.2799</v>
      </c>
      <c r="Z28">
        <v>0.13891000000000001</v>
      </c>
      <c r="AA28">
        <v>865.33</v>
      </c>
      <c r="AB28">
        <v>0</v>
      </c>
      <c r="AC28">
        <v>1.1879</v>
      </c>
      <c r="AD28">
        <v>-1.1879</v>
      </c>
      <c r="AJ28" s="7">
        <v>9.8139000000000004E-2</v>
      </c>
      <c r="AK28" s="7">
        <v>-0.62200999999999995</v>
      </c>
      <c r="AR28" s="7">
        <v>0.11297</v>
      </c>
      <c r="AS28" s="7">
        <v>-0.46172000000000002</v>
      </c>
      <c r="AV28" s="7">
        <v>865.33</v>
      </c>
      <c r="AW28" s="7">
        <v>3.4188000000000001</v>
      </c>
      <c r="AX28" s="7">
        <v>865.33</v>
      </c>
      <c r="AY28" s="7">
        <v>0</v>
      </c>
      <c r="AZ28" s="7">
        <v>602.69000000000005</v>
      </c>
      <c r="BA28" s="7">
        <v>2.2067999999999999</v>
      </c>
      <c r="BB28" s="7">
        <v>865.33</v>
      </c>
      <c r="BC28" s="7">
        <v>0</v>
      </c>
    </row>
    <row r="29" spans="1:55" x14ac:dyDescent="0.3">
      <c r="A29" t="s">
        <v>29</v>
      </c>
      <c r="B29">
        <v>643.28009999999995</v>
      </c>
      <c r="C29">
        <f>VLOOKUP(Altitude!$A29,Cidades!$A$1:$E$174,2,FALSE)</f>
        <v>2.4756711883244296</v>
      </c>
      <c r="D29">
        <f>VLOOKUP(Altitude!$A29,Cidades!$A$1:$E$174,3,FALSE)</f>
        <v>1.7403626894942439</v>
      </c>
      <c r="E29">
        <f>VLOOKUP(Altitude!$A29,Cidades!$A$1:$E$174,4,FALSE)</f>
        <v>3.5718252490408289</v>
      </c>
      <c r="F29">
        <f>VLOOKUP(Altitude!$A29,Cidades!$A$1:$E$174,5,FALSE)</f>
        <v>1.8692317197309762</v>
      </c>
      <c r="N29" t="s">
        <v>29</v>
      </c>
      <c r="O29">
        <v>643.28</v>
      </c>
      <c r="P29">
        <v>2.4756999999999998</v>
      </c>
      <c r="Q29">
        <v>2.2107000000000001</v>
      </c>
      <c r="R29">
        <v>0.26495999999999997</v>
      </c>
      <c r="S29">
        <v>643.28</v>
      </c>
      <c r="T29">
        <v>1.7403999999999999</v>
      </c>
      <c r="U29">
        <v>0.78913</v>
      </c>
      <c r="V29">
        <v>0.95123000000000002</v>
      </c>
      <c r="W29">
        <v>643.28</v>
      </c>
      <c r="X29">
        <v>3.5718000000000001</v>
      </c>
      <c r="Y29">
        <v>2.8957000000000002</v>
      </c>
      <c r="Z29">
        <v>0.67613999999999996</v>
      </c>
      <c r="AA29">
        <v>643.28</v>
      </c>
      <c r="AB29">
        <v>1.8692</v>
      </c>
      <c r="AC29">
        <v>0.96028999999999998</v>
      </c>
      <c r="AD29">
        <v>0.90893999999999997</v>
      </c>
      <c r="AJ29" s="6">
        <v>0.47292000000000001</v>
      </c>
      <c r="AK29" s="6">
        <v>0.76202999999999999</v>
      </c>
      <c r="AR29" s="6">
        <v>0.18334</v>
      </c>
      <c r="AS29" s="6">
        <v>0.82232000000000005</v>
      </c>
      <c r="AV29" s="6">
        <v>643.28</v>
      </c>
      <c r="AW29" s="6">
        <v>3.5718000000000001</v>
      </c>
      <c r="AX29" s="6">
        <v>643.28</v>
      </c>
      <c r="AY29" s="6">
        <v>1.8692</v>
      </c>
      <c r="AZ29" s="6">
        <v>399.17</v>
      </c>
      <c r="BA29" s="6">
        <v>1.7482</v>
      </c>
      <c r="BB29" s="6">
        <v>643.28</v>
      </c>
      <c r="BC29" s="6">
        <v>1.7403999999999999</v>
      </c>
    </row>
    <row r="30" spans="1:55" x14ac:dyDescent="0.3">
      <c r="A30" t="s">
        <v>30</v>
      </c>
      <c r="B30">
        <v>602.69477700000004</v>
      </c>
      <c r="C30">
        <f>VLOOKUP(Altitude!$A30,Cidades!$A$1:$E$174,2,FALSE)</f>
        <v>2.2068258760318495</v>
      </c>
      <c r="D30">
        <f>VLOOKUP(Altitude!$A30,Cidades!$A$1:$E$174,3,FALSE)</f>
        <v>0.47712125471966244</v>
      </c>
      <c r="E30">
        <f>VLOOKUP(Altitude!$A30,Cidades!$A$1:$E$174,4,FALSE)</f>
        <v>2.3873898263387292</v>
      </c>
      <c r="F30">
        <f>VLOOKUP(Altitude!$A30,Cidades!$A$1:$E$174,5,FALSE)</f>
        <v>0.47712125471966244</v>
      </c>
      <c r="N30" t="s">
        <v>30</v>
      </c>
      <c r="O30">
        <v>602.69000000000005</v>
      </c>
      <c r="P30">
        <v>2.2067999999999999</v>
      </c>
      <c r="Q30">
        <v>2.1756000000000002</v>
      </c>
      <c r="R30">
        <v>3.1217999999999999E-2</v>
      </c>
      <c r="S30">
        <v>602.69000000000005</v>
      </c>
      <c r="T30">
        <v>0.47711999999999999</v>
      </c>
      <c r="U30">
        <v>0.75966999999999996</v>
      </c>
      <c r="V30">
        <v>-0.28255000000000002</v>
      </c>
      <c r="W30">
        <v>602.69000000000005</v>
      </c>
      <c r="X30">
        <v>2.3874</v>
      </c>
      <c r="Y30">
        <v>2.8254999999999999</v>
      </c>
      <c r="Z30">
        <v>-0.43807000000000001</v>
      </c>
      <c r="AA30">
        <v>602.69000000000005</v>
      </c>
      <c r="AB30">
        <v>0.47711999999999999</v>
      </c>
      <c r="AC30">
        <v>0.91869000000000001</v>
      </c>
      <c r="AD30">
        <v>-0.44157000000000002</v>
      </c>
      <c r="AJ30" s="7">
        <v>-0.30075000000000002</v>
      </c>
      <c r="AK30" s="7">
        <v>0.33793000000000001</v>
      </c>
      <c r="AR30" s="7">
        <v>2.9645999999999999E-2</v>
      </c>
      <c r="AS30" s="7">
        <v>0.41737000000000002</v>
      </c>
      <c r="AV30" s="7">
        <v>602.69000000000005</v>
      </c>
      <c r="AW30" s="7">
        <v>2.3874</v>
      </c>
      <c r="AX30" s="7">
        <v>602.69000000000005</v>
      </c>
      <c r="AY30" s="7">
        <v>0.47711999999999999</v>
      </c>
      <c r="AZ30" s="7">
        <v>656.6</v>
      </c>
      <c r="BA30" s="7">
        <v>2.3673999999999999</v>
      </c>
      <c r="BB30" s="7">
        <v>602.69000000000005</v>
      </c>
      <c r="BC30" s="7">
        <v>0.47711999999999999</v>
      </c>
    </row>
    <row r="31" spans="1:55" x14ac:dyDescent="0.3">
      <c r="A31" t="s">
        <v>31</v>
      </c>
      <c r="B31">
        <v>399.17229900000001</v>
      </c>
      <c r="C31">
        <f>VLOOKUP(Altitude!$A31,Cidades!$A$1:$E$174,2,FALSE)</f>
        <v>1.7481880270062005</v>
      </c>
      <c r="D31">
        <f>VLOOKUP(Altitude!$A31,Cidades!$A$1:$E$174,3,FALSE)</f>
        <v>0</v>
      </c>
      <c r="E31">
        <f>VLOOKUP(Altitude!$A31,Cidades!$A$1:$E$174,4,FALSE)</f>
        <v>1.8692317197309762</v>
      </c>
      <c r="F31">
        <f>VLOOKUP(Altitude!$A31,Cidades!$A$1:$E$174,5,FALSE)</f>
        <v>0</v>
      </c>
      <c r="N31" t="s">
        <v>31</v>
      </c>
      <c r="O31">
        <v>399.17</v>
      </c>
      <c r="P31">
        <v>1.7482</v>
      </c>
      <c r="Q31">
        <v>1.9996</v>
      </c>
      <c r="R31">
        <v>-0.25139</v>
      </c>
      <c r="S31">
        <v>399.17</v>
      </c>
      <c r="T31">
        <v>0</v>
      </c>
      <c r="U31">
        <v>0.61194999999999999</v>
      </c>
      <c r="V31">
        <v>-0.61194999999999999</v>
      </c>
      <c r="W31">
        <v>399.17</v>
      </c>
      <c r="X31">
        <v>1.8692</v>
      </c>
      <c r="Y31">
        <v>2.4733000000000001</v>
      </c>
      <c r="Z31">
        <v>-0.60409000000000002</v>
      </c>
      <c r="AA31">
        <v>399.17</v>
      </c>
      <c r="AB31">
        <v>0</v>
      </c>
      <c r="AC31">
        <v>0.71006999999999998</v>
      </c>
      <c r="AD31">
        <v>-0.71006999999999998</v>
      </c>
      <c r="AJ31" s="6">
        <v>0.91829000000000005</v>
      </c>
      <c r="AK31" s="6">
        <v>-0.38793</v>
      </c>
      <c r="AR31" s="6">
        <v>0.22375999999999999</v>
      </c>
      <c r="AS31" s="6">
        <v>-0.24457000000000001</v>
      </c>
      <c r="AV31" s="6">
        <v>399.17</v>
      </c>
      <c r="AW31" s="6">
        <v>1.8692</v>
      </c>
      <c r="AX31" s="6">
        <v>399.17</v>
      </c>
      <c r="AY31" s="6">
        <v>0</v>
      </c>
      <c r="AZ31" s="6">
        <v>441.68</v>
      </c>
      <c r="BA31" s="6">
        <v>1.7634000000000001</v>
      </c>
      <c r="BB31" s="6">
        <v>399.17</v>
      </c>
      <c r="BC31" s="6">
        <v>0</v>
      </c>
    </row>
    <row r="32" spans="1:55" x14ac:dyDescent="0.3">
      <c r="A32" t="s">
        <v>32</v>
      </c>
      <c r="B32">
        <v>656.60309900000004</v>
      </c>
      <c r="C32">
        <f>VLOOKUP(Altitude!$A32,Cidades!$A$1:$E$174,2,FALSE)</f>
        <v>2.3673559210260189</v>
      </c>
      <c r="D32">
        <f>VLOOKUP(Altitude!$A32,Cidades!$A$1:$E$174,3,FALSE)</f>
        <v>0.84509804001425681</v>
      </c>
      <c r="E32">
        <f>VLOOKUP(Altitude!$A32,Cidades!$A$1:$E$174,4,FALSE)</f>
        <v>2.9982593384236988</v>
      </c>
      <c r="F32">
        <f>VLOOKUP(Altitude!$A32,Cidades!$A$1:$E$174,5,FALSE)</f>
        <v>0.84509804001425681</v>
      </c>
      <c r="N32" t="s">
        <v>32</v>
      </c>
      <c r="O32">
        <v>656.6</v>
      </c>
      <c r="P32">
        <v>2.3673999999999999</v>
      </c>
      <c r="Q32">
        <v>2.2222</v>
      </c>
      <c r="R32">
        <v>0.14512</v>
      </c>
      <c r="S32">
        <v>656.6</v>
      </c>
      <c r="T32">
        <v>0.84509999999999996</v>
      </c>
      <c r="U32">
        <v>0.79879999999999995</v>
      </c>
      <c r="V32">
        <v>4.6300000000000001E-2</v>
      </c>
      <c r="W32">
        <v>656.6</v>
      </c>
      <c r="X32">
        <v>2.9983</v>
      </c>
      <c r="Y32">
        <v>2.9186999999999999</v>
      </c>
      <c r="Z32">
        <v>7.9524999999999998E-2</v>
      </c>
      <c r="AA32">
        <v>656.6</v>
      </c>
      <c r="AB32">
        <v>0.84509999999999996</v>
      </c>
      <c r="AC32">
        <v>0.97394999999999998</v>
      </c>
      <c r="AD32">
        <v>-0.12884999999999999</v>
      </c>
      <c r="AJ32" s="7">
        <v>-0.34975000000000001</v>
      </c>
      <c r="AK32" s="7">
        <v>1.0645</v>
      </c>
      <c r="AR32" s="7">
        <v>-6.0593000000000001E-2</v>
      </c>
      <c r="AS32" s="7">
        <v>0.81052999999999997</v>
      </c>
      <c r="AV32" s="7">
        <v>656.6</v>
      </c>
      <c r="AW32" s="7">
        <v>2.9983</v>
      </c>
      <c r="AX32" s="7">
        <v>656.6</v>
      </c>
      <c r="AY32" s="7">
        <v>0.84509999999999996</v>
      </c>
      <c r="AZ32" s="7">
        <v>688.99</v>
      </c>
      <c r="BA32" s="7">
        <v>2.5198</v>
      </c>
      <c r="BB32" s="7">
        <v>656.6</v>
      </c>
      <c r="BC32" s="7">
        <v>0.84509999999999996</v>
      </c>
    </row>
    <row r="33" spans="1:55" x14ac:dyDescent="0.3">
      <c r="A33" t="s">
        <v>33</v>
      </c>
      <c r="B33">
        <v>441.67568</v>
      </c>
      <c r="C33">
        <f>VLOOKUP(Altitude!$A33,Cidades!$A$1:$E$174,2,FALSE)</f>
        <v>1.7634279935629373</v>
      </c>
      <c r="D33">
        <f>VLOOKUP(Altitude!$A33,Cidades!$A$1:$E$174,3,FALSE)</f>
        <v>1.2041199826559248</v>
      </c>
      <c r="E33">
        <f>VLOOKUP(Altitude!$A33,Cidades!$A$1:$E$174,4,FALSE)</f>
        <v>1.919078092376074</v>
      </c>
      <c r="F33">
        <f>VLOOKUP(Altitude!$A33,Cidades!$A$1:$E$174,5,FALSE)</f>
        <v>1.2304489213782739</v>
      </c>
      <c r="N33" t="s">
        <v>33</v>
      </c>
      <c r="O33">
        <v>441.68</v>
      </c>
      <c r="P33">
        <v>1.7634000000000001</v>
      </c>
      <c r="Q33">
        <v>2.0363000000000002</v>
      </c>
      <c r="R33">
        <v>-0.27290999999999999</v>
      </c>
      <c r="S33">
        <v>441.68</v>
      </c>
      <c r="T33">
        <v>1.2040999999999999</v>
      </c>
      <c r="U33">
        <v>0.64280000000000004</v>
      </c>
      <c r="V33">
        <v>0.56132000000000004</v>
      </c>
      <c r="W33">
        <v>441.68</v>
      </c>
      <c r="X33">
        <v>1.9191</v>
      </c>
      <c r="Y33">
        <v>2.5468999999999999</v>
      </c>
      <c r="Z33">
        <v>-0.62778</v>
      </c>
      <c r="AA33">
        <v>441.68</v>
      </c>
      <c r="AB33">
        <v>1.2303999999999999</v>
      </c>
      <c r="AC33">
        <v>0.75363999999999998</v>
      </c>
      <c r="AD33">
        <v>0.47681000000000001</v>
      </c>
      <c r="AJ33" s="6">
        <v>0.34440999999999999</v>
      </c>
      <c r="AK33" s="6">
        <v>-0.99119999999999997</v>
      </c>
      <c r="AR33" s="6">
        <v>0.18151</v>
      </c>
      <c r="AS33" s="6">
        <v>-0.81101000000000001</v>
      </c>
      <c r="AV33" s="6">
        <v>441.68</v>
      </c>
      <c r="AW33" s="6">
        <v>1.9191</v>
      </c>
      <c r="AX33" s="6">
        <v>441.68</v>
      </c>
      <c r="AY33" s="6">
        <v>1.2303999999999999</v>
      </c>
      <c r="AZ33" s="6">
        <v>705.79</v>
      </c>
      <c r="BA33" s="6">
        <v>2.3365</v>
      </c>
      <c r="BB33" s="6">
        <v>441.68</v>
      </c>
      <c r="BC33" s="6">
        <v>1.2040999999999999</v>
      </c>
    </row>
    <row r="34" spans="1:55" x14ac:dyDescent="0.3">
      <c r="A34" t="s">
        <v>34</v>
      </c>
      <c r="B34">
        <v>688.98713699999996</v>
      </c>
      <c r="C34">
        <f>VLOOKUP(Altitude!$A34,Cidades!$A$1:$E$174,2,FALSE)</f>
        <v>2.5198279937757189</v>
      </c>
      <c r="D34">
        <f>VLOOKUP(Altitude!$A34,Cidades!$A$1:$E$174,3,FALSE)</f>
        <v>2.3909351071033793</v>
      </c>
      <c r="E34">
        <f>VLOOKUP(Altitude!$A34,Cidades!$A$1:$E$174,4,FALSE)</f>
        <v>4.1599279528959849</v>
      </c>
      <c r="F34">
        <f>VLOOKUP(Altitude!$A34,Cidades!$A$1:$E$174,5,FALSE)</f>
        <v>3.0899051114393981</v>
      </c>
      <c r="N34" t="s">
        <v>34</v>
      </c>
      <c r="O34">
        <v>688.99</v>
      </c>
      <c r="P34">
        <v>2.5198</v>
      </c>
      <c r="Q34">
        <v>2.2502</v>
      </c>
      <c r="R34">
        <v>0.26957999999999999</v>
      </c>
      <c r="S34">
        <v>688.99</v>
      </c>
      <c r="T34">
        <v>2.3908999999999998</v>
      </c>
      <c r="U34">
        <v>0.82230000000000003</v>
      </c>
      <c r="V34">
        <v>1.5686</v>
      </c>
      <c r="W34">
        <v>688.99</v>
      </c>
      <c r="X34">
        <v>4.1599000000000004</v>
      </c>
      <c r="Y34">
        <v>2.9748000000000001</v>
      </c>
      <c r="Z34">
        <v>1.1852</v>
      </c>
      <c r="AA34">
        <v>688.99</v>
      </c>
      <c r="AB34">
        <v>3.0899000000000001</v>
      </c>
      <c r="AC34">
        <v>1.0071000000000001</v>
      </c>
      <c r="AD34">
        <v>2.0828000000000002</v>
      </c>
      <c r="AJ34" s="7">
        <v>-0.3473</v>
      </c>
      <c r="AK34" s="7">
        <v>1.2042999999999999</v>
      </c>
      <c r="AR34" s="7">
        <v>4.5296000000000003E-2</v>
      </c>
      <c r="AS34" s="7">
        <v>1.3678999999999999</v>
      </c>
      <c r="AV34" s="7">
        <v>688.99</v>
      </c>
      <c r="AW34" s="7">
        <v>4.1599000000000004</v>
      </c>
      <c r="AX34" s="7">
        <v>688.99</v>
      </c>
      <c r="AY34" s="7">
        <v>3.0899000000000001</v>
      </c>
      <c r="AZ34" s="7">
        <v>378.46</v>
      </c>
      <c r="BA34" s="7">
        <v>2.2787999999999999</v>
      </c>
      <c r="BB34" s="7">
        <v>688.99</v>
      </c>
      <c r="BC34" s="7">
        <v>2.3908999999999998</v>
      </c>
    </row>
    <row r="35" spans="1:55" x14ac:dyDescent="0.3">
      <c r="A35" t="s">
        <v>35</v>
      </c>
      <c r="B35">
        <v>705.78998100000001</v>
      </c>
      <c r="C35">
        <f>VLOOKUP(Altitude!$A35,Cidades!$A$1:$E$174,2,FALSE)</f>
        <v>2.3364597338485296</v>
      </c>
      <c r="D35">
        <f>VLOOKUP(Altitude!$A35,Cidades!$A$1:$E$174,3,FALSE)</f>
        <v>1.8692317197309762</v>
      </c>
      <c r="E35">
        <f>VLOOKUP(Altitude!$A35,Cidades!$A$1:$E$174,4,FALSE)</f>
        <v>2.9278834103307068</v>
      </c>
      <c r="F35">
        <f>VLOOKUP(Altitude!$A35,Cidades!$A$1:$E$174,5,FALSE)</f>
        <v>2.0755469613925306</v>
      </c>
      <c r="N35" t="s">
        <v>35</v>
      </c>
      <c r="O35">
        <v>705.79</v>
      </c>
      <c r="P35">
        <v>2.3365</v>
      </c>
      <c r="Q35">
        <v>2.2648000000000001</v>
      </c>
      <c r="R35">
        <v>7.1683999999999998E-2</v>
      </c>
      <c r="S35">
        <v>705.79</v>
      </c>
      <c r="T35">
        <v>1.8692</v>
      </c>
      <c r="U35">
        <v>0.83450000000000002</v>
      </c>
      <c r="V35">
        <v>1.0347</v>
      </c>
      <c r="W35">
        <v>705.79</v>
      </c>
      <c r="X35">
        <v>2.9279000000000002</v>
      </c>
      <c r="Y35">
        <v>3.0038</v>
      </c>
      <c r="Z35">
        <v>-7.5954999999999995E-2</v>
      </c>
      <c r="AA35">
        <v>705.79</v>
      </c>
      <c r="AB35">
        <v>2.0754999999999999</v>
      </c>
      <c r="AC35">
        <v>1.0244</v>
      </c>
      <c r="AD35">
        <v>1.0511999999999999</v>
      </c>
      <c r="AJ35" s="6">
        <v>0.38551999999999997</v>
      </c>
      <c r="AK35" s="6">
        <v>2.2812999999999999</v>
      </c>
      <c r="AR35" s="6">
        <v>0.30495</v>
      </c>
      <c r="AS35" s="6">
        <v>1.6634</v>
      </c>
      <c r="AV35" s="6">
        <v>705.79</v>
      </c>
      <c r="AW35" s="6">
        <v>2.9279000000000002</v>
      </c>
      <c r="AX35" s="6">
        <v>705.79</v>
      </c>
      <c r="AY35" s="6">
        <v>2.0754999999999999</v>
      </c>
      <c r="AZ35" s="6">
        <v>574.78</v>
      </c>
      <c r="BA35" s="6">
        <v>1.9731000000000001</v>
      </c>
      <c r="BB35" s="6">
        <v>705.79</v>
      </c>
      <c r="BC35" s="6">
        <v>1.8692</v>
      </c>
    </row>
    <row r="36" spans="1:55" x14ac:dyDescent="0.3">
      <c r="A36" t="s">
        <v>36</v>
      </c>
      <c r="B36">
        <v>378.459881</v>
      </c>
      <c r="C36">
        <f>VLOOKUP(Altitude!$A36,Cidades!$A$1:$E$174,2,FALSE)</f>
        <v>2.2787536009528289</v>
      </c>
      <c r="D36">
        <f>VLOOKUP(Altitude!$A36,Cidades!$A$1:$E$174,3,FALSE)</f>
        <v>0</v>
      </c>
      <c r="E36">
        <f>VLOOKUP(Altitude!$A36,Cidades!$A$1:$E$174,4,FALSE)</f>
        <v>2.6919651027673601</v>
      </c>
      <c r="F36">
        <f>VLOOKUP(Altitude!$A36,Cidades!$A$1:$E$174,5,FALSE)</f>
        <v>0</v>
      </c>
      <c r="N36" t="s">
        <v>36</v>
      </c>
      <c r="O36">
        <v>378.46</v>
      </c>
      <c r="P36">
        <v>2.2787999999999999</v>
      </c>
      <c r="Q36">
        <v>1.9817</v>
      </c>
      <c r="R36">
        <v>0.29709000000000002</v>
      </c>
      <c r="S36">
        <v>378.46</v>
      </c>
      <c r="T36">
        <v>0</v>
      </c>
      <c r="U36">
        <v>0.59692000000000001</v>
      </c>
      <c r="V36">
        <v>-0.59692000000000001</v>
      </c>
      <c r="W36">
        <v>378.46</v>
      </c>
      <c r="X36">
        <v>2.6920000000000002</v>
      </c>
      <c r="Y36">
        <v>2.4375</v>
      </c>
      <c r="Z36">
        <v>0.25447999999999998</v>
      </c>
      <c r="AA36">
        <v>378.46</v>
      </c>
      <c r="AB36">
        <v>0</v>
      </c>
      <c r="AC36">
        <v>0.68884000000000001</v>
      </c>
      <c r="AD36">
        <v>-0.68884000000000001</v>
      </c>
      <c r="AJ36" s="7">
        <v>-0.40550999999999998</v>
      </c>
      <c r="AK36" s="7">
        <v>-0.64788000000000001</v>
      </c>
      <c r="AR36" s="7">
        <v>-3.8470999999999998E-2</v>
      </c>
      <c r="AS36" s="7">
        <v>-0.5171</v>
      </c>
      <c r="AV36" s="7">
        <v>378.46</v>
      </c>
      <c r="AW36" s="7">
        <v>2.6920000000000002</v>
      </c>
      <c r="AX36" s="7">
        <v>378.46</v>
      </c>
      <c r="AY36" s="7">
        <v>0</v>
      </c>
      <c r="AZ36" s="7">
        <v>598.42999999999995</v>
      </c>
      <c r="BA36" s="7">
        <v>2.0211999999999999</v>
      </c>
      <c r="BB36" s="7">
        <v>378.46</v>
      </c>
      <c r="BC36" s="7">
        <v>0</v>
      </c>
    </row>
    <row r="37" spans="1:55" x14ac:dyDescent="0.3">
      <c r="A37" t="s">
        <v>37</v>
      </c>
      <c r="B37">
        <v>574.77755000000002</v>
      </c>
      <c r="C37">
        <f>VLOOKUP(Altitude!$A37,Cidades!$A$1:$E$174,2,FALSE)</f>
        <v>1.9731278535996986</v>
      </c>
      <c r="D37">
        <f>VLOOKUP(Altitude!$A37,Cidades!$A$1:$E$174,3,FALSE)</f>
        <v>0.3010299956639812</v>
      </c>
      <c r="E37">
        <f>VLOOKUP(Altitude!$A37,Cidades!$A$1:$E$174,4,FALSE)</f>
        <v>2.2576785748691846</v>
      </c>
      <c r="F37">
        <f>VLOOKUP(Altitude!$A37,Cidades!$A$1:$E$174,5,FALSE)</f>
        <v>0.3010299956639812</v>
      </c>
      <c r="N37" t="s">
        <v>37</v>
      </c>
      <c r="O37">
        <v>574.78</v>
      </c>
      <c r="P37">
        <v>1.9731000000000001</v>
      </c>
      <c r="Q37">
        <v>2.1515</v>
      </c>
      <c r="R37">
        <v>-0.17832999999999999</v>
      </c>
      <c r="S37">
        <v>574.78</v>
      </c>
      <c r="T37">
        <v>0.30103000000000002</v>
      </c>
      <c r="U37">
        <v>0.73941000000000001</v>
      </c>
      <c r="V37">
        <v>-0.43837999999999999</v>
      </c>
      <c r="W37">
        <v>574.78</v>
      </c>
      <c r="X37">
        <v>2.2576999999999998</v>
      </c>
      <c r="Y37">
        <v>2.7772000000000001</v>
      </c>
      <c r="Z37">
        <v>-0.51948000000000005</v>
      </c>
      <c r="AA37">
        <v>574.78</v>
      </c>
      <c r="AB37">
        <v>0.30103000000000002</v>
      </c>
      <c r="AC37">
        <v>0.89007000000000003</v>
      </c>
      <c r="AD37">
        <v>-0.58904000000000001</v>
      </c>
      <c r="AJ37" s="6">
        <v>0.95269000000000004</v>
      </c>
      <c r="AK37" s="6">
        <v>-0.71409999999999996</v>
      </c>
      <c r="AR37" s="6">
        <v>0.37903999999999999</v>
      </c>
      <c r="AS37" s="6">
        <v>-0.61480000000000001</v>
      </c>
      <c r="AV37" s="6">
        <v>574.78</v>
      </c>
      <c r="AW37" s="6">
        <v>2.2576999999999998</v>
      </c>
      <c r="AX37" s="6">
        <v>574.78</v>
      </c>
      <c r="AY37" s="6">
        <v>0.30103000000000002</v>
      </c>
      <c r="AZ37" s="6">
        <v>591.02</v>
      </c>
      <c r="BA37" s="6">
        <v>2.2694999999999999</v>
      </c>
      <c r="BB37" s="6">
        <v>574.78</v>
      </c>
      <c r="BC37" s="6">
        <v>0.30103000000000002</v>
      </c>
    </row>
    <row r="38" spans="1:55" x14ac:dyDescent="0.3">
      <c r="A38" t="s">
        <v>38</v>
      </c>
      <c r="B38">
        <v>598.42758600000002</v>
      </c>
      <c r="C38">
        <f>VLOOKUP(Altitude!$A38,Cidades!$A$1:$E$174,2,FALSE)</f>
        <v>2.0211892990699383</v>
      </c>
      <c r="D38">
        <f>VLOOKUP(Altitude!$A38,Cidades!$A$1:$E$174,3,FALSE)</f>
        <v>0</v>
      </c>
      <c r="E38">
        <f>VLOOKUP(Altitude!$A38,Cidades!$A$1:$E$174,4,FALSE)</f>
        <v>2.3384564936046046</v>
      </c>
      <c r="F38">
        <f>VLOOKUP(Altitude!$A38,Cidades!$A$1:$E$174,5,FALSE)</f>
        <v>0</v>
      </c>
      <c r="N38" t="s">
        <v>38</v>
      </c>
      <c r="O38">
        <v>598.42999999999995</v>
      </c>
      <c r="P38">
        <v>2.0211999999999999</v>
      </c>
      <c r="Q38">
        <v>2.1718999999999999</v>
      </c>
      <c r="R38">
        <v>-0.15073</v>
      </c>
      <c r="S38">
        <v>598.42999999999995</v>
      </c>
      <c r="T38">
        <v>0</v>
      </c>
      <c r="U38">
        <v>0.75656999999999996</v>
      </c>
      <c r="V38">
        <v>-0.75656999999999996</v>
      </c>
      <c r="W38">
        <v>598.42999999999995</v>
      </c>
      <c r="X38">
        <v>2.3384999999999998</v>
      </c>
      <c r="Y38">
        <v>2.8180999999999998</v>
      </c>
      <c r="Z38">
        <v>-0.47961999999999999</v>
      </c>
      <c r="AA38">
        <v>598.42999999999995</v>
      </c>
      <c r="AB38">
        <v>0</v>
      </c>
      <c r="AC38">
        <v>0.91432000000000002</v>
      </c>
      <c r="AD38">
        <v>-0.91432000000000002</v>
      </c>
      <c r="AJ38" s="7">
        <v>0.74614000000000003</v>
      </c>
      <c r="AK38" s="7">
        <v>0.40711000000000003</v>
      </c>
      <c r="AR38" s="7">
        <v>0.22889999999999999</v>
      </c>
      <c r="AS38" s="7">
        <v>0.46800000000000003</v>
      </c>
      <c r="AV38" s="7">
        <v>598.42999999999995</v>
      </c>
      <c r="AW38" s="7">
        <v>2.3384999999999998</v>
      </c>
      <c r="AX38" s="7">
        <v>598.42999999999995</v>
      </c>
      <c r="AY38" s="7">
        <v>0</v>
      </c>
      <c r="AZ38" s="7">
        <v>581.64</v>
      </c>
      <c r="BA38" s="7">
        <v>2.0531000000000001</v>
      </c>
      <c r="BB38" s="7">
        <v>598.42999999999995</v>
      </c>
      <c r="BC38" s="7">
        <v>0</v>
      </c>
    </row>
    <row r="39" spans="1:55" x14ac:dyDescent="0.3">
      <c r="A39" t="s">
        <v>39</v>
      </c>
      <c r="B39">
        <v>591.02437999999995</v>
      </c>
      <c r="C39">
        <f>VLOOKUP(Altitude!$A39,Cidades!$A$1:$E$174,2,FALSE)</f>
        <v>2.2695129442179165</v>
      </c>
      <c r="D39">
        <f>VLOOKUP(Altitude!$A39,Cidades!$A$1:$E$174,3,FALSE)</f>
        <v>0.3010299956639812</v>
      </c>
      <c r="E39">
        <f>VLOOKUP(Altitude!$A39,Cidades!$A$1:$E$174,4,FALSE)</f>
        <v>2.8609366207000937</v>
      </c>
      <c r="F39">
        <f>VLOOKUP(Altitude!$A39,Cidades!$A$1:$E$174,5,FALSE)</f>
        <v>0.3010299956639812</v>
      </c>
      <c r="N39" t="s">
        <v>39</v>
      </c>
      <c r="O39">
        <v>591.02</v>
      </c>
      <c r="P39">
        <v>2.2694999999999999</v>
      </c>
      <c r="Q39">
        <v>2.1655000000000002</v>
      </c>
      <c r="R39">
        <v>0.104</v>
      </c>
      <c r="S39">
        <v>591.02</v>
      </c>
      <c r="T39">
        <v>0.30103000000000002</v>
      </c>
      <c r="U39">
        <v>0.75119999999999998</v>
      </c>
      <c r="V39">
        <v>-0.45017000000000001</v>
      </c>
      <c r="W39">
        <v>591.02</v>
      </c>
      <c r="X39">
        <v>2.8609</v>
      </c>
      <c r="Y39">
        <v>2.8052999999999999</v>
      </c>
      <c r="Z39">
        <v>5.5668000000000002E-2</v>
      </c>
      <c r="AA39">
        <v>591.02</v>
      </c>
      <c r="AB39">
        <v>0.30103000000000002</v>
      </c>
      <c r="AC39">
        <v>0.90673000000000004</v>
      </c>
      <c r="AD39">
        <v>-0.60570000000000002</v>
      </c>
      <c r="AJ39" s="6">
        <v>0.91615999999999997</v>
      </c>
      <c r="AK39" s="6">
        <v>1.9279E-3</v>
      </c>
      <c r="AR39" s="6">
        <v>0.32235999999999998</v>
      </c>
      <c r="AS39" s="6">
        <v>-0.48244999999999999</v>
      </c>
      <c r="AV39" s="6">
        <v>591.02</v>
      </c>
      <c r="AW39" s="6">
        <v>2.8609</v>
      </c>
      <c r="AX39" s="6">
        <v>591.02</v>
      </c>
      <c r="AY39" s="6">
        <v>0.30103000000000002</v>
      </c>
      <c r="AZ39" s="6">
        <v>850.25</v>
      </c>
      <c r="BA39" s="6">
        <v>2.5078999999999998</v>
      </c>
      <c r="BB39" s="6">
        <v>591.02</v>
      </c>
      <c r="BC39" s="6">
        <v>0.30103000000000002</v>
      </c>
    </row>
    <row r="40" spans="1:55" x14ac:dyDescent="0.3">
      <c r="A40" t="s">
        <v>40</v>
      </c>
      <c r="B40">
        <v>581.63542900000004</v>
      </c>
      <c r="C40">
        <f>VLOOKUP(Altitude!$A40,Cidades!$A$1:$E$174,2,FALSE)</f>
        <v>2.0530784434834195</v>
      </c>
      <c r="D40">
        <f>VLOOKUP(Altitude!$A40,Cidades!$A$1:$E$174,3,FALSE)</f>
        <v>0.3010299956639812</v>
      </c>
      <c r="E40">
        <f>VLOOKUP(Altitude!$A40,Cidades!$A$1:$E$174,4,FALSE)</f>
        <v>2.5693739096150461</v>
      </c>
      <c r="F40">
        <f>VLOOKUP(Altitude!$A40,Cidades!$A$1:$E$174,5,FALSE)</f>
        <v>0.3010299956639812</v>
      </c>
      <c r="N40" t="s">
        <v>40</v>
      </c>
      <c r="O40">
        <v>581.64</v>
      </c>
      <c r="P40">
        <v>2.0531000000000001</v>
      </c>
      <c r="Q40">
        <v>2.1574</v>
      </c>
      <c r="R40">
        <v>-0.10431</v>
      </c>
      <c r="S40">
        <v>581.64</v>
      </c>
      <c r="T40">
        <v>0.30103000000000002</v>
      </c>
      <c r="U40">
        <v>0.74439</v>
      </c>
      <c r="V40">
        <v>-0.44335999999999998</v>
      </c>
      <c r="W40">
        <v>581.64</v>
      </c>
      <c r="X40">
        <v>2.5693999999999999</v>
      </c>
      <c r="Y40">
        <v>2.7890000000000001</v>
      </c>
      <c r="Z40">
        <v>-0.21965000000000001</v>
      </c>
      <c r="AA40">
        <v>581.64</v>
      </c>
      <c r="AB40">
        <v>0.30103000000000002</v>
      </c>
      <c r="AC40">
        <v>0.89710000000000001</v>
      </c>
      <c r="AD40">
        <v>-0.59606999999999999</v>
      </c>
      <c r="AJ40" s="7">
        <v>-0.35260000000000002</v>
      </c>
      <c r="AK40" s="7">
        <v>-1.3166000000000001E-2</v>
      </c>
      <c r="AR40" s="7">
        <v>-7.9994999999999997E-2</v>
      </c>
      <c r="AS40" s="7">
        <v>-9.5197000000000004E-2</v>
      </c>
      <c r="AV40" s="7">
        <v>581.64</v>
      </c>
      <c r="AW40" s="7">
        <v>2.5693999999999999</v>
      </c>
      <c r="AX40" s="7">
        <v>581.64</v>
      </c>
      <c r="AY40" s="7">
        <v>0.30103000000000002</v>
      </c>
      <c r="AZ40" s="7">
        <v>939.59</v>
      </c>
      <c r="BA40" s="7">
        <v>2.5131999999999999</v>
      </c>
      <c r="BB40" s="7">
        <v>581.64</v>
      </c>
      <c r="BC40" s="7">
        <v>0.30103000000000002</v>
      </c>
    </row>
    <row r="41" spans="1:55" x14ac:dyDescent="0.3">
      <c r="A41" t="s">
        <v>41</v>
      </c>
      <c r="B41">
        <v>850.24847499999998</v>
      </c>
      <c r="C41">
        <f>VLOOKUP(Altitude!$A41,Cidades!$A$1:$E$174,2,FALSE)</f>
        <v>2.5078558716958308</v>
      </c>
      <c r="D41">
        <f>VLOOKUP(Altitude!$A41,Cidades!$A$1:$E$174,3,FALSE)</f>
        <v>2.0681858617461617</v>
      </c>
      <c r="E41">
        <f>VLOOKUP(Altitude!$A41,Cidades!$A$1:$E$174,4,FALSE)</f>
        <v>3.514547752660286</v>
      </c>
      <c r="F41">
        <f>VLOOKUP(Altitude!$A41,Cidades!$A$1:$E$174,5,FALSE)</f>
        <v>2.7363965022766426</v>
      </c>
      <c r="N41" t="s">
        <v>41</v>
      </c>
      <c r="O41">
        <v>850.25</v>
      </c>
      <c r="P41">
        <v>2.5078999999999998</v>
      </c>
      <c r="Q41">
        <v>2.3896999999999999</v>
      </c>
      <c r="R41">
        <v>0.11814</v>
      </c>
      <c r="S41">
        <v>850.25</v>
      </c>
      <c r="T41">
        <v>2.0682</v>
      </c>
      <c r="U41">
        <v>0.93935000000000002</v>
      </c>
      <c r="V41">
        <v>1.1288</v>
      </c>
      <c r="W41">
        <v>850.25</v>
      </c>
      <c r="X41">
        <v>3.5145</v>
      </c>
      <c r="Y41">
        <v>3.2538</v>
      </c>
      <c r="Z41">
        <v>0.26075999999999999</v>
      </c>
      <c r="AA41">
        <v>850.25</v>
      </c>
      <c r="AB41">
        <v>2.7364000000000002</v>
      </c>
      <c r="AC41">
        <v>1.1724000000000001</v>
      </c>
      <c r="AD41">
        <v>1.5640000000000001</v>
      </c>
      <c r="AJ41" s="6">
        <v>-1.0711E-2</v>
      </c>
      <c r="AK41" s="6">
        <v>-0.57638</v>
      </c>
      <c r="AR41" s="6">
        <v>5.3493999999999998E-3</v>
      </c>
      <c r="AS41" s="6">
        <v>-0.42941000000000001</v>
      </c>
      <c r="AV41" s="6">
        <v>850.25</v>
      </c>
      <c r="AW41" s="6">
        <v>3.5145</v>
      </c>
      <c r="AX41" s="6">
        <v>850.25</v>
      </c>
      <c r="AY41" s="6">
        <v>2.7364000000000002</v>
      </c>
      <c r="AZ41" s="6">
        <v>1055.5</v>
      </c>
      <c r="BA41" s="6">
        <v>2.2833000000000001</v>
      </c>
      <c r="BB41" s="6">
        <v>850.25</v>
      </c>
      <c r="BC41" s="6">
        <v>2.0682</v>
      </c>
    </row>
    <row r="42" spans="1:55" x14ac:dyDescent="0.3">
      <c r="A42" t="s">
        <v>42</v>
      </c>
      <c r="B42">
        <v>939.59264099999996</v>
      </c>
      <c r="C42">
        <f>VLOOKUP(Altitude!$A42,Cidades!$A$1:$E$174,2,FALSE)</f>
        <v>2.5132176000679389</v>
      </c>
      <c r="D42">
        <f>VLOOKUP(Altitude!$A42,Cidades!$A$1:$E$174,3,FALSE)</f>
        <v>1.6627578316815741</v>
      </c>
      <c r="E42">
        <f>VLOOKUP(Altitude!$A42,Cidades!$A$1:$E$174,4,FALSE)</f>
        <v>3.1908917169221698</v>
      </c>
      <c r="F42">
        <f>VLOOKUP(Altitude!$A42,Cidades!$A$1:$E$174,5,FALSE)</f>
        <v>1.8195439355418688</v>
      </c>
      <c r="N42" t="s">
        <v>42</v>
      </c>
      <c r="O42">
        <v>939.59</v>
      </c>
      <c r="P42">
        <v>2.5131999999999999</v>
      </c>
      <c r="Q42">
        <v>2.4670000000000001</v>
      </c>
      <c r="R42">
        <v>4.6223E-2</v>
      </c>
      <c r="S42">
        <v>939.59</v>
      </c>
      <c r="T42">
        <v>1.6628000000000001</v>
      </c>
      <c r="U42">
        <v>1.0042</v>
      </c>
      <c r="V42">
        <v>0.65856000000000003</v>
      </c>
      <c r="W42">
        <v>939.59</v>
      </c>
      <c r="X42">
        <v>3.1909000000000001</v>
      </c>
      <c r="Y42">
        <v>3.4083999999999999</v>
      </c>
      <c r="Z42">
        <v>-0.21748000000000001</v>
      </c>
      <c r="AA42">
        <v>939.59</v>
      </c>
      <c r="AB42">
        <v>1.8194999999999999</v>
      </c>
      <c r="AC42">
        <v>1.264</v>
      </c>
      <c r="AD42">
        <v>0.55552000000000001</v>
      </c>
      <c r="AJ42" s="7">
        <v>0.2757</v>
      </c>
      <c r="AK42" s="7">
        <v>0.61124000000000001</v>
      </c>
      <c r="AR42" s="7">
        <v>0.12684000000000001</v>
      </c>
      <c r="AS42" s="7">
        <v>0.62280000000000002</v>
      </c>
      <c r="AV42" s="7">
        <v>939.59</v>
      </c>
      <c r="AW42" s="7">
        <v>3.1909000000000001</v>
      </c>
      <c r="AX42" s="7">
        <v>939.59</v>
      </c>
      <c r="AY42" s="7">
        <v>1.8194999999999999</v>
      </c>
      <c r="AZ42" s="7">
        <v>707.06</v>
      </c>
      <c r="BA42" s="7">
        <v>2.5550999999999999</v>
      </c>
      <c r="BB42" s="7">
        <v>939.59</v>
      </c>
      <c r="BC42" s="7">
        <v>1.6628000000000001</v>
      </c>
    </row>
    <row r="43" spans="1:55" x14ac:dyDescent="0.3">
      <c r="A43" t="s">
        <v>43</v>
      </c>
      <c r="B43">
        <v>1055.4724309999999</v>
      </c>
      <c r="C43">
        <f>VLOOKUP(Altitude!$A43,Cidades!$A$1:$E$174,2,FALSE)</f>
        <v>2.2833012287035497</v>
      </c>
      <c r="D43">
        <f>VLOOKUP(Altitude!$A43,Cidades!$A$1:$E$174,3,FALSE)</f>
        <v>0.77815125038364363</v>
      </c>
      <c r="E43">
        <f>VLOOKUP(Altitude!$A43,Cidades!$A$1:$E$174,4,FALSE)</f>
        <v>2.8020892578817329</v>
      </c>
      <c r="F43">
        <f>VLOOKUP(Altitude!$A43,Cidades!$A$1:$E$174,5,FALSE)</f>
        <v>0.77815125038364363</v>
      </c>
      <c r="N43" t="s">
        <v>43</v>
      </c>
      <c r="O43">
        <v>1055.5</v>
      </c>
      <c r="P43">
        <v>2.2833000000000001</v>
      </c>
      <c r="Q43">
        <v>2.5672000000000001</v>
      </c>
      <c r="R43">
        <v>-0.28392000000000001</v>
      </c>
      <c r="S43">
        <v>1055.5</v>
      </c>
      <c r="T43">
        <v>0.77815000000000001</v>
      </c>
      <c r="U43">
        <v>1.0883</v>
      </c>
      <c r="V43">
        <v>-0.31014999999999998</v>
      </c>
      <c r="W43">
        <v>1055.5</v>
      </c>
      <c r="X43">
        <v>2.8020999999999998</v>
      </c>
      <c r="Y43">
        <v>3.6089000000000002</v>
      </c>
      <c r="Z43">
        <v>-0.80678000000000005</v>
      </c>
      <c r="AA43">
        <v>1055.5</v>
      </c>
      <c r="AB43">
        <v>0.77815000000000001</v>
      </c>
      <c r="AC43">
        <v>1.3828</v>
      </c>
      <c r="AD43">
        <v>-0.60465999999999998</v>
      </c>
      <c r="AJ43" s="6">
        <v>-7.9326999999999995E-2</v>
      </c>
      <c r="AK43" s="6">
        <v>-1.0898000000000001</v>
      </c>
      <c r="AR43" s="6">
        <v>8.3580000000000008E-3</v>
      </c>
      <c r="AS43" s="6">
        <v>-0.88085999999999998</v>
      </c>
      <c r="AV43" s="6">
        <v>1055.5</v>
      </c>
      <c r="AW43" s="6">
        <v>2.8020999999999998</v>
      </c>
      <c r="AX43" s="6">
        <v>1055.5</v>
      </c>
      <c r="AY43" s="6">
        <v>0.77815000000000001</v>
      </c>
      <c r="AZ43" s="6">
        <v>765.89</v>
      </c>
      <c r="BA43" s="6">
        <v>2.3096000000000001</v>
      </c>
      <c r="BB43" s="6">
        <v>1055.5</v>
      </c>
      <c r="BC43" s="6">
        <v>0.77815000000000001</v>
      </c>
    </row>
    <row r="44" spans="1:55" x14ac:dyDescent="0.3">
      <c r="A44" t="s">
        <v>44</v>
      </c>
      <c r="B44">
        <v>707.05544099999997</v>
      </c>
      <c r="C44">
        <f>VLOOKUP(Altitude!$A44,Cidades!$A$1:$E$174,2,FALSE)</f>
        <v>2.5550944485783194</v>
      </c>
      <c r="D44">
        <f>VLOOKUP(Altitude!$A44,Cidades!$A$1:$E$174,3,FALSE)</f>
        <v>1.255272505103306</v>
      </c>
      <c r="E44">
        <f>VLOOKUP(Altitude!$A44,Cidades!$A$1:$E$174,4,FALSE)</f>
        <v>3.9466487339066765</v>
      </c>
      <c r="F44">
        <f>VLOOKUP(Altitude!$A44,Cidades!$A$1:$E$174,5,FALSE)</f>
        <v>1.3979400086720377</v>
      </c>
      <c r="N44" t="s">
        <v>44</v>
      </c>
      <c r="O44">
        <v>707.06</v>
      </c>
      <c r="P44">
        <v>2.5550999999999999</v>
      </c>
      <c r="Q44">
        <v>2.2658999999999998</v>
      </c>
      <c r="R44">
        <v>0.28921999999999998</v>
      </c>
      <c r="S44">
        <v>707.06</v>
      </c>
      <c r="T44">
        <v>1.2553000000000001</v>
      </c>
      <c r="U44">
        <v>0.83542000000000005</v>
      </c>
      <c r="V44">
        <v>0.41986000000000001</v>
      </c>
      <c r="W44">
        <v>707.06</v>
      </c>
      <c r="X44">
        <v>3.9466000000000001</v>
      </c>
      <c r="Y44">
        <v>3.0059999999999998</v>
      </c>
      <c r="Z44">
        <v>0.94062000000000001</v>
      </c>
      <c r="AA44">
        <v>707.06</v>
      </c>
      <c r="AB44">
        <v>1.3978999999999999</v>
      </c>
      <c r="AC44">
        <v>1.0257000000000001</v>
      </c>
      <c r="AD44">
        <v>0.37228</v>
      </c>
      <c r="AJ44" s="7">
        <v>-1.4590000000000001</v>
      </c>
      <c r="AK44" s="7">
        <v>-0.31607000000000002</v>
      </c>
      <c r="AR44" s="6">
        <v>-8.6639000000000004E-3</v>
      </c>
      <c r="AS44" s="7">
        <v>-0.88395999999999997</v>
      </c>
      <c r="AV44" s="7">
        <v>707.06</v>
      </c>
      <c r="AW44" s="7">
        <v>3.9466000000000001</v>
      </c>
      <c r="AX44" s="7">
        <v>707.06</v>
      </c>
      <c r="AY44" s="7">
        <v>1.3978999999999999</v>
      </c>
      <c r="AZ44" s="6">
        <v>996.07</v>
      </c>
      <c r="BA44" s="6">
        <v>2.5314999999999999</v>
      </c>
      <c r="BB44" s="7">
        <v>707.06</v>
      </c>
      <c r="BC44" s="7">
        <v>1.2553000000000001</v>
      </c>
    </row>
    <row r="45" spans="1:55" x14ac:dyDescent="0.3">
      <c r="A45" t="s">
        <v>45</v>
      </c>
      <c r="B45">
        <v>765.89379199999996</v>
      </c>
      <c r="C45">
        <f>VLOOKUP(Altitude!$A45,Cidades!$A$1:$E$174,2,FALSE)</f>
        <v>2.3096301674258988</v>
      </c>
      <c r="D45">
        <f>VLOOKUP(Altitude!$A45,Cidades!$A$1:$E$174,3,FALSE)</f>
        <v>0.69897000433601886</v>
      </c>
      <c r="E45">
        <f>VLOOKUP(Altitude!$A45,Cidades!$A$1:$E$174,4,FALSE)</f>
        <v>2.8536982117761744</v>
      </c>
      <c r="F45">
        <f>VLOOKUP(Altitude!$A45,Cidades!$A$1:$E$174,5,FALSE)</f>
        <v>0.84509804001425681</v>
      </c>
      <c r="N45" t="s">
        <v>45</v>
      </c>
      <c r="O45">
        <v>765.89</v>
      </c>
      <c r="P45">
        <v>2.3096000000000001</v>
      </c>
      <c r="Q45">
        <v>2.3168000000000002</v>
      </c>
      <c r="R45">
        <v>-7.1301999999999997E-3</v>
      </c>
      <c r="S45">
        <v>765.89</v>
      </c>
      <c r="T45">
        <v>0.69896999999999998</v>
      </c>
      <c r="U45">
        <v>0.87812000000000001</v>
      </c>
      <c r="V45">
        <v>-0.17915</v>
      </c>
      <c r="W45">
        <v>765.89</v>
      </c>
      <c r="X45">
        <v>2.8536999999999999</v>
      </c>
      <c r="Y45">
        <v>3.1078000000000001</v>
      </c>
      <c r="Z45">
        <v>-0.25413000000000002</v>
      </c>
      <c r="AA45">
        <v>765.89</v>
      </c>
      <c r="AB45">
        <v>0.84509999999999996</v>
      </c>
      <c r="AC45">
        <v>1.0860000000000001</v>
      </c>
      <c r="AD45">
        <v>-0.24088000000000001</v>
      </c>
      <c r="AJ45" s="6">
        <v>0.11718000000000001</v>
      </c>
      <c r="AK45" s="6">
        <v>-1.1882999999999999</v>
      </c>
      <c r="AR45" s="7">
        <v>0.34065000000000001</v>
      </c>
      <c r="AS45" s="6">
        <v>-0.95059000000000005</v>
      </c>
      <c r="AV45" s="6">
        <v>765.89</v>
      </c>
      <c r="AW45" s="6">
        <v>2.8536999999999999</v>
      </c>
      <c r="AX45" s="6">
        <v>765.89</v>
      </c>
      <c r="AY45" s="6">
        <v>0.84509999999999996</v>
      </c>
      <c r="AZ45" s="7">
        <v>561.17999999999995</v>
      </c>
      <c r="BA45" s="7">
        <v>2.3443999999999998</v>
      </c>
      <c r="BB45" s="6">
        <v>765.89</v>
      </c>
      <c r="BC45" s="6">
        <v>0.69896999999999998</v>
      </c>
    </row>
    <row r="46" spans="1:55" x14ac:dyDescent="0.3">
      <c r="A46" t="s">
        <v>46</v>
      </c>
      <c r="B46">
        <v>305.85159599999997</v>
      </c>
      <c r="C46">
        <f>VLOOKUP(Altitude!$A46,Cidades!$A$1:$E$174,2,FALSE)</f>
        <v>1.1139433523068367</v>
      </c>
      <c r="D46">
        <f>VLOOKUP(Altitude!$A46,Cidades!$A$1:$E$174,3,FALSE)</f>
        <v>0</v>
      </c>
      <c r="E46">
        <f>VLOOKUP(Altitude!$A46,Cidades!$A$1:$E$174,4,FALSE)</f>
        <v>1.255272505103306</v>
      </c>
      <c r="F46">
        <f>VLOOKUP(Altitude!$A46,Cidades!$A$1:$E$174,5,FALSE)</f>
        <v>0.3010299956639812</v>
      </c>
      <c r="N46" t="s">
        <v>46</v>
      </c>
      <c r="O46">
        <v>305.85000000000002</v>
      </c>
      <c r="P46">
        <v>1.1138999999999999</v>
      </c>
      <c r="Q46">
        <v>1.9189000000000001</v>
      </c>
      <c r="R46">
        <v>-0.80491999999999997</v>
      </c>
      <c r="S46">
        <v>305.85000000000002</v>
      </c>
      <c r="T46">
        <v>0</v>
      </c>
      <c r="U46">
        <v>0.54422000000000004</v>
      </c>
      <c r="V46">
        <v>-0.54422000000000004</v>
      </c>
      <c r="W46">
        <v>305.85000000000002</v>
      </c>
      <c r="X46">
        <v>1.2553000000000001</v>
      </c>
      <c r="Y46">
        <v>2.3119000000000001</v>
      </c>
      <c r="Z46">
        <v>-1.0566</v>
      </c>
      <c r="AA46">
        <v>305.85000000000002</v>
      </c>
      <c r="AB46">
        <v>0.30103000000000002</v>
      </c>
      <c r="AC46">
        <v>0.61441000000000001</v>
      </c>
      <c r="AD46">
        <v>-0.31337999999999999</v>
      </c>
      <c r="AJ46" s="7">
        <v>0.79446000000000006</v>
      </c>
      <c r="AK46" s="7">
        <v>-0.82376000000000005</v>
      </c>
      <c r="AR46" s="6">
        <v>-0.1237</v>
      </c>
      <c r="AS46" s="7">
        <v>-0.69245999999999996</v>
      </c>
      <c r="AV46" s="7">
        <v>305.85000000000002</v>
      </c>
      <c r="AW46" s="7">
        <v>1.2553000000000001</v>
      </c>
      <c r="AX46" s="7">
        <v>305.85000000000002</v>
      </c>
      <c r="AY46" s="7">
        <v>0.30103000000000002</v>
      </c>
      <c r="AZ46" s="6">
        <v>679.96</v>
      </c>
      <c r="BA46" s="6">
        <v>2.2787999999999999</v>
      </c>
      <c r="BB46" s="7">
        <v>305.85000000000002</v>
      </c>
      <c r="BC46" s="7">
        <v>0</v>
      </c>
    </row>
    <row r="47" spans="1:55" x14ac:dyDescent="0.3">
      <c r="A47" t="s">
        <v>47</v>
      </c>
      <c r="B47">
        <v>996.07265299999995</v>
      </c>
      <c r="C47">
        <f>VLOOKUP(Altitude!$A47,Cidades!$A$1:$E$174,2,FALSE)</f>
        <v>2.5314789170422549</v>
      </c>
      <c r="D47">
        <f>VLOOKUP(Altitude!$A47,Cidades!$A$1:$E$174,3,FALSE)</f>
        <v>0</v>
      </c>
      <c r="E47">
        <f>VLOOKUP(Altitude!$A47,Cidades!$A$1:$E$174,4,FALSE)</f>
        <v>3.4812992733328558</v>
      </c>
      <c r="F47">
        <f>VLOOKUP(Altitude!$A47,Cidades!$A$1:$E$174,5,FALSE)</f>
        <v>0</v>
      </c>
      <c r="N47" t="s">
        <v>47</v>
      </c>
      <c r="O47">
        <v>996.07</v>
      </c>
      <c r="P47">
        <v>2.5314999999999999</v>
      </c>
      <c r="Q47">
        <v>2.5158</v>
      </c>
      <c r="R47">
        <v>1.5633999999999999E-2</v>
      </c>
      <c r="S47">
        <v>996.07</v>
      </c>
      <c r="T47">
        <v>0</v>
      </c>
      <c r="U47">
        <v>1.0451999999999999</v>
      </c>
      <c r="V47">
        <v>-1.0451999999999999</v>
      </c>
      <c r="W47">
        <v>996.07</v>
      </c>
      <c r="X47">
        <v>3.4813000000000001</v>
      </c>
      <c r="Y47">
        <v>3.5061</v>
      </c>
      <c r="Z47">
        <v>-2.4794E-2</v>
      </c>
      <c r="AA47">
        <v>996.07</v>
      </c>
      <c r="AB47">
        <v>0</v>
      </c>
      <c r="AC47">
        <v>1.3219000000000001</v>
      </c>
      <c r="AD47">
        <v>-1.3219000000000001</v>
      </c>
      <c r="AJ47" s="6">
        <v>-0.46437</v>
      </c>
      <c r="AK47" s="6">
        <v>0.29886000000000001</v>
      </c>
      <c r="AR47" s="7">
        <v>0.21582999999999999</v>
      </c>
      <c r="AS47" s="6">
        <v>0.49281000000000003</v>
      </c>
      <c r="AV47" s="6">
        <v>996.07</v>
      </c>
      <c r="AW47" s="6">
        <v>3.4813000000000001</v>
      </c>
      <c r="AX47" s="6">
        <v>996.07</v>
      </c>
      <c r="AY47" s="6">
        <v>0</v>
      </c>
      <c r="AZ47" s="7">
        <v>766.4</v>
      </c>
      <c r="BA47" s="7">
        <v>2.0682</v>
      </c>
      <c r="BB47" s="6">
        <v>996.07</v>
      </c>
      <c r="BC47" s="6">
        <v>0</v>
      </c>
    </row>
    <row r="48" spans="1:55" x14ac:dyDescent="0.3">
      <c r="A48" t="s">
        <v>48</v>
      </c>
      <c r="B48">
        <v>561.18488100000002</v>
      </c>
      <c r="C48">
        <f>VLOOKUP(Altitude!$A48,Cidades!$A$1:$E$174,2,FALSE)</f>
        <v>2.3443922736851106</v>
      </c>
      <c r="D48">
        <f>VLOOKUP(Altitude!$A48,Cidades!$A$1:$E$174,3,FALSE)</f>
        <v>0.77815125038364363</v>
      </c>
      <c r="E48">
        <f>VLOOKUP(Altitude!$A48,Cidades!$A$1:$E$174,4,FALSE)</f>
        <v>3.1139433523068369</v>
      </c>
      <c r="F48">
        <f>VLOOKUP(Altitude!$A48,Cidades!$A$1:$E$174,5,FALSE)</f>
        <v>0.77815125038364363</v>
      </c>
      <c r="N48" t="s">
        <v>48</v>
      </c>
      <c r="O48">
        <v>561.17999999999995</v>
      </c>
      <c r="P48">
        <v>2.3443999999999998</v>
      </c>
      <c r="Q48">
        <v>2.1396999999999999</v>
      </c>
      <c r="R48">
        <v>0.20469000000000001</v>
      </c>
      <c r="S48">
        <v>561.17999999999995</v>
      </c>
      <c r="T48">
        <v>0.77815000000000001</v>
      </c>
      <c r="U48">
        <v>0.72953999999999997</v>
      </c>
      <c r="V48">
        <v>4.8608999999999999E-2</v>
      </c>
      <c r="W48">
        <v>561.17999999999995</v>
      </c>
      <c r="X48">
        <v>3.1139000000000001</v>
      </c>
      <c r="Y48">
        <v>2.7536</v>
      </c>
      <c r="Z48">
        <v>0.36030000000000001</v>
      </c>
      <c r="AA48">
        <v>561.17999999999995</v>
      </c>
      <c r="AB48">
        <v>0.77815000000000001</v>
      </c>
      <c r="AC48">
        <v>0.87614000000000003</v>
      </c>
      <c r="AD48">
        <v>-9.7988000000000006E-2</v>
      </c>
      <c r="AJ48" s="7">
        <v>0.44278000000000001</v>
      </c>
      <c r="AK48" s="7">
        <v>-0.31341000000000002</v>
      </c>
      <c r="AR48" s="7">
        <v>8.7783E-2</v>
      </c>
      <c r="AS48" s="7">
        <v>-0.66893000000000002</v>
      </c>
      <c r="AV48" s="7">
        <v>561.17999999999995</v>
      </c>
      <c r="AW48" s="7">
        <v>3.1139000000000001</v>
      </c>
      <c r="AX48" s="7">
        <v>561.17999999999995</v>
      </c>
      <c r="AY48" s="7">
        <v>0.77815000000000001</v>
      </c>
      <c r="AZ48" s="6">
        <v>413.25</v>
      </c>
      <c r="BA48" s="6">
        <v>2.1335000000000002</v>
      </c>
      <c r="BB48" s="7">
        <v>561.17999999999995</v>
      </c>
      <c r="BC48" s="7">
        <v>0.77815000000000001</v>
      </c>
    </row>
    <row r="49" spans="1:55" x14ac:dyDescent="0.3">
      <c r="A49" t="s">
        <v>49</v>
      </c>
      <c r="B49">
        <v>679.96329800000001</v>
      </c>
      <c r="C49">
        <f>VLOOKUP(Altitude!$A49,Cidades!$A$1:$E$174,2,FALSE)</f>
        <v>2.2787536009528289</v>
      </c>
      <c r="D49">
        <f>VLOOKUP(Altitude!$A49,Cidades!$A$1:$E$174,3,FALSE)</f>
        <v>1.5314789170422551</v>
      </c>
      <c r="E49">
        <f>VLOOKUP(Altitude!$A49,Cidades!$A$1:$E$174,4,FALSE)</f>
        <v>2.8318697742805017</v>
      </c>
      <c r="F49">
        <f>VLOOKUP(Altitude!$A49,Cidades!$A$1:$E$174,5,FALSE)</f>
        <v>1.6989700043360187</v>
      </c>
      <c r="N49" t="s">
        <v>49</v>
      </c>
      <c r="O49">
        <v>679.96</v>
      </c>
      <c r="P49">
        <v>2.2787999999999999</v>
      </c>
      <c r="Q49">
        <v>2.2423999999999999</v>
      </c>
      <c r="R49">
        <v>3.6315E-2</v>
      </c>
      <c r="S49">
        <v>679.96</v>
      </c>
      <c r="T49">
        <v>1.5315000000000001</v>
      </c>
      <c r="U49">
        <v>0.81574999999999998</v>
      </c>
      <c r="V49">
        <v>0.71572999999999998</v>
      </c>
      <c r="W49">
        <v>679.96</v>
      </c>
      <c r="X49">
        <v>2.8319000000000001</v>
      </c>
      <c r="Y49">
        <v>2.9592000000000001</v>
      </c>
      <c r="Z49">
        <v>-0.12728</v>
      </c>
      <c r="AA49">
        <v>679.96</v>
      </c>
      <c r="AB49">
        <v>1.6990000000000001</v>
      </c>
      <c r="AC49">
        <v>0.99789000000000005</v>
      </c>
      <c r="AD49">
        <v>0.70108000000000004</v>
      </c>
      <c r="AJ49" s="6">
        <v>-1.6198999999999999</v>
      </c>
      <c r="AK49" s="6">
        <v>-0.59113000000000004</v>
      </c>
      <c r="AR49" s="6">
        <v>0.14696000000000001</v>
      </c>
      <c r="AS49" s="6">
        <v>-0.42059000000000002</v>
      </c>
      <c r="AV49" s="6">
        <v>679.96</v>
      </c>
      <c r="AW49" s="6">
        <v>2.8319000000000001</v>
      </c>
      <c r="AX49" s="6">
        <v>679.96</v>
      </c>
      <c r="AY49" s="6">
        <v>1.6990000000000001</v>
      </c>
      <c r="AZ49" s="7">
        <v>776.36</v>
      </c>
      <c r="BA49" s="7">
        <v>2.5236999999999998</v>
      </c>
      <c r="BB49" s="6">
        <v>679.96</v>
      </c>
      <c r="BC49" s="6">
        <v>1.5315000000000001</v>
      </c>
    </row>
    <row r="50" spans="1:55" x14ac:dyDescent="0.3">
      <c r="A50" t="s">
        <v>50</v>
      </c>
      <c r="B50">
        <v>766.40262800000005</v>
      </c>
      <c r="C50">
        <f>VLOOKUP(Altitude!$A50,Cidades!$A$1:$E$174,2,FALSE)</f>
        <v>2.0681858617461617</v>
      </c>
      <c r="D50">
        <f>VLOOKUP(Altitude!$A50,Cidades!$A$1:$E$174,3,FALSE)</f>
        <v>0.47712125471966244</v>
      </c>
      <c r="E50">
        <f>VLOOKUP(Altitude!$A50,Cidades!$A$1:$E$174,4,FALSE)</f>
        <v>2.2405492482825999</v>
      </c>
      <c r="F50">
        <f>VLOOKUP(Altitude!$A50,Cidades!$A$1:$E$174,5,FALSE)</f>
        <v>0.6020599913279624</v>
      </c>
      <c r="N50" t="s">
        <v>50</v>
      </c>
      <c r="O50">
        <v>766.4</v>
      </c>
      <c r="P50">
        <v>2.0682</v>
      </c>
      <c r="Q50">
        <v>2.3172000000000001</v>
      </c>
      <c r="R50">
        <v>-0.24901000000000001</v>
      </c>
      <c r="S50">
        <v>766.4</v>
      </c>
      <c r="T50">
        <v>0.47711999999999999</v>
      </c>
      <c r="U50">
        <v>0.87848999999999999</v>
      </c>
      <c r="V50">
        <v>-0.40137</v>
      </c>
      <c r="W50">
        <v>766.4</v>
      </c>
      <c r="X50">
        <v>2.2404999999999999</v>
      </c>
      <c r="Y50">
        <v>3.1086999999999998</v>
      </c>
      <c r="Z50">
        <v>-0.86816000000000004</v>
      </c>
      <c r="AA50">
        <v>766.4</v>
      </c>
      <c r="AB50">
        <v>0.60206000000000004</v>
      </c>
      <c r="AC50">
        <v>1.0865</v>
      </c>
      <c r="AD50">
        <v>-0.48443999999999998</v>
      </c>
      <c r="AJ50" s="7">
        <v>-0.27306000000000002</v>
      </c>
      <c r="AK50" s="7">
        <v>1.0150999999999999</v>
      </c>
      <c r="AR50" s="7">
        <v>3.4983E-2</v>
      </c>
      <c r="AS50" s="7">
        <v>0.98870000000000002</v>
      </c>
      <c r="AV50" s="7">
        <v>766.4</v>
      </c>
      <c r="AW50" s="7">
        <v>2.2404999999999999</v>
      </c>
      <c r="AX50" s="7">
        <v>766.4</v>
      </c>
      <c r="AY50" s="7">
        <v>0.60206000000000004</v>
      </c>
      <c r="AZ50" s="6">
        <v>584.89</v>
      </c>
      <c r="BA50" s="6">
        <v>1.9494</v>
      </c>
      <c r="BB50" s="7">
        <v>766.4</v>
      </c>
      <c r="BC50" s="7">
        <v>0.47711999999999999</v>
      </c>
    </row>
    <row r="51" spans="1:55" x14ac:dyDescent="0.3">
      <c r="A51" t="s">
        <v>51</v>
      </c>
      <c r="B51">
        <v>413.249123</v>
      </c>
      <c r="C51">
        <f>VLOOKUP(Altitude!$A51,Cidades!$A$1:$E$174,2,FALSE)</f>
        <v>2.1335389083702174</v>
      </c>
      <c r="D51">
        <f>VLOOKUP(Altitude!$A51,Cidades!$A$1:$E$174,3,FALSE)</f>
        <v>0</v>
      </c>
      <c r="E51">
        <f>VLOOKUP(Altitude!$A51,Cidades!$A$1:$E$174,4,FALSE)</f>
        <v>2.3710678622717363</v>
      </c>
      <c r="F51">
        <f>VLOOKUP(Altitude!$A51,Cidades!$A$1:$E$174,5,FALSE)</f>
        <v>0</v>
      </c>
      <c r="N51" t="s">
        <v>51</v>
      </c>
      <c r="O51">
        <v>413.25</v>
      </c>
      <c r="P51">
        <v>2.1335000000000002</v>
      </c>
      <c r="Q51">
        <v>2.0118</v>
      </c>
      <c r="R51">
        <v>0.12178</v>
      </c>
      <c r="S51">
        <v>413.25</v>
      </c>
      <c r="T51">
        <v>0</v>
      </c>
      <c r="U51">
        <v>0.62217</v>
      </c>
      <c r="V51">
        <v>-0.62217</v>
      </c>
      <c r="W51">
        <v>413.25</v>
      </c>
      <c r="X51">
        <v>2.3711000000000002</v>
      </c>
      <c r="Y51">
        <v>2.4977</v>
      </c>
      <c r="Z51">
        <v>-0.12661</v>
      </c>
      <c r="AA51">
        <v>413.25</v>
      </c>
      <c r="AB51">
        <v>0</v>
      </c>
      <c r="AC51">
        <v>0.72450000000000003</v>
      </c>
      <c r="AD51">
        <v>-0.72450000000000003</v>
      </c>
      <c r="AJ51" s="6">
        <v>0.39113999999999999</v>
      </c>
      <c r="AK51" s="6">
        <v>0.40418999999999999</v>
      </c>
      <c r="AR51" s="6">
        <v>0.26495999999999997</v>
      </c>
      <c r="AS51" s="6">
        <v>0.58886000000000005</v>
      </c>
      <c r="AV51" s="6">
        <v>413.25</v>
      </c>
      <c r="AW51" s="6">
        <v>2.3711000000000002</v>
      </c>
      <c r="AX51" s="6">
        <v>413.25</v>
      </c>
      <c r="AY51" s="6">
        <v>0</v>
      </c>
      <c r="AZ51" s="7">
        <v>497.34</v>
      </c>
      <c r="BA51" s="7">
        <v>1.8692</v>
      </c>
      <c r="BB51" s="6">
        <v>413.25</v>
      </c>
      <c r="BC51" s="6">
        <v>0</v>
      </c>
    </row>
    <row r="52" spans="1:55" x14ac:dyDescent="0.3">
      <c r="A52" t="s">
        <v>52</v>
      </c>
      <c r="B52">
        <v>776.35806200000002</v>
      </c>
      <c r="C52">
        <f>VLOOKUP(Altitude!$A52,Cidades!$A$1:$E$174,2,FALSE)</f>
        <v>2.5237464668115646</v>
      </c>
      <c r="D52">
        <f>VLOOKUP(Altitude!$A52,Cidades!$A$1:$E$174,3,FALSE)</f>
        <v>0.84509804001425681</v>
      </c>
      <c r="E52">
        <f>VLOOKUP(Altitude!$A52,Cidades!$A$1:$E$174,4,FALSE)</f>
        <v>3.7058637122839193</v>
      </c>
      <c r="F52">
        <f>VLOOKUP(Altitude!$A52,Cidades!$A$1:$E$174,5,FALSE)</f>
        <v>0.95424250943932487</v>
      </c>
      <c r="N52" t="s">
        <v>52</v>
      </c>
      <c r="O52">
        <v>776.36</v>
      </c>
      <c r="P52">
        <v>2.5236999999999998</v>
      </c>
      <c r="Q52">
        <v>2.3258000000000001</v>
      </c>
      <c r="R52">
        <v>0.19794</v>
      </c>
      <c r="S52">
        <v>776.36</v>
      </c>
      <c r="T52">
        <v>0.84509999999999996</v>
      </c>
      <c r="U52">
        <v>0.88571999999999995</v>
      </c>
      <c r="V52">
        <v>-4.0619000000000002E-2</v>
      </c>
      <c r="W52">
        <v>776.36</v>
      </c>
      <c r="X52">
        <v>3.7059000000000002</v>
      </c>
      <c r="Y52">
        <v>3.1259000000000001</v>
      </c>
      <c r="Z52">
        <v>0.57992999999999995</v>
      </c>
      <c r="AA52">
        <v>776.36</v>
      </c>
      <c r="AB52">
        <v>0.95423999999999998</v>
      </c>
      <c r="AC52">
        <v>1.0967</v>
      </c>
      <c r="AD52">
        <v>-0.14246</v>
      </c>
      <c r="AJ52" s="7">
        <v>0.13891000000000001</v>
      </c>
      <c r="AK52" s="7">
        <v>-1.1879</v>
      </c>
      <c r="AR52" s="7">
        <v>3.1217999999999999E-2</v>
      </c>
      <c r="AS52" s="7">
        <v>-0.95030000000000003</v>
      </c>
      <c r="AV52" s="7">
        <v>776.36</v>
      </c>
      <c r="AW52" s="7">
        <v>3.7059000000000002</v>
      </c>
      <c r="AX52" s="7">
        <v>776.36</v>
      </c>
      <c r="AY52" s="7">
        <v>0.95423999999999998</v>
      </c>
      <c r="AZ52" s="6">
        <v>871.58</v>
      </c>
      <c r="BA52" s="6">
        <v>2.5198</v>
      </c>
      <c r="BB52" s="7">
        <v>776.36</v>
      </c>
      <c r="BC52" s="7">
        <v>0.84509999999999996</v>
      </c>
    </row>
    <row r="53" spans="1:55" x14ac:dyDescent="0.3">
      <c r="A53" t="s">
        <v>53</v>
      </c>
      <c r="B53">
        <v>584.89496199999996</v>
      </c>
      <c r="C53">
        <f>VLOOKUP(Altitude!$A53,Cidades!$A$1:$E$174,2,FALSE)</f>
        <v>1.9493900066449128</v>
      </c>
      <c r="D53">
        <f>VLOOKUP(Altitude!$A53,Cidades!$A$1:$E$174,3,FALSE)</f>
        <v>0.3010299956639812</v>
      </c>
      <c r="E53">
        <f>VLOOKUP(Altitude!$A53,Cidades!$A$1:$E$174,4,FALSE)</f>
        <v>2.4842998393467859</v>
      </c>
      <c r="F53">
        <f>VLOOKUP(Altitude!$A53,Cidades!$A$1:$E$174,5,FALSE)</f>
        <v>0.47712125471966244</v>
      </c>
      <c r="N53" t="s">
        <v>53</v>
      </c>
      <c r="O53">
        <v>584.89</v>
      </c>
      <c r="P53">
        <v>1.9494</v>
      </c>
      <c r="Q53">
        <v>2.1602000000000001</v>
      </c>
      <c r="R53">
        <v>-0.21082000000000001</v>
      </c>
      <c r="S53">
        <v>584.89</v>
      </c>
      <c r="T53">
        <v>0.30103000000000002</v>
      </c>
      <c r="U53">
        <v>0.74675000000000002</v>
      </c>
      <c r="V53">
        <v>-0.44572000000000001</v>
      </c>
      <c r="W53">
        <v>584.89</v>
      </c>
      <c r="X53">
        <v>2.4843000000000002</v>
      </c>
      <c r="Y53">
        <v>2.7947000000000002</v>
      </c>
      <c r="Z53">
        <v>-0.31036000000000002</v>
      </c>
      <c r="AA53">
        <v>584.89</v>
      </c>
      <c r="AB53">
        <v>0.47711999999999999</v>
      </c>
      <c r="AC53">
        <v>0.90044000000000002</v>
      </c>
      <c r="AD53">
        <v>-0.42331999999999997</v>
      </c>
      <c r="AJ53" s="6">
        <v>0.67613999999999996</v>
      </c>
      <c r="AK53" s="6">
        <v>0.90893999999999997</v>
      </c>
      <c r="AR53" s="6">
        <v>-0.25139</v>
      </c>
      <c r="AS53" s="6">
        <v>0.95123000000000002</v>
      </c>
      <c r="AV53" s="6">
        <v>584.89</v>
      </c>
      <c r="AW53" s="6">
        <v>2.4843000000000002</v>
      </c>
      <c r="AX53" s="6">
        <v>584.89</v>
      </c>
      <c r="AY53" s="6">
        <v>0.47711999999999999</v>
      </c>
      <c r="AZ53" s="7">
        <v>741.81</v>
      </c>
      <c r="BA53" s="7">
        <v>2.1553</v>
      </c>
      <c r="BB53" s="6">
        <v>584.89</v>
      </c>
      <c r="BC53" s="6">
        <v>0.30103000000000002</v>
      </c>
    </row>
    <row r="54" spans="1:55" x14ac:dyDescent="0.3">
      <c r="A54" t="s">
        <v>54</v>
      </c>
      <c r="B54">
        <v>497.34339499999999</v>
      </c>
      <c r="C54">
        <f>VLOOKUP(Altitude!$A54,Cidades!$A$1:$E$174,2,FALSE)</f>
        <v>1.8692317197309762</v>
      </c>
      <c r="D54">
        <f>VLOOKUP(Altitude!$A54,Cidades!$A$1:$E$174,3,FALSE)</f>
        <v>0.69897000433601886</v>
      </c>
      <c r="E54">
        <f>VLOOKUP(Altitude!$A54,Cidades!$A$1:$E$174,4,FALSE)</f>
        <v>2.1903316981702914</v>
      </c>
      <c r="F54">
        <f>VLOOKUP(Altitude!$A54,Cidades!$A$1:$E$174,5,FALSE)</f>
        <v>0.69897000433601886</v>
      </c>
      <c r="N54" t="s">
        <v>54</v>
      </c>
      <c r="O54">
        <v>497.34</v>
      </c>
      <c r="P54">
        <v>1.8692</v>
      </c>
      <c r="Q54">
        <v>2.0844999999999998</v>
      </c>
      <c r="R54">
        <v>-0.21526000000000001</v>
      </c>
      <c r="S54">
        <v>497.34</v>
      </c>
      <c r="T54">
        <v>0.69896999999999998</v>
      </c>
      <c r="U54">
        <v>0.68320999999999998</v>
      </c>
      <c r="V54">
        <v>1.5764E-2</v>
      </c>
      <c r="W54">
        <v>497.34</v>
      </c>
      <c r="X54">
        <v>2.1903000000000001</v>
      </c>
      <c r="Y54">
        <v>2.6432000000000002</v>
      </c>
      <c r="Z54">
        <v>-0.45284999999999997</v>
      </c>
      <c r="AA54">
        <v>497.34</v>
      </c>
      <c r="AB54">
        <v>0.69896999999999998</v>
      </c>
      <c r="AC54">
        <v>0.81069999999999998</v>
      </c>
      <c r="AD54">
        <v>-0.11173</v>
      </c>
      <c r="AJ54" s="7">
        <v>-0.43807000000000001</v>
      </c>
      <c r="AK54" s="7">
        <v>-0.44157000000000002</v>
      </c>
      <c r="AR54" s="7">
        <v>0.14512</v>
      </c>
      <c r="AS54" s="7">
        <v>-0.28255000000000002</v>
      </c>
      <c r="AV54" s="7">
        <v>497.34</v>
      </c>
      <c r="AW54" s="7">
        <v>2.1903000000000001</v>
      </c>
      <c r="AX54" s="7">
        <v>497.34</v>
      </c>
      <c r="AY54" s="7">
        <v>0.69896999999999998</v>
      </c>
      <c r="AZ54" s="6">
        <v>631.63</v>
      </c>
      <c r="BA54" s="6">
        <v>2.3997000000000002</v>
      </c>
      <c r="BB54" s="7">
        <v>497.34</v>
      </c>
      <c r="BC54" s="7">
        <v>0.69896999999999998</v>
      </c>
    </row>
    <row r="55" spans="1:55" x14ac:dyDescent="0.3">
      <c r="A55" t="s">
        <v>55</v>
      </c>
      <c r="B55">
        <v>871.58019300000001</v>
      </c>
      <c r="C55">
        <f>VLOOKUP(Altitude!$A55,Cidades!$A$1:$E$174,2,FALSE)</f>
        <v>2.5198279937757189</v>
      </c>
      <c r="D55">
        <f>VLOOKUP(Altitude!$A55,Cidades!$A$1:$E$174,3,FALSE)</f>
        <v>1.8976270912904414</v>
      </c>
      <c r="E55">
        <f>VLOOKUP(Altitude!$A55,Cidades!$A$1:$E$174,4,FALSE)</f>
        <v>3.6316466629584196</v>
      </c>
      <c r="F55">
        <f>VLOOKUP(Altitude!$A55,Cidades!$A$1:$E$174,5,FALSE)</f>
        <v>2.916453948549925</v>
      </c>
      <c r="N55" t="s">
        <v>55</v>
      </c>
      <c r="O55">
        <v>871.58</v>
      </c>
      <c r="P55">
        <v>2.5198</v>
      </c>
      <c r="Q55">
        <v>2.4081999999999999</v>
      </c>
      <c r="R55">
        <v>0.11166</v>
      </c>
      <c r="S55">
        <v>871.58</v>
      </c>
      <c r="T55">
        <v>1.8976</v>
      </c>
      <c r="U55">
        <v>0.95482999999999996</v>
      </c>
      <c r="V55">
        <v>0.94279999999999997</v>
      </c>
      <c r="W55">
        <v>871.58</v>
      </c>
      <c r="X55">
        <v>3.6316000000000002</v>
      </c>
      <c r="Y55">
        <v>3.2907000000000002</v>
      </c>
      <c r="Z55">
        <v>0.34094999999999998</v>
      </c>
      <c r="AA55">
        <v>871.58</v>
      </c>
      <c r="AB55">
        <v>2.9165000000000001</v>
      </c>
      <c r="AC55">
        <v>1.1942999999999999</v>
      </c>
      <c r="AD55">
        <v>1.7221</v>
      </c>
      <c r="AJ55" s="6">
        <v>-0.60409000000000002</v>
      </c>
      <c r="AK55" s="6">
        <v>-0.71006999999999998</v>
      </c>
      <c r="AR55" s="6">
        <v>-0.27290999999999999</v>
      </c>
      <c r="AS55" s="6">
        <v>-0.61194999999999999</v>
      </c>
      <c r="AV55" s="6">
        <v>871.58</v>
      </c>
      <c r="AW55" s="6">
        <v>3.6316000000000002</v>
      </c>
      <c r="AX55" s="6">
        <v>871.58</v>
      </c>
      <c r="AY55" s="6">
        <v>2.9165000000000001</v>
      </c>
      <c r="AZ55" s="7">
        <v>582.03</v>
      </c>
      <c r="BA55" s="7">
        <v>2.3578999999999999</v>
      </c>
      <c r="BB55" s="6">
        <v>871.58</v>
      </c>
      <c r="BC55" s="6">
        <v>1.8976</v>
      </c>
    </row>
    <row r="56" spans="1:55" x14ac:dyDescent="0.3">
      <c r="A56" t="s">
        <v>56</v>
      </c>
      <c r="B56">
        <v>741.813129</v>
      </c>
      <c r="C56">
        <f>VLOOKUP(Altitude!$A56,Cidades!$A$1:$E$174,2,FALSE)</f>
        <v>2.1553360374650619</v>
      </c>
      <c r="D56">
        <f>VLOOKUP(Altitude!$A56,Cidades!$A$1:$E$174,3,FALSE)</f>
        <v>0.77815125038364363</v>
      </c>
      <c r="E56">
        <f>VLOOKUP(Altitude!$A56,Cidades!$A$1:$E$174,4,FALSE)</f>
        <v>2.4393326938302629</v>
      </c>
      <c r="F56">
        <f>VLOOKUP(Altitude!$A56,Cidades!$A$1:$E$174,5,FALSE)</f>
        <v>0.77815125038364363</v>
      </c>
      <c r="N56" t="s">
        <v>56</v>
      </c>
      <c r="O56">
        <v>741.81</v>
      </c>
      <c r="P56">
        <v>2.1553</v>
      </c>
      <c r="Q56">
        <v>2.2959000000000001</v>
      </c>
      <c r="R56">
        <v>-0.1406</v>
      </c>
      <c r="S56">
        <v>741.81</v>
      </c>
      <c r="T56">
        <v>0.77815000000000001</v>
      </c>
      <c r="U56">
        <v>0.86063999999999996</v>
      </c>
      <c r="V56">
        <v>-8.2492999999999997E-2</v>
      </c>
      <c r="W56">
        <v>741.81</v>
      </c>
      <c r="X56">
        <v>2.4392999999999998</v>
      </c>
      <c r="Y56">
        <v>3.0661999999999998</v>
      </c>
      <c r="Z56">
        <v>-0.62683</v>
      </c>
      <c r="AA56">
        <v>741.81</v>
      </c>
      <c r="AB56">
        <v>0.77815000000000001</v>
      </c>
      <c r="AC56">
        <v>1.0612999999999999</v>
      </c>
      <c r="AD56">
        <v>-0.28314</v>
      </c>
      <c r="AJ56" s="7">
        <v>7.9524999999999998E-2</v>
      </c>
      <c r="AK56" s="7">
        <v>-0.12884999999999999</v>
      </c>
      <c r="AR56" s="7">
        <v>0.26957999999999999</v>
      </c>
      <c r="AS56" s="7">
        <v>4.6300000000000001E-2</v>
      </c>
      <c r="AV56" s="7">
        <v>741.81</v>
      </c>
      <c r="AW56" s="7">
        <v>2.4392999999999998</v>
      </c>
      <c r="AX56" s="7">
        <v>741.81</v>
      </c>
      <c r="AY56" s="7">
        <v>0.77815000000000001</v>
      </c>
      <c r="AZ56" s="6">
        <v>668.68</v>
      </c>
      <c r="BA56" s="6">
        <v>2.3944999999999999</v>
      </c>
      <c r="BB56" s="7">
        <v>741.81</v>
      </c>
      <c r="BC56" s="7">
        <v>0.77815000000000001</v>
      </c>
    </row>
    <row r="57" spans="1:55" x14ac:dyDescent="0.3">
      <c r="A57" t="s">
        <v>57</v>
      </c>
      <c r="B57">
        <v>631.62627199999997</v>
      </c>
      <c r="C57">
        <f>VLOOKUP(Altitude!$A57,Cidades!$A$1:$E$174,2,FALSE)</f>
        <v>2.399673721481038</v>
      </c>
      <c r="D57">
        <f>VLOOKUP(Altitude!$A57,Cidades!$A$1:$E$174,3,FALSE)</f>
        <v>0.6020599913279624</v>
      </c>
      <c r="E57">
        <f>VLOOKUP(Altitude!$A57,Cidades!$A$1:$E$174,4,FALSE)</f>
        <v>3.4838724542226736</v>
      </c>
      <c r="F57">
        <f>VLOOKUP(Altitude!$A57,Cidades!$A$1:$E$174,5,FALSE)</f>
        <v>0.90308998699194354</v>
      </c>
      <c r="N57" t="s">
        <v>57</v>
      </c>
      <c r="O57">
        <v>631.63</v>
      </c>
      <c r="P57">
        <v>2.3997000000000002</v>
      </c>
      <c r="Q57">
        <v>2.2006000000000001</v>
      </c>
      <c r="R57">
        <v>0.19903999999999999</v>
      </c>
      <c r="S57">
        <v>631.63</v>
      </c>
      <c r="T57">
        <v>0.60206000000000004</v>
      </c>
      <c r="U57">
        <v>0.78066999999999998</v>
      </c>
      <c r="V57">
        <v>-0.17860999999999999</v>
      </c>
      <c r="W57">
        <v>631.63</v>
      </c>
      <c r="X57">
        <v>3.4839000000000002</v>
      </c>
      <c r="Y57">
        <v>2.8755000000000002</v>
      </c>
      <c r="Z57">
        <v>0.60834999999999995</v>
      </c>
      <c r="AA57">
        <v>631.63</v>
      </c>
      <c r="AB57">
        <v>0.90308999999999995</v>
      </c>
      <c r="AC57">
        <v>0.94835000000000003</v>
      </c>
      <c r="AD57">
        <v>-4.5255999999999998E-2</v>
      </c>
      <c r="AJ57" s="6">
        <v>-0.62778</v>
      </c>
      <c r="AK57" s="6">
        <v>0.47681000000000001</v>
      </c>
      <c r="AR57" s="6">
        <v>7.1683999999999998E-2</v>
      </c>
      <c r="AS57" s="6">
        <v>0.56132000000000004</v>
      </c>
      <c r="AV57" s="6">
        <v>631.63</v>
      </c>
      <c r="AW57" s="6">
        <v>3.4839000000000002</v>
      </c>
      <c r="AX57" s="6">
        <v>631.63</v>
      </c>
      <c r="AY57" s="6">
        <v>0.90308999999999995</v>
      </c>
      <c r="AZ57" s="7">
        <v>690.32</v>
      </c>
      <c r="BA57" s="7">
        <v>2.3654999999999999</v>
      </c>
      <c r="BB57" s="6">
        <v>631.63</v>
      </c>
      <c r="BC57" s="6">
        <v>0.60206000000000004</v>
      </c>
    </row>
    <row r="58" spans="1:55" x14ac:dyDescent="0.3">
      <c r="A58" t="s">
        <v>58</v>
      </c>
      <c r="B58">
        <v>582.03182900000002</v>
      </c>
      <c r="C58">
        <f>VLOOKUP(Altitude!$A58,Cidades!$A$1:$E$174,2,FALSE)</f>
        <v>2.357934847000454</v>
      </c>
      <c r="D58">
        <f>VLOOKUP(Altitude!$A58,Cidades!$A$1:$E$174,3,FALSE)</f>
        <v>1.5563025007672873</v>
      </c>
      <c r="E58">
        <f>VLOOKUP(Altitude!$A58,Cidades!$A$1:$E$174,4,FALSE)</f>
        <v>3.1209028176145273</v>
      </c>
      <c r="F58">
        <f>VLOOKUP(Altitude!$A58,Cidades!$A$1:$E$174,5,FALSE)</f>
        <v>1.6901960800285136</v>
      </c>
      <c r="N58" t="s">
        <v>58</v>
      </c>
      <c r="O58">
        <v>582.03</v>
      </c>
      <c r="P58">
        <v>2.3578999999999999</v>
      </c>
      <c r="Q58">
        <v>2.1577000000000002</v>
      </c>
      <c r="R58">
        <v>0.20019999999999999</v>
      </c>
      <c r="S58">
        <v>582.03</v>
      </c>
      <c r="T58">
        <v>1.5563</v>
      </c>
      <c r="U58">
        <v>0.74467000000000005</v>
      </c>
      <c r="V58">
        <v>0.81162999999999996</v>
      </c>
      <c r="W58">
        <v>582.03</v>
      </c>
      <c r="X58">
        <v>3.1208999999999998</v>
      </c>
      <c r="Y58">
        <v>2.7896999999999998</v>
      </c>
      <c r="Z58">
        <v>0.33118999999999998</v>
      </c>
      <c r="AA58">
        <v>582.03</v>
      </c>
      <c r="AB58">
        <v>1.6901999999999999</v>
      </c>
      <c r="AC58">
        <v>0.89751000000000003</v>
      </c>
      <c r="AD58">
        <v>0.79269000000000001</v>
      </c>
      <c r="AJ58" s="7">
        <v>1.1852</v>
      </c>
      <c r="AK58" s="7">
        <v>2.0828000000000002</v>
      </c>
      <c r="AR58" s="7">
        <v>0.29709000000000002</v>
      </c>
      <c r="AS58" s="7">
        <v>1.5686</v>
      </c>
      <c r="AV58" s="7">
        <v>582.03</v>
      </c>
      <c r="AW58" s="7">
        <v>3.1208999999999998</v>
      </c>
      <c r="AX58" s="7">
        <v>582.03</v>
      </c>
      <c r="AY58" s="7">
        <v>1.6901999999999999</v>
      </c>
      <c r="AZ58" s="6">
        <v>743.05</v>
      </c>
      <c r="BA58" s="6">
        <v>2.3578999999999999</v>
      </c>
      <c r="BB58" s="7">
        <v>582.03</v>
      </c>
      <c r="BC58" s="7">
        <v>1.5563</v>
      </c>
    </row>
    <row r="59" spans="1:55" x14ac:dyDescent="0.3">
      <c r="A59" t="s">
        <v>59</v>
      </c>
      <c r="B59">
        <v>668.67916200000002</v>
      </c>
      <c r="C59">
        <f>VLOOKUP(Altitude!$A59,Cidades!$A$1:$E$174,2,FALSE)</f>
        <v>2.3944516808262164</v>
      </c>
      <c r="D59">
        <f>VLOOKUP(Altitude!$A59,Cidades!$A$1:$E$174,3,FALSE)</f>
        <v>2.287801729930226</v>
      </c>
      <c r="E59">
        <f>VLOOKUP(Altitude!$A59,Cidades!$A$1:$E$174,4,FALSE)</f>
        <v>3.1559430179718366</v>
      </c>
      <c r="F59">
        <f>VLOOKUP(Altitude!$A59,Cidades!$A$1:$E$174,5,FALSE)</f>
        <v>3.5234863323432277</v>
      </c>
      <c r="N59" t="s">
        <v>59</v>
      </c>
      <c r="O59">
        <v>668.68</v>
      </c>
      <c r="P59">
        <v>2.3944999999999999</v>
      </c>
      <c r="Q59">
        <v>2.2326999999999999</v>
      </c>
      <c r="R59">
        <v>0.16177</v>
      </c>
      <c r="S59">
        <v>668.68</v>
      </c>
      <c r="T59">
        <v>2.2877999999999998</v>
      </c>
      <c r="U59">
        <v>0.80755999999999994</v>
      </c>
      <c r="V59">
        <v>1.4802</v>
      </c>
      <c r="W59">
        <v>668.68</v>
      </c>
      <c r="X59">
        <v>3.1558999999999999</v>
      </c>
      <c r="Y59">
        <v>2.9396</v>
      </c>
      <c r="Z59">
        <v>0.21631</v>
      </c>
      <c r="AA59">
        <v>668.68</v>
      </c>
      <c r="AB59">
        <v>3.5234999999999999</v>
      </c>
      <c r="AC59">
        <v>0.98633000000000004</v>
      </c>
      <c r="AD59">
        <v>2.5371999999999999</v>
      </c>
      <c r="AJ59" s="6">
        <v>-7.5954999999999995E-2</v>
      </c>
      <c r="AK59" s="6">
        <v>1.0511999999999999</v>
      </c>
      <c r="AR59" s="6">
        <v>-0.17832999999999999</v>
      </c>
      <c r="AS59" s="6">
        <v>1.0347</v>
      </c>
      <c r="AV59" s="6">
        <v>668.68</v>
      </c>
      <c r="AW59" s="6">
        <v>3.1558999999999999</v>
      </c>
      <c r="AX59" s="6">
        <v>690.32</v>
      </c>
      <c r="AY59" s="6">
        <v>0</v>
      </c>
      <c r="AZ59" s="7">
        <v>648.92999999999995</v>
      </c>
      <c r="BA59" s="7">
        <v>2.4870999999999999</v>
      </c>
      <c r="BB59" s="6">
        <v>668.68</v>
      </c>
      <c r="BC59" s="6">
        <v>2.2877999999999998</v>
      </c>
    </row>
    <row r="60" spans="1:55" x14ac:dyDescent="0.3">
      <c r="A60" t="s">
        <v>60</v>
      </c>
      <c r="B60">
        <v>690.31585800000005</v>
      </c>
      <c r="C60">
        <f>VLOOKUP(Altitude!$A60,Cidades!$A$1:$E$174,2,FALSE)</f>
        <v>2.3654879848908998</v>
      </c>
      <c r="D60">
        <f>VLOOKUP(Altitude!$A60,Cidades!$A$1:$E$174,3,FALSE)</f>
        <v>0</v>
      </c>
      <c r="E60">
        <f>VLOOKUP(Altitude!$A60,Cidades!$A$1:$E$174,4,FALSE)</f>
        <v>2.8790958795000727</v>
      </c>
      <c r="F60">
        <f>VLOOKUP(Altitude!$A60,Cidades!$A$1:$E$174,5,FALSE)</f>
        <v>0</v>
      </c>
      <c r="N60" t="s">
        <v>60</v>
      </c>
      <c r="O60">
        <v>690.32</v>
      </c>
      <c r="P60">
        <v>2.3654999999999999</v>
      </c>
      <c r="Q60">
        <v>2.2513999999999998</v>
      </c>
      <c r="R60">
        <v>0.11409999999999999</v>
      </c>
      <c r="S60">
        <v>690.32</v>
      </c>
      <c r="T60">
        <v>0</v>
      </c>
      <c r="U60">
        <v>0.82326999999999995</v>
      </c>
      <c r="V60">
        <v>-0.82326999999999995</v>
      </c>
      <c r="W60">
        <v>690.32</v>
      </c>
      <c r="X60">
        <v>2.8791000000000002</v>
      </c>
      <c r="Y60">
        <v>2.9771000000000001</v>
      </c>
      <c r="Z60">
        <v>-9.7969000000000001E-2</v>
      </c>
      <c r="AA60">
        <v>690.32</v>
      </c>
      <c r="AB60">
        <v>0</v>
      </c>
      <c r="AC60">
        <v>1.0085</v>
      </c>
      <c r="AD60">
        <v>-1.0085</v>
      </c>
      <c r="AJ60" s="7">
        <v>0.25447999999999998</v>
      </c>
      <c r="AK60" s="7">
        <v>-0.68884000000000001</v>
      </c>
      <c r="AR60" s="7">
        <v>-0.15073</v>
      </c>
      <c r="AS60" s="7">
        <v>-0.59692000000000001</v>
      </c>
      <c r="AV60" s="7">
        <v>690.32</v>
      </c>
      <c r="AW60" s="7">
        <v>2.8791000000000002</v>
      </c>
      <c r="AX60" s="7">
        <v>743.05</v>
      </c>
      <c r="AY60" s="7">
        <v>0.69896999999999998</v>
      </c>
      <c r="AZ60" s="6">
        <v>762.25</v>
      </c>
      <c r="BA60" s="6">
        <v>2.1903000000000001</v>
      </c>
      <c r="BB60" s="7">
        <v>690.32</v>
      </c>
      <c r="BC60" s="7">
        <v>0</v>
      </c>
    </row>
    <row r="61" spans="1:55" x14ac:dyDescent="0.3">
      <c r="A61" t="s">
        <v>61</v>
      </c>
      <c r="B61">
        <v>743.05072299999995</v>
      </c>
      <c r="C61">
        <f>VLOOKUP(Altitude!$A61,Cidades!$A$1:$E$174,2,FALSE)</f>
        <v>2.357934847000454</v>
      </c>
      <c r="D61">
        <f>VLOOKUP(Altitude!$A61,Cidades!$A$1:$E$174,3,FALSE)</f>
        <v>0.6020599913279624</v>
      </c>
      <c r="E61">
        <f>VLOOKUP(Altitude!$A61,Cidades!$A$1:$E$174,4,FALSE)</f>
        <v>3.1398790864012365</v>
      </c>
      <c r="F61">
        <f>VLOOKUP(Altitude!$A61,Cidades!$A$1:$E$174,5,FALSE)</f>
        <v>0.69897000433601886</v>
      </c>
      <c r="N61" t="s">
        <v>61</v>
      </c>
      <c r="O61">
        <v>743.05</v>
      </c>
      <c r="P61">
        <v>2.3578999999999999</v>
      </c>
      <c r="Q61">
        <v>2.2970000000000002</v>
      </c>
      <c r="R61">
        <v>6.0932E-2</v>
      </c>
      <c r="S61">
        <v>743.05</v>
      </c>
      <c r="T61">
        <v>0.60206000000000004</v>
      </c>
      <c r="U61">
        <v>0.86153999999999997</v>
      </c>
      <c r="V61">
        <v>-0.25947999999999999</v>
      </c>
      <c r="W61">
        <v>743.05</v>
      </c>
      <c r="X61">
        <v>3.1398999999999999</v>
      </c>
      <c r="Y61">
        <v>3.0682999999999998</v>
      </c>
      <c r="Z61">
        <v>7.1570999999999996E-2</v>
      </c>
      <c r="AA61">
        <v>743.05</v>
      </c>
      <c r="AB61">
        <v>0.69896999999999998</v>
      </c>
      <c r="AC61">
        <v>1.0626</v>
      </c>
      <c r="AD61">
        <v>-0.36359000000000002</v>
      </c>
      <c r="AJ61" s="6">
        <v>-0.51948000000000005</v>
      </c>
      <c r="AK61" s="6">
        <v>-0.58904000000000001</v>
      </c>
      <c r="AR61" s="6">
        <v>0.104</v>
      </c>
      <c r="AS61" s="6">
        <v>-0.43837999999999999</v>
      </c>
      <c r="AV61" s="6">
        <v>743.05</v>
      </c>
      <c r="AW61" s="6">
        <v>3.1398999999999999</v>
      </c>
      <c r="AX61" s="6">
        <v>648.92999999999995</v>
      </c>
      <c r="AY61" s="6">
        <v>0</v>
      </c>
      <c r="AZ61" s="7">
        <v>734.13</v>
      </c>
      <c r="BA61" s="7">
        <v>2.2252999999999998</v>
      </c>
      <c r="BB61" s="6">
        <v>743.05</v>
      </c>
      <c r="BC61" s="6">
        <v>0.60206000000000004</v>
      </c>
    </row>
    <row r="62" spans="1:55" x14ac:dyDescent="0.3">
      <c r="A62" t="s">
        <v>62</v>
      </c>
      <c r="B62">
        <v>648.92559400000005</v>
      </c>
      <c r="C62">
        <f>VLOOKUP(Altitude!$A62,Cidades!$A$1:$E$174,2,FALSE)</f>
        <v>2.4871383754771865</v>
      </c>
      <c r="D62">
        <f>VLOOKUP(Altitude!$A62,Cidades!$A$1:$E$174,3,FALSE)</f>
        <v>0</v>
      </c>
      <c r="E62">
        <f>VLOOKUP(Altitude!$A62,Cidades!$A$1:$E$174,4,FALSE)</f>
        <v>3.5132176000679389</v>
      </c>
      <c r="F62">
        <f>VLOOKUP(Altitude!$A62,Cidades!$A$1:$E$174,5,FALSE)</f>
        <v>0</v>
      </c>
      <c r="N62" t="s">
        <v>62</v>
      </c>
      <c r="O62">
        <v>648.92999999999995</v>
      </c>
      <c r="P62">
        <v>2.4870999999999999</v>
      </c>
      <c r="Q62">
        <v>2.2155999999999998</v>
      </c>
      <c r="R62">
        <v>0.27155000000000001</v>
      </c>
      <c r="S62">
        <v>648.92999999999995</v>
      </c>
      <c r="T62">
        <v>0</v>
      </c>
      <c r="U62">
        <v>0.79322999999999999</v>
      </c>
      <c r="V62">
        <v>-0.79322999999999999</v>
      </c>
      <c r="W62">
        <v>648.92999999999995</v>
      </c>
      <c r="X62">
        <v>3.5131999999999999</v>
      </c>
      <c r="Y62">
        <v>2.9055</v>
      </c>
      <c r="Z62">
        <v>0.60777000000000003</v>
      </c>
      <c r="AA62">
        <v>648.92999999999995</v>
      </c>
      <c r="AB62">
        <v>0</v>
      </c>
      <c r="AC62">
        <v>0.96608000000000005</v>
      </c>
      <c r="AD62">
        <v>-0.96608000000000005</v>
      </c>
      <c r="AJ62" s="7">
        <v>-0.47961999999999999</v>
      </c>
      <c r="AK62" s="7">
        <v>-0.91432000000000002</v>
      </c>
      <c r="AR62" s="7">
        <v>-0.10431</v>
      </c>
      <c r="AS62" s="7">
        <v>-0.75656999999999996</v>
      </c>
      <c r="AV62" s="7">
        <v>648.92999999999995</v>
      </c>
      <c r="AW62" s="7">
        <v>3.5131999999999999</v>
      </c>
      <c r="AX62" s="7">
        <v>762.25</v>
      </c>
      <c r="AY62" s="7">
        <v>0</v>
      </c>
      <c r="AZ62" s="6">
        <v>766.77</v>
      </c>
      <c r="BA62" s="6">
        <v>2.4579</v>
      </c>
      <c r="BB62" s="7">
        <v>648.92999999999995</v>
      </c>
      <c r="BC62" s="7">
        <v>0</v>
      </c>
    </row>
    <row r="63" spans="1:55" x14ac:dyDescent="0.3">
      <c r="A63" t="s">
        <v>63</v>
      </c>
      <c r="B63">
        <v>762.25442199999998</v>
      </c>
      <c r="C63">
        <f>VLOOKUP(Altitude!$A63,Cidades!$A$1:$E$174,2,FALSE)</f>
        <v>2.1903316981702914</v>
      </c>
      <c r="D63">
        <f>VLOOKUP(Altitude!$A63,Cidades!$A$1:$E$174,3,FALSE)</f>
        <v>0</v>
      </c>
      <c r="E63">
        <f>VLOOKUP(Altitude!$A63,Cidades!$A$1:$E$174,4,FALSE)</f>
        <v>2.8350561017201161</v>
      </c>
      <c r="F63">
        <f>VLOOKUP(Altitude!$A63,Cidades!$A$1:$E$174,5,FALSE)</f>
        <v>0</v>
      </c>
      <c r="N63" t="s">
        <v>63</v>
      </c>
      <c r="O63">
        <v>762.25</v>
      </c>
      <c r="P63">
        <v>2.1903000000000001</v>
      </c>
      <c r="Q63">
        <v>2.3136000000000001</v>
      </c>
      <c r="R63">
        <v>-0.12328</v>
      </c>
      <c r="S63">
        <v>762.25</v>
      </c>
      <c r="T63">
        <v>0</v>
      </c>
      <c r="U63">
        <v>0.87548000000000004</v>
      </c>
      <c r="V63">
        <v>-0.87548000000000004</v>
      </c>
      <c r="W63">
        <v>762.25</v>
      </c>
      <c r="X63">
        <v>2.8351000000000002</v>
      </c>
      <c r="Y63">
        <v>3.1015000000000001</v>
      </c>
      <c r="Z63">
        <v>-0.26647999999999999</v>
      </c>
      <c r="AA63">
        <v>762.25</v>
      </c>
      <c r="AB63">
        <v>0</v>
      </c>
      <c r="AC63">
        <v>1.0822000000000001</v>
      </c>
      <c r="AD63">
        <v>-1.0822000000000001</v>
      </c>
      <c r="AJ63" s="6">
        <v>5.5668000000000002E-2</v>
      </c>
      <c r="AK63" s="6">
        <v>-0.60570000000000002</v>
      </c>
      <c r="AR63" s="6">
        <v>0.11814</v>
      </c>
      <c r="AS63" s="6">
        <v>-0.45017000000000001</v>
      </c>
      <c r="AV63" s="6">
        <v>762.25</v>
      </c>
      <c r="AW63" s="6">
        <v>2.8351000000000002</v>
      </c>
      <c r="AX63" s="6">
        <v>734.13</v>
      </c>
      <c r="AY63" s="6">
        <v>1.6990000000000001</v>
      </c>
      <c r="AZ63" s="7">
        <v>762.11</v>
      </c>
      <c r="BA63" s="7">
        <v>2.4314</v>
      </c>
      <c r="BB63" s="6">
        <v>762.25</v>
      </c>
      <c r="BC63" s="6">
        <v>0</v>
      </c>
    </row>
    <row r="64" spans="1:55" x14ac:dyDescent="0.3">
      <c r="A64" t="s">
        <v>64</v>
      </c>
      <c r="B64">
        <v>734.12665600000003</v>
      </c>
      <c r="C64">
        <f>VLOOKUP(Altitude!$A64,Cidades!$A$1:$E$174,2,FALSE)</f>
        <v>2.2253092817258628</v>
      </c>
      <c r="D64">
        <f>VLOOKUP(Altitude!$A64,Cidades!$A$1:$E$174,3,FALSE)</f>
        <v>1.4913616938342726</v>
      </c>
      <c r="E64">
        <f>VLOOKUP(Altitude!$A64,Cidades!$A$1:$E$174,4,FALSE)</f>
        <v>2.5899496013257077</v>
      </c>
      <c r="F64">
        <f>VLOOKUP(Altitude!$A64,Cidades!$A$1:$E$174,5,FALSE)</f>
        <v>1.6989700043360187</v>
      </c>
      <c r="N64" t="s">
        <v>64</v>
      </c>
      <c r="O64">
        <v>734.13</v>
      </c>
      <c r="P64">
        <v>2.2252999999999998</v>
      </c>
      <c r="Q64">
        <v>2.2892999999999999</v>
      </c>
      <c r="R64">
        <v>-6.3975000000000004E-2</v>
      </c>
      <c r="S64">
        <v>734.13</v>
      </c>
      <c r="T64">
        <v>1.4914000000000001</v>
      </c>
      <c r="U64">
        <v>0.85507</v>
      </c>
      <c r="V64">
        <v>0.63629999999999998</v>
      </c>
      <c r="W64">
        <v>734.13</v>
      </c>
      <c r="X64">
        <v>2.5899000000000001</v>
      </c>
      <c r="Y64">
        <v>3.0529000000000002</v>
      </c>
      <c r="Z64">
        <v>-0.46292</v>
      </c>
      <c r="AA64">
        <v>734.13</v>
      </c>
      <c r="AB64">
        <v>1.6990000000000001</v>
      </c>
      <c r="AC64">
        <v>1.0533999999999999</v>
      </c>
      <c r="AD64">
        <v>0.64556000000000002</v>
      </c>
      <c r="AJ64" s="7">
        <v>-0.21965000000000001</v>
      </c>
      <c r="AK64" s="7">
        <v>-0.59606999999999999</v>
      </c>
      <c r="AR64" s="7">
        <v>4.6223E-2</v>
      </c>
      <c r="AS64" s="7">
        <v>-0.44335999999999998</v>
      </c>
      <c r="AV64" s="7">
        <v>734.13</v>
      </c>
      <c r="AW64" s="7">
        <v>2.5899000000000001</v>
      </c>
      <c r="AX64" s="7">
        <v>766.77</v>
      </c>
      <c r="AY64" s="7">
        <v>2.2742</v>
      </c>
      <c r="AZ64" s="6">
        <v>672.33</v>
      </c>
      <c r="BA64" s="6">
        <v>2.3262999999999998</v>
      </c>
      <c r="BB64" s="7">
        <v>734.13</v>
      </c>
      <c r="BC64" s="7">
        <v>1.4914000000000001</v>
      </c>
    </row>
    <row r="65" spans="1:55" x14ac:dyDescent="0.3">
      <c r="A65" t="s">
        <v>65</v>
      </c>
      <c r="B65">
        <v>766.77427399999999</v>
      </c>
      <c r="C65">
        <f>VLOOKUP(Altitude!$A65,Cidades!$A$1:$E$174,2,FALSE)</f>
        <v>2.4578818967339924</v>
      </c>
      <c r="D65">
        <f>VLOOKUP(Altitude!$A65,Cidades!$A$1:$E$174,3,FALSE)</f>
        <v>1.8260748027008264</v>
      </c>
      <c r="E65">
        <f>VLOOKUP(Altitude!$A65,Cidades!$A$1:$E$174,4,FALSE)</f>
        <v>3.7797407511767407</v>
      </c>
      <c r="F65">
        <f>VLOOKUP(Altitude!$A65,Cidades!$A$1:$E$174,5,FALSE)</f>
        <v>2.27415784926368</v>
      </c>
      <c r="N65" t="s">
        <v>65</v>
      </c>
      <c r="O65">
        <v>766.77</v>
      </c>
      <c r="P65">
        <v>2.4579</v>
      </c>
      <c r="Q65">
        <v>2.3174999999999999</v>
      </c>
      <c r="R65">
        <v>0.14036000000000001</v>
      </c>
      <c r="S65">
        <v>766.77</v>
      </c>
      <c r="T65">
        <v>1.8261000000000001</v>
      </c>
      <c r="U65">
        <v>0.87875999999999999</v>
      </c>
      <c r="V65">
        <v>0.94730999999999999</v>
      </c>
      <c r="W65">
        <v>766.77</v>
      </c>
      <c r="X65">
        <v>3.7797000000000001</v>
      </c>
      <c r="Y65">
        <v>3.1093999999999999</v>
      </c>
      <c r="Z65">
        <v>0.67039000000000004</v>
      </c>
      <c r="AA65">
        <v>766.77</v>
      </c>
      <c r="AB65">
        <v>2.2742</v>
      </c>
      <c r="AC65">
        <v>1.0869</v>
      </c>
      <c r="AD65">
        <v>1.1873</v>
      </c>
      <c r="AJ65" s="6">
        <v>0.26075999999999999</v>
      </c>
      <c r="AK65" s="6">
        <v>1.5640000000000001</v>
      </c>
      <c r="AR65" s="6">
        <v>-0.28392000000000001</v>
      </c>
      <c r="AS65" s="6">
        <v>1.1288</v>
      </c>
      <c r="AV65" s="6">
        <v>766.77</v>
      </c>
      <c r="AW65" s="6">
        <v>3.7797000000000001</v>
      </c>
      <c r="AX65" s="6">
        <v>762.11</v>
      </c>
      <c r="AY65" s="6">
        <v>1.7634000000000001</v>
      </c>
      <c r="AZ65" s="7">
        <v>571.14</v>
      </c>
      <c r="BA65" s="7">
        <v>2.3384999999999998</v>
      </c>
      <c r="BB65" s="6">
        <v>766.77</v>
      </c>
      <c r="BC65" s="6">
        <v>1.8261000000000001</v>
      </c>
    </row>
    <row r="66" spans="1:55" x14ac:dyDescent="0.3">
      <c r="A66" t="s">
        <v>66</v>
      </c>
      <c r="B66">
        <v>762.11245199999996</v>
      </c>
      <c r="C66">
        <f>VLOOKUP(Altitude!$A66,Cidades!$A$1:$E$174,2,FALSE)</f>
        <v>2.4313637641589874</v>
      </c>
      <c r="D66">
        <f>VLOOKUP(Altitude!$A66,Cidades!$A$1:$E$174,3,FALSE)</f>
        <v>1.3802112417116059</v>
      </c>
      <c r="E66">
        <f>VLOOKUP(Altitude!$A66,Cidades!$A$1:$E$174,4,FALSE)</f>
        <v>3.4929000111087034</v>
      </c>
      <c r="F66">
        <f>VLOOKUP(Altitude!$A66,Cidades!$A$1:$E$174,5,FALSE)</f>
        <v>1.7634279935629373</v>
      </c>
      <c r="N66" t="s">
        <v>66</v>
      </c>
      <c r="O66">
        <v>762.11</v>
      </c>
      <c r="P66">
        <v>2.4314</v>
      </c>
      <c r="Q66">
        <v>2.3134999999999999</v>
      </c>
      <c r="R66">
        <v>0.11787</v>
      </c>
      <c r="S66">
        <v>762.11</v>
      </c>
      <c r="T66">
        <v>1.3802000000000001</v>
      </c>
      <c r="U66">
        <v>0.87538000000000005</v>
      </c>
      <c r="V66">
        <v>0.50483</v>
      </c>
      <c r="W66">
        <v>762.11</v>
      </c>
      <c r="X66">
        <v>3.4929000000000001</v>
      </c>
      <c r="Y66">
        <v>3.1013000000000002</v>
      </c>
      <c r="Z66">
        <v>0.39161000000000001</v>
      </c>
      <c r="AA66">
        <v>762.11</v>
      </c>
      <c r="AB66">
        <v>1.7634000000000001</v>
      </c>
      <c r="AC66">
        <v>1.0821000000000001</v>
      </c>
      <c r="AD66">
        <v>0.68132999999999999</v>
      </c>
      <c r="AJ66" s="7">
        <v>-0.21748000000000001</v>
      </c>
      <c r="AK66" s="7">
        <v>0.55552000000000001</v>
      </c>
      <c r="AR66" s="7">
        <v>0.28921999999999998</v>
      </c>
      <c r="AS66" s="7">
        <v>0.65856000000000003</v>
      </c>
      <c r="AV66" s="7">
        <v>762.11</v>
      </c>
      <c r="AW66" s="7">
        <v>3.4929000000000001</v>
      </c>
      <c r="AX66" s="7">
        <v>672.33</v>
      </c>
      <c r="AY66" s="7">
        <v>0.77815000000000001</v>
      </c>
      <c r="AZ66" s="6">
        <v>526.29</v>
      </c>
      <c r="BA66" s="6">
        <v>2.4712999999999998</v>
      </c>
      <c r="BB66" s="7">
        <v>762.11</v>
      </c>
      <c r="BC66" s="7">
        <v>1.3802000000000001</v>
      </c>
    </row>
    <row r="67" spans="1:55" x14ac:dyDescent="0.3">
      <c r="A67" t="s">
        <v>67</v>
      </c>
      <c r="B67">
        <v>672.32714899999996</v>
      </c>
      <c r="C67">
        <f>VLOOKUP(Altitude!$A67,Cidades!$A$1:$E$174,2,FALSE)</f>
        <v>2.3263358609287512</v>
      </c>
      <c r="D67">
        <f>VLOOKUP(Altitude!$A67,Cidades!$A$1:$E$174,3,FALSE)</f>
        <v>0.69897000433601886</v>
      </c>
      <c r="E67">
        <f>VLOOKUP(Altitude!$A67,Cidades!$A$1:$E$174,4,FALSE)</f>
        <v>2.9916690073799486</v>
      </c>
      <c r="F67">
        <f>VLOOKUP(Altitude!$A67,Cidades!$A$1:$E$174,5,FALSE)</f>
        <v>0.77815125038364363</v>
      </c>
      <c r="N67" t="s">
        <v>67</v>
      </c>
      <c r="O67">
        <v>672.33</v>
      </c>
      <c r="P67">
        <v>2.3262999999999998</v>
      </c>
      <c r="Q67">
        <v>2.2357999999999998</v>
      </c>
      <c r="R67">
        <v>9.0501999999999999E-2</v>
      </c>
      <c r="S67">
        <v>672.33</v>
      </c>
      <c r="T67">
        <v>0.69896999999999998</v>
      </c>
      <c r="U67">
        <v>0.81020999999999999</v>
      </c>
      <c r="V67">
        <v>-0.11124000000000001</v>
      </c>
      <c r="W67">
        <v>672.33</v>
      </c>
      <c r="X67">
        <v>2.9916999999999998</v>
      </c>
      <c r="Y67">
        <v>2.9459</v>
      </c>
      <c r="Z67">
        <v>4.5727999999999998E-2</v>
      </c>
      <c r="AA67">
        <v>672.33</v>
      </c>
      <c r="AB67">
        <v>0.77815000000000001</v>
      </c>
      <c r="AC67">
        <v>0.99007000000000001</v>
      </c>
      <c r="AD67">
        <v>-0.21190999999999999</v>
      </c>
      <c r="AJ67" s="6">
        <v>-0.80678000000000005</v>
      </c>
      <c r="AK67" s="6">
        <v>-0.60465999999999998</v>
      </c>
      <c r="AR67" s="6">
        <v>-7.1301999999999997E-3</v>
      </c>
      <c r="AS67" s="6">
        <v>-0.31014999999999998</v>
      </c>
      <c r="AV67" s="6">
        <v>672.33</v>
      </c>
      <c r="AW67" s="6">
        <v>2.9916999999999998</v>
      </c>
      <c r="AX67" s="6">
        <v>571.14</v>
      </c>
      <c r="AY67" s="6">
        <v>0.47711999999999999</v>
      </c>
      <c r="AZ67" s="7">
        <v>444.06</v>
      </c>
      <c r="BA67" s="7">
        <v>1.7924</v>
      </c>
      <c r="BB67" s="6">
        <v>672.33</v>
      </c>
      <c r="BC67" s="6">
        <v>0.69896999999999998</v>
      </c>
    </row>
    <row r="68" spans="1:55" x14ac:dyDescent="0.3">
      <c r="A68" t="s">
        <v>68</v>
      </c>
      <c r="B68">
        <v>571.13846599999999</v>
      </c>
      <c r="C68">
        <f>VLOOKUP(Altitude!$A68,Cidades!$A$1:$E$174,2,FALSE)</f>
        <v>2.3384564936046046</v>
      </c>
      <c r="D68">
        <f>VLOOKUP(Altitude!$A68,Cidades!$A$1:$E$174,3,FALSE)</f>
        <v>0.47712125471966244</v>
      </c>
      <c r="E68">
        <f>VLOOKUP(Altitude!$A68,Cidades!$A$1:$E$174,4,FALSE)</f>
        <v>3.2208922492195193</v>
      </c>
      <c r="F68">
        <f>VLOOKUP(Altitude!$A68,Cidades!$A$1:$E$174,5,FALSE)</f>
        <v>0.47712125471966244</v>
      </c>
      <c r="N68" t="s">
        <v>68</v>
      </c>
      <c r="O68">
        <v>571.14</v>
      </c>
      <c r="P68">
        <v>2.3384999999999998</v>
      </c>
      <c r="Q68">
        <v>2.1482999999999999</v>
      </c>
      <c r="R68">
        <v>0.19014</v>
      </c>
      <c r="S68">
        <v>571.14</v>
      </c>
      <c r="T68">
        <v>0.47711999999999999</v>
      </c>
      <c r="U68">
        <v>0.73677000000000004</v>
      </c>
      <c r="V68">
        <v>-0.25964999999999999</v>
      </c>
      <c r="W68">
        <v>571.14</v>
      </c>
      <c r="X68">
        <v>3.2208999999999999</v>
      </c>
      <c r="Y68">
        <v>2.7709000000000001</v>
      </c>
      <c r="Z68">
        <v>0.45002999999999999</v>
      </c>
      <c r="AA68">
        <v>571.14</v>
      </c>
      <c r="AB68">
        <v>0.47711999999999999</v>
      </c>
      <c r="AC68">
        <v>0.88634000000000002</v>
      </c>
      <c r="AD68">
        <v>-0.40921999999999997</v>
      </c>
      <c r="AJ68" s="7">
        <v>0.94062000000000001</v>
      </c>
      <c r="AK68" s="7">
        <v>0.37228</v>
      </c>
      <c r="AR68" s="6">
        <v>1.5633999999999999E-2</v>
      </c>
      <c r="AS68" s="7">
        <v>0.41986000000000001</v>
      </c>
      <c r="AV68" s="7">
        <v>571.14</v>
      </c>
      <c r="AW68" s="7">
        <v>3.2208999999999999</v>
      </c>
      <c r="AX68" s="7">
        <v>526.29</v>
      </c>
      <c r="AY68" s="7">
        <v>0</v>
      </c>
      <c r="AZ68" s="6">
        <v>760.16</v>
      </c>
      <c r="BA68" s="6">
        <v>2.5236999999999998</v>
      </c>
      <c r="BB68" s="7">
        <v>571.14</v>
      </c>
      <c r="BC68" s="7">
        <v>0.47711999999999999</v>
      </c>
    </row>
    <row r="69" spans="1:55" x14ac:dyDescent="0.3">
      <c r="A69" t="s">
        <v>69</v>
      </c>
      <c r="B69">
        <v>526.28818999999999</v>
      </c>
      <c r="C69">
        <f>VLOOKUP(Altitude!$A69,Cidades!$A$1:$E$174,2,FALSE)</f>
        <v>2.4712917110589387</v>
      </c>
      <c r="D69">
        <f>VLOOKUP(Altitude!$A69,Cidades!$A$1:$E$174,3,FALSE)</f>
        <v>0</v>
      </c>
      <c r="E69">
        <f>VLOOKUP(Altitude!$A69,Cidades!$A$1:$E$174,4,FALSE)</f>
        <v>3.6519560695330742</v>
      </c>
      <c r="F69">
        <f>VLOOKUP(Altitude!$A69,Cidades!$A$1:$E$174,5,FALSE)</f>
        <v>0</v>
      </c>
      <c r="N69" t="s">
        <v>69</v>
      </c>
      <c r="O69">
        <v>526.29</v>
      </c>
      <c r="P69">
        <v>2.4712999999999998</v>
      </c>
      <c r="Q69">
        <v>2.1095000000000002</v>
      </c>
      <c r="R69">
        <v>0.36176999999999998</v>
      </c>
      <c r="S69">
        <v>526.29</v>
      </c>
      <c r="T69">
        <v>0</v>
      </c>
      <c r="U69">
        <v>0.70421</v>
      </c>
      <c r="V69">
        <v>-0.70421</v>
      </c>
      <c r="W69">
        <v>526.29</v>
      </c>
      <c r="X69">
        <v>3.6520000000000001</v>
      </c>
      <c r="Y69">
        <v>2.6932999999999998</v>
      </c>
      <c r="Z69">
        <v>0.9587</v>
      </c>
      <c r="AA69">
        <v>526.29</v>
      </c>
      <c r="AB69">
        <v>0</v>
      </c>
      <c r="AC69">
        <v>0.84036999999999995</v>
      </c>
      <c r="AD69">
        <v>-0.84036999999999995</v>
      </c>
      <c r="AJ69" s="6">
        <v>-0.25413000000000002</v>
      </c>
      <c r="AK69" s="6">
        <v>-0.24088000000000001</v>
      </c>
      <c r="AR69" s="7">
        <v>0.20469000000000001</v>
      </c>
      <c r="AS69" s="6">
        <v>-0.17915</v>
      </c>
      <c r="AV69" s="6">
        <v>526.29</v>
      </c>
      <c r="AW69" s="6">
        <v>3.6520000000000001</v>
      </c>
      <c r="AX69" s="6">
        <v>444.06</v>
      </c>
      <c r="AY69" s="6">
        <v>1.6128</v>
      </c>
      <c r="AZ69" s="7">
        <v>717.42</v>
      </c>
      <c r="BA69" s="7">
        <v>2.415</v>
      </c>
      <c r="BB69" s="6">
        <v>526.29</v>
      </c>
      <c r="BC69" s="6">
        <v>0</v>
      </c>
    </row>
    <row r="70" spans="1:55" x14ac:dyDescent="0.3">
      <c r="A70" t="s">
        <v>70</v>
      </c>
      <c r="B70">
        <v>444.057478</v>
      </c>
      <c r="C70">
        <f>VLOOKUP(Altitude!$A70,Cidades!$A$1:$E$174,2,FALSE)</f>
        <v>1.7923916894982539</v>
      </c>
      <c r="D70">
        <f>VLOOKUP(Altitude!$A70,Cidades!$A$1:$E$174,3,FALSE)</f>
        <v>1.4313637641589874</v>
      </c>
      <c r="E70">
        <f>VLOOKUP(Altitude!$A70,Cidades!$A$1:$E$174,4,FALSE)</f>
        <v>1.9731278535996986</v>
      </c>
      <c r="F70">
        <f>VLOOKUP(Altitude!$A70,Cidades!$A$1:$E$174,5,FALSE)</f>
        <v>1.6127838567197355</v>
      </c>
      <c r="N70" t="s">
        <v>70</v>
      </c>
      <c r="O70">
        <v>444.06</v>
      </c>
      <c r="P70">
        <v>1.7924</v>
      </c>
      <c r="Q70">
        <v>2.0384000000000002</v>
      </c>
      <c r="R70">
        <v>-0.24601000000000001</v>
      </c>
      <c r="S70">
        <v>444.06</v>
      </c>
      <c r="T70">
        <v>1.4314</v>
      </c>
      <c r="U70">
        <v>0.64453000000000005</v>
      </c>
      <c r="V70">
        <v>0.78683000000000003</v>
      </c>
      <c r="W70">
        <v>444.06</v>
      </c>
      <c r="X70">
        <v>1.9731000000000001</v>
      </c>
      <c r="Y70">
        <v>2.5510000000000002</v>
      </c>
      <c r="Z70">
        <v>-0.57784999999999997</v>
      </c>
      <c r="AA70">
        <v>444.06</v>
      </c>
      <c r="AB70">
        <v>1.6128</v>
      </c>
      <c r="AC70">
        <v>0.75607999999999997</v>
      </c>
      <c r="AD70">
        <v>0.85670999999999997</v>
      </c>
      <c r="AJ70" s="7">
        <v>-1.0566</v>
      </c>
      <c r="AK70" s="7">
        <v>-0.31337999999999999</v>
      </c>
      <c r="AR70" s="6">
        <v>3.6315E-2</v>
      </c>
      <c r="AS70" s="7">
        <v>-0.54422000000000004</v>
      </c>
      <c r="AV70" s="7">
        <v>444.06</v>
      </c>
      <c r="AW70" s="7">
        <v>1.9731000000000001</v>
      </c>
      <c r="AX70" s="7">
        <v>760.16</v>
      </c>
      <c r="AY70" s="7">
        <v>2.1732</v>
      </c>
      <c r="AZ70" s="6">
        <v>548.88</v>
      </c>
      <c r="BA70" s="6">
        <v>2.2454999999999998</v>
      </c>
      <c r="BB70" s="7">
        <v>444.06</v>
      </c>
      <c r="BC70" s="7">
        <v>1.4314</v>
      </c>
    </row>
    <row r="71" spans="1:55" x14ac:dyDescent="0.3">
      <c r="A71" t="s">
        <v>71</v>
      </c>
      <c r="B71">
        <v>760.15619000000004</v>
      </c>
      <c r="C71">
        <f>VLOOKUP(Altitude!$A71,Cidades!$A$1:$E$174,2,FALSE)</f>
        <v>2.5237464668115646</v>
      </c>
      <c r="D71">
        <f>VLOOKUP(Altitude!$A71,Cidades!$A$1:$E$174,3,FALSE)</f>
        <v>1.8920946026904804</v>
      </c>
      <c r="E71">
        <f>VLOOKUP(Altitude!$A71,Cidades!$A$1:$E$174,4,FALSE)</f>
        <v>3.8664054983780547</v>
      </c>
      <c r="F71">
        <f>VLOOKUP(Altitude!$A71,Cidades!$A$1:$E$174,5,FALSE)</f>
        <v>2.173186268412274</v>
      </c>
      <c r="N71" t="s">
        <v>71</v>
      </c>
      <c r="O71">
        <v>760.16</v>
      </c>
      <c r="P71">
        <v>2.5236999999999998</v>
      </c>
      <c r="Q71">
        <v>2.3117999999999999</v>
      </c>
      <c r="R71">
        <v>0.21195</v>
      </c>
      <c r="S71">
        <v>760.16</v>
      </c>
      <c r="T71">
        <v>1.8920999999999999</v>
      </c>
      <c r="U71">
        <v>0.87395999999999996</v>
      </c>
      <c r="V71">
        <v>1.0181</v>
      </c>
      <c r="W71">
        <v>760.16</v>
      </c>
      <c r="X71">
        <v>3.8664000000000001</v>
      </c>
      <c r="Y71">
        <v>3.0979000000000001</v>
      </c>
      <c r="Z71">
        <v>0.76849999999999996</v>
      </c>
      <c r="AA71">
        <v>760.16</v>
      </c>
      <c r="AB71">
        <v>2.1732</v>
      </c>
      <c r="AC71">
        <v>1.0801000000000001</v>
      </c>
      <c r="AD71">
        <v>1.0931</v>
      </c>
      <c r="AJ71" s="6">
        <v>-2.4794E-2</v>
      </c>
      <c r="AK71" s="6">
        <v>-1.3219000000000001</v>
      </c>
      <c r="AR71" s="7">
        <v>-0.24901000000000001</v>
      </c>
      <c r="AS71" s="6">
        <v>-1.0451999999999999</v>
      </c>
      <c r="AV71" s="6">
        <v>760.16</v>
      </c>
      <c r="AW71" s="6">
        <v>3.8664000000000001</v>
      </c>
      <c r="AX71" s="6">
        <v>717.42</v>
      </c>
      <c r="AY71" s="6">
        <v>2.3365</v>
      </c>
      <c r="AZ71" s="7">
        <v>645.79999999999995</v>
      </c>
      <c r="BA71" s="7">
        <v>2.3054000000000001</v>
      </c>
      <c r="BB71" s="6">
        <v>760.16</v>
      </c>
      <c r="BC71" s="6">
        <v>1.8920999999999999</v>
      </c>
    </row>
    <row r="72" spans="1:55" x14ac:dyDescent="0.3">
      <c r="A72" t="s">
        <v>72</v>
      </c>
      <c r="B72">
        <v>717.41663100000005</v>
      </c>
      <c r="C72">
        <f>VLOOKUP(Altitude!$A72,Cidades!$A$1:$E$174,2,FALSE)</f>
        <v>2.4149733479708178</v>
      </c>
      <c r="D72">
        <f>VLOOKUP(Altitude!$A72,Cidades!$A$1:$E$174,3,FALSE)</f>
        <v>2.1958996524092336</v>
      </c>
      <c r="E72">
        <f>VLOOKUP(Altitude!$A72,Cidades!$A$1:$E$174,4,FALSE)</f>
        <v>3.2907022432878543</v>
      </c>
      <c r="F72">
        <f>VLOOKUP(Altitude!$A72,Cidades!$A$1:$E$174,5,FALSE)</f>
        <v>2.3364597338485296</v>
      </c>
      <c r="N72" t="s">
        <v>72</v>
      </c>
      <c r="O72">
        <v>717.42</v>
      </c>
      <c r="P72">
        <v>2.415</v>
      </c>
      <c r="Q72">
        <v>2.2747999999999999</v>
      </c>
      <c r="R72">
        <v>0.14013999999999999</v>
      </c>
      <c r="S72">
        <v>717.42</v>
      </c>
      <c r="T72">
        <v>2.1959</v>
      </c>
      <c r="U72">
        <v>0.84294000000000002</v>
      </c>
      <c r="V72">
        <v>1.353</v>
      </c>
      <c r="W72">
        <v>717.42</v>
      </c>
      <c r="X72">
        <v>3.2907000000000002</v>
      </c>
      <c r="Y72">
        <v>3.024</v>
      </c>
      <c r="Z72">
        <v>0.26674999999999999</v>
      </c>
      <c r="AA72">
        <v>717.42</v>
      </c>
      <c r="AB72">
        <v>2.3365</v>
      </c>
      <c r="AC72">
        <v>1.0363</v>
      </c>
      <c r="AD72">
        <v>1.3002</v>
      </c>
      <c r="AJ72" s="7">
        <v>0.36030000000000001</v>
      </c>
      <c r="AK72" s="7">
        <v>-9.7988000000000006E-2</v>
      </c>
      <c r="AR72" s="6">
        <v>0.12178</v>
      </c>
      <c r="AS72" s="7">
        <v>4.8608999999999999E-2</v>
      </c>
      <c r="AV72" s="7">
        <v>717.42</v>
      </c>
      <c r="AW72" s="7">
        <v>3.2907000000000002</v>
      </c>
      <c r="AX72" s="7">
        <v>548.88</v>
      </c>
      <c r="AY72" s="7">
        <v>2.7443</v>
      </c>
      <c r="AZ72" s="6">
        <v>542.27</v>
      </c>
      <c r="BA72" s="6">
        <v>1.5798000000000001</v>
      </c>
      <c r="BB72" s="7">
        <v>717.42</v>
      </c>
      <c r="BC72" s="7">
        <v>2.1959</v>
      </c>
    </row>
    <row r="73" spans="1:55" x14ac:dyDescent="0.3">
      <c r="A73" t="s">
        <v>73</v>
      </c>
      <c r="B73">
        <v>548.88346100000001</v>
      </c>
      <c r="C73">
        <f>VLOOKUP(Altitude!$A73,Cidades!$A$1:$E$174,2,FALSE)</f>
        <v>2.2455126678141499</v>
      </c>
      <c r="D73">
        <f>VLOOKUP(Altitude!$A73,Cidades!$A$1:$E$174,3,FALSE)</f>
        <v>2.2095150145426308</v>
      </c>
      <c r="E73">
        <f>VLOOKUP(Altitude!$A73,Cidades!$A$1:$E$174,4,FALSE)</f>
        <v>2.6627578316815739</v>
      </c>
      <c r="F73">
        <f>VLOOKUP(Altitude!$A73,Cidades!$A$1:$E$174,5,FALSE)</f>
        <v>2.7442929831226763</v>
      </c>
      <c r="N73" t="s">
        <v>73</v>
      </c>
      <c r="O73">
        <v>548.88</v>
      </c>
      <c r="P73">
        <v>2.2454999999999998</v>
      </c>
      <c r="Q73">
        <v>2.1291000000000002</v>
      </c>
      <c r="R73">
        <v>0.11645</v>
      </c>
      <c r="S73">
        <v>548.88</v>
      </c>
      <c r="T73">
        <v>2.2094999999999998</v>
      </c>
      <c r="U73">
        <v>0.72060999999999997</v>
      </c>
      <c r="V73">
        <v>1.4888999999999999</v>
      </c>
      <c r="W73">
        <v>548.88</v>
      </c>
      <c r="X73">
        <v>2.6627999999999998</v>
      </c>
      <c r="Y73">
        <v>2.7324000000000002</v>
      </c>
      <c r="Z73">
        <v>-6.9597000000000006E-2</v>
      </c>
      <c r="AA73">
        <v>548.88</v>
      </c>
      <c r="AB73">
        <v>2.7443</v>
      </c>
      <c r="AC73">
        <v>0.86353000000000002</v>
      </c>
      <c r="AD73">
        <v>1.8808</v>
      </c>
      <c r="AJ73" s="6">
        <v>-0.12728</v>
      </c>
      <c r="AK73" s="6">
        <v>0.70108000000000004</v>
      </c>
      <c r="AR73" s="7">
        <v>0.19794</v>
      </c>
      <c r="AS73" s="6">
        <v>0.71572999999999998</v>
      </c>
      <c r="AV73" s="6">
        <v>548.88</v>
      </c>
      <c r="AW73" s="6">
        <v>2.6627999999999998</v>
      </c>
      <c r="AX73" s="6">
        <v>645.79999999999995</v>
      </c>
      <c r="AY73" s="6">
        <v>0</v>
      </c>
      <c r="AZ73" s="7">
        <v>793.15</v>
      </c>
      <c r="BA73" s="7">
        <v>2.4518</v>
      </c>
      <c r="BB73" s="6">
        <v>548.88</v>
      </c>
      <c r="BC73" s="6">
        <v>2.2094999999999998</v>
      </c>
    </row>
    <row r="74" spans="1:55" x14ac:dyDescent="0.3">
      <c r="A74" t="s">
        <v>74</v>
      </c>
      <c r="B74">
        <v>645.80016699999999</v>
      </c>
      <c r="C74">
        <f>VLOOKUP(Altitude!$A74,Cidades!$A$1:$E$174,2,FALSE)</f>
        <v>2.3053513694466239</v>
      </c>
      <c r="D74">
        <f>VLOOKUP(Altitude!$A74,Cidades!$A$1:$E$174,3,FALSE)</f>
        <v>0</v>
      </c>
      <c r="E74">
        <f>VLOOKUP(Altitude!$A74,Cidades!$A$1:$E$174,4,FALSE)</f>
        <v>2.7379873263334309</v>
      </c>
      <c r="F74">
        <f>VLOOKUP(Altitude!$A74,Cidades!$A$1:$E$174,5,FALSE)</f>
        <v>0</v>
      </c>
      <c r="N74" t="s">
        <v>74</v>
      </c>
      <c r="O74">
        <v>645.79999999999995</v>
      </c>
      <c r="P74">
        <v>2.3054000000000001</v>
      </c>
      <c r="Q74">
        <v>2.2128999999999999</v>
      </c>
      <c r="R74">
        <v>9.2461000000000002E-2</v>
      </c>
      <c r="S74">
        <v>645.79999999999995</v>
      </c>
      <c r="T74">
        <v>0</v>
      </c>
      <c r="U74">
        <v>0.79096</v>
      </c>
      <c r="V74">
        <v>-0.79096</v>
      </c>
      <c r="W74">
        <v>645.79999999999995</v>
      </c>
      <c r="X74">
        <v>2.738</v>
      </c>
      <c r="Y74">
        <v>2.9</v>
      </c>
      <c r="Z74">
        <v>-0.16206000000000001</v>
      </c>
      <c r="AA74">
        <v>645.79999999999995</v>
      </c>
      <c r="AB74">
        <v>0</v>
      </c>
      <c r="AC74">
        <v>0.96287</v>
      </c>
      <c r="AD74">
        <v>-0.96287</v>
      </c>
      <c r="AJ74" s="7">
        <v>-0.86816000000000004</v>
      </c>
      <c r="AK74" s="7">
        <v>-0.48443999999999998</v>
      </c>
      <c r="AR74" s="6">
        <v>-0.21082000000000001</v>
      </c>
      <c r="AS74" s="7">
        <v>-0.40137</v>
      </c>
      <c r="AV74" s="7">
        <v>645.79999999999995</v>
      </c>
      <c r="AW74" s="7">
        <v>2.738</v>
      </c>
      <c r="AX74" s="7">
        <v>542.27</v>
      </c>
      <c r="AY74" s="7">
        <v>0.30103000000000002</v>
      </c>
      <c r="AZ74" s="6">
        <v>681.34</v>
      </c>
      <c r="BA74" s="6">
        <v>2.5065</v>
      </c>
      <c r="BB74" s="7">
        <v>645.79999999999995</v>
      </c>
      <c r="BC74" s="7">
        <v>0</v>
      </c>
    </row>
    <row r="75" spans="1:55" x14ac:dyDescent="0.3">
      <c r="A75" t="s">
        <v>75</v>
      </c>
      <c r="B75">
        <v>542.27126999999996</v>
      </c>
      <c r="C75">
        <f>VLOOKUP(Altitude!$A75,Cidades!$A$1:$E$174,2,FALSE)</f>
        <v>1.5797835966168101</v>
      </c>
      <c r="D75">
        <f>VLOOKUP(Altitude!$A75,Cidades!$A$1:$E$174,3,FALSE)</f>
        <v>0.3010299956639812</v>
      </c>
      <c r="E75">
        <f>VLOOKUP(Altitude!$A75,Cidades!$A$1:$E$174,4,FALSE)</f>
        <v>1.7323937598229686</v>
      </c>
      <c r="F75">
        <f>VLOOKUP(Altitude!$A75,Cidades!$A$1:$E$174,5,FALSE)</f>
        <v>0.3010299956639812</v>
      </c>
      <c r="N75" t="s">
        <v>75</v>
      </c>
      <c r="O75">
        <v>542.27</v>
      </c>
      <c r="P75">
        <v>1.5798000000000001</v>
      </c>
      <c r="Q75">
        <v>2.1233</v>
      </c>
      <c r="R75">
        <v>-0.54356000000000004</v>
      </c>
      <c r="S75">
        <v>542.27</v>
      </c>
      <c r="T75">
        <v>0.30103000000000002</v>
      </c>
      <c r="U75">
        <v>0.71580999999999995</v>
      </c>
      <c r="V75">
        <v>-0.41477999999999998</v>
      </c>
      <c r="W75">
        <v>542.27</v>
      </c>
      <c r="X75">
        <v>1.7323999999999999</v>
      </c>
      <c r="Y75">
        <v>2.7208999999999999</v>
      </c>
      <c r="Z75">
        <v>-0.98851999999999995</v>
      </c>
      <c r="AA75">
        <v>542.27</v>
      </c>
      <c r="AB75">
        <v>0.30103000000000002</v>
      </c>
      <c r="AC75">
        <v>0.85675000000000001</v>
      </c>
      <c r="AD75">
        <v>-0.55571999999999999</v>
      </c>
      <c r="AJ75" s="6">
        <v>-0.12661</v>
      </c>
      <c r="AK75" s="6">
        <v>-0.72450000000000003</v>
      </c>
      <c r="AR75" s="7">
        <v>-0.21526000000000001</v>
      </c>
      <c r="AS75" s="6">
        <v>-0.62217</v>
      </c>
      <c r="AV75" s="6">
        <v>542.27</v>
      </c>
      <c r="AW75" s="6">
        <v>1.7323999999999999</v>
      </c>
      <c r="AX75" s="6">
        <v>793.15</v>
      </c>
      <c r="AY75" s="6">
        <v>1.1460999999999999</v>
      </c>
      <c r="AZ75" s="7">
        <v>412.22</v>
      </c>
      <c r="BA75" s="7">
        <v>2.1673</v>
      </c>
      <c r="BB75" s="6">
        <v>542.27</v>
      </c>
      <c r="BC75" s="6">
        <v>0.30103000000000002</v>
      </c>
    </row>
    <row r="76" spans="1:55" x14ac:dyDescent="0.3">
      <c r="A76" t="s">
        <v>76</v>
      </c>
      <c r="B76">
        <v>793.14745400000004</v>
      </c>
      <c r="C76">
        <f>VLOOKUP(Altitude!$A76,Cidades!$A$1:$E$174,2,FALSE)</f>
        <v>2.4517864355242902</v>
      </c>
      <c r="D76">
        <f>VLOOKUP(Altitude!$A76,Cidades!$A$1:$E$174,3,FALSE)</f>
        <v>1.146128035678238</v>
      </c>
      <c r="E76">
        <f>VLOOKUP(Altitude!$A76,Cidades!$A$1:$E$174,4,FALSE)</f>
        <v>3.5694909543487832</v>
      </c>
      <c r="F76">
        <f>VLOOKUP(Altitude!$A76,Cidades!$A$1:$E$174,5,FALSE)</f>
        <v>1.146128035678238</v>
      </c>
      <c r="N76" t="s">
        <v>76</v>
      </c>
      <c r="O76">
        <v>793.15</v>
      </c>
      <c r="P76">
        <v>2.4518</v>
      </c>
      <c r="Q76">
        <v>2.3403</v>
      </c>
      <c r="R76">
        <v>0.11144999999999999</v>
      </c>
      <c r="S76">
        <v>793.15</v>
      </c>
      <c r="T76">
        <v>1.1460999999999999</v>
      </c>
      <c r="U76">
        <v>0.89790000000000003</v>
      </c>
      <c r="V76">
        <v>0.24823000000000001</v>
      </c>
      <c r="W76">
        <v>793.15</v>
      </c>
      <c r="X76">
        <v>3.5695000000000001</v>
      </c>
      <c r="Y76">
        <v>3.1549999999999998</v>
      </c>
      <c r="Z76">
        <v>0.41449999999999998</v>
      </c>
      <c r="AA76">
        <v>793.15</v>
      </c>
      <c r="AB76">
        <v>1.1460999999999999</v>
      </c>
      <c r="AC76">
        <v>1.1138999999999999</v>
      </c>
      <c r="AD76">
        <v>3.2215000000000001E-2</v>
      </c>
      <c r="AJ76" s="7">
        <v>0.57992999999999995</v>
      </c>
      <c r="AK76" s="7">
        <v>-0.14246</v>
      </c>
      <c r="AR76" s="6">
        <v>0.11166</v>
      </c>
      <c r="AS76" s="7">
        <v>-4.0619000000000002E-2</v>
      </c>
      <c r="AV76" s="7">
        <v>793.15</v>
      </c>
      <c r="AW76" s="7">
        <v>3.5695000000000001</v>
      </c>
      <c r="AX76" s="7">
        <v>681.34</v>
      </c>
      <c r="AY76" s="7">
        <v>0.30103000000000002</v>
      </c>
      <c r="AZ76" s="6">
        <v>590.24</v>
      </c>
      <c r="BA76" s="6">
        <v>2.1987000000000001</v>
      </c>
      <c r="BB76" s="7">
        <v>793.15</v>
      </c>
      <c r="BC76" s="7">
        <v>1.1460999999999999</v>
      </c>
    </row>
    <row r="77" spans="1:55" x14ac:dyDescent="0.3">
      <c r="A77" t="s">
        <v>77</v>
      </c>
      <c r="B77">
        <v>681.34163100000001</v>
      </c>
      <c r="C77">
        <f>VLOOKUP(Altitude!$A77,Cidades!$A$1:$E$174,2,FALSE)</f>
        <v>2.5065050324048719</v>
      </c>
      <c r="D77">
        <f>VLOOKUP(Altitude!$A77,Cidades!$A$1:$E$174,3,FALSE)</f>
        <v>0</v>
      </c>
      <c r="E77">
        <f>VLOOKUP(Altitude!$A77,Cidades!$A$1:$E$174,4,FALSE)</f>
        <v>3.1000257301078626</v>
      </c>
      <c r="F77">
        <f>VLOOKUP(Altitude!$A77,Cidades!$A$1:$E$174,5,FALSE)</f>
        <v>0.3010299956639812</v>
      </c>
      <c r="N77" t="s">
        <v>77</v>
      </c>
      <c r="O77">
        <v>681.34</v>
      </c>
      <c r="P77">
        <v>2.5065</v>
      </c>
      <c r="Q77">
        <v>2.2435999999999998</v>
      </c>
      <c r="R77">
        <v>0.26286999999999999</v>
      </c>
      <c r="S77">
        <v>681.34</v>
      </c>
      <c r="T77">
        <v>0</v>
      </c>
      <c r="U77">
        <v>0.81674999999999998</v>
      </c>
      <c r="V77">
        <v>-0.81674999999999998</v>
      </c>
      <c r="W77">
        <v>681.34</v>
      </c>
      <c r="X77">
        <v>3.1</v>
      </c>
      <c r="Y77">
        <v>2.9615</v>
      </c>
      <c r="Z77">
        <v>0.13849</v>
      </c>
      <c r="AA77">
        <v>681.34</v>
      </c>
      <c r="AB77">
        <v>0.30103000000000002</v>
      </c>
      <c r="AC77">
        <v>0.99931000000000003</v>
      </c>
      <c r="AD77">
        <v>-0.69828000000000001</v>
      </c>
      <c r="AJ77" s="6">
        <v>-0.31036000000000002</v>
      </c>
      <c r="AK77" s="6">
        <v>-0.42331999999999997</v>
      </c>
      <c r="AR77" s="7">
        <v>-0.1406</v>
      </c>
      <c r="AS77" s="6">
        <v>-0.44572000000000001</v>
      </c>
      <c r="AV77" s="6">
        <v>681.34</v>
      </c>
      <c r="AW77" s="6">
        <v>3.1</v>
      </c>
      <c r="AX77" s="6">
        <v>412.22</v>
      </c>
      <c r="AY77" s="6">
        <v>0.47711999999999999</v>
      </c>
      <c r="AZ77" s="7">
        <v>633.52</v>
      </c>
      <c r="BA77" s="7">
        <v>2.3765999999999998</v>
      </c>
      <c r="BB77" s="6">
        <v>681.34</v>
      </c>
      <c r="BC77" s="6">
        <v>0</v>
      </c>
    </row>
    <row r="78" spans="1:55" x14ac:dyDescent="0.3">
      <c r="A78" t="s">
        <v>78</v>
      </c>
      <c r="B78">
        <v>412.22447</v>
      </c>
      <c r="C78">
        <f>VLOOKUP(Altitude!$A78,Cidades!$A$1:$E$174,2,FALSE)</f>
        <v>2.167317334748176</v>
      </c>
      <c r="D78">
        <f>VLOOKUP(Altitude!$A78,Cidades!$A$1:$E$174,3,FALSE)</f>
        <v>0.47712125471966244</v>
      </c>
      <c r="E78">
        <f>VLOOKUP(Altitude!$A78,Cidades!$A$1:$E$174,4,FALSE)</f>
        <v>2.5599066250361124</v>
      </c>
      <c r="F78">
        <f>VLOOKUP(Altitude!$A78,Cidades!$A$1:$E$174,5,FALSE)</f>
        <v>0.47712125471966244</v>
      </c>
      <c r="N78" t="s">
        <v>78</v>
      </c>
      <c r="O78">
        <v>412.22</v>
      </c>
      <c r="P78">
        <v>2.1673</v>
      </c>
      <c r="Q78">
        <v>2.0108999999999999</v>
      </c>
      <c r="R78">
        <v>0.15645000000000001</v>
      </c>
      <c r="S78">
        <v>412.22</v>
      </c>
      <c r="T78">
        <v>0.47711999999999999</v>
      </c>
      <c r="U78">
        <v>0.62143000000000004</v>
      </c>
      <c r="V78">
        <v>-0.14430000000000001</v>
      </c>
      <c r="W78">
        <v>412.22</v>
      </c>
      <c r="X78">
        <v>2.5598999999999998</v>
      </c>
      <c r="Y78">
        <v>2.4958999999999998</v>
      </c>
      <c r="Z78">
        <v>6.4003000000000004E-2</v>
      </c>
      <c r="AA78">
        <v>412.22</v>
      </c>
      <c r="AB78">
        <v>0.47711999999999999</v>
      </c>
      <c r="AC78">
        <v>0.72345000000000004</v>
      </c>
      <c r="AD78">
        <v>-0.24632999999999999</v>
      </c>
      <c r="AJ78" s="7">
        <v>-0.45284999999999997</v>
      </c>
      <c r="AK78" s="7">
        <v>-0.11173</v>
      </c>
      <c r="AR78" s="6">
        <v>0.19903999999999999</v>
      </c>
      <c r="AS78" s="7">
        <v>1.5764E-2</v>
      </c>
      <c r="AV78" s="7">
        <v>412.22</v>
      </c>
      <c r="AW78" s="7">
        <v>2.5598999999999998</v>
      </c>
      <c r="AX78" s="7">
        <v>590.24</v>
      </c>
      <c r="AY78" s="7">
        <v>0.30103000000000002</v>
      </c>
      <c r="AZ78" s="6">
        <v>749.8</v>
      </c>
      <c r="BA78" s="6">
        <v>2.5933000000000002</v>
      </c>
      <c r="BB78" s="7">
        <v>412.22</v>
      </c>
      <c r="BC78" s="7">
        <v>0.47711999999999999</v>
      </c>
    </row>
    <row r="79" spans="1:55" x14ac:dyDescent="0.3">
      <c r="A79" t="s">
        <v>79</v>
      </c>
      <c r="B79">
        <v>590.24368000000004</v>
      </c>
      <c r="C79">
        <f>VLOOKUP(Altitude!$A79,Cidades!$A$1:$E$174,2,FALSE)</f>
        <v>2.1986570869544226</v>
      </c>
      <c r="D79">
        <f>VLOOKUP(Altitude!$A79,Cidades!$A$1:$E$174,3,FALSE)</f>
        <v>0.3010299956639812</v>
      </c>
      <c r="E79">
        <f>VLOOKUP(Altitude!$A79,Cidades!$A$1:$E$174,4,FALSE)</f>
        <v>2.5831987739686229</v>
      </c>
      <c r="F79">
        <f>VLOOKUP(Altitude!$A79,Cidades!$A$1:$E$174,5,FALSE)</f>
        <v>0.3010299956639812</v>
      </c>
      <c r="N79" t="s">
        <v>79</v>
      </c>
      <c r="O79">
        <v>590.24</v>
      </c>
      <c r="P79">
        <v>2.1987000000000001</v>
      </c>
      <c r="Q79">
        <v>2.1648000000000001</v>
      </c>
      <c r="R79">
        <v>3.3818000000000001E-2</v>
      </c>
      <c r="S79">
        <v>590.24</v>
      </c>
      <c r="T79">
        <v>0.30103000000000002</v>
      </c>
      <c r="U79">
        <v>0.75063000000000002</v>
      </c>
      <c r="V79">
        <v>-0.4496</v>
      </c>
      <c r="W79">
        <v>590.24</v>
      </c>
      <c r="X79">
        <v>2.5832000000000002</v>
      </c>
      <c r="Y79">
        <v>2.8039000000000001</v>
      </c>
      <c r="Z79">
        <v>-0.22072</v>
      </c>
      <c r="AA79">
        <v>590.24</v>
      </c>
      <c r="AB79">
        <v>0.30103000000000002</v>
      </c>
      <c r="AC79">
        <v>0.90593000000000001</v>
      </c>
      <c r="AD79">
        <v>-0.60489999999999999</v>
      </c>
      <c r="AJ79" s="6">
        <v>0.34094999999999998</v>
      </c>
      <c r="AK79" s="6">
        <v>1.7221</v>
      </c>
      <c r="AR79" s="7">
        <v>0.20019999999999999</v>
      </c>
      <c r="AS79" s="6">
        <v>0.94279999999999997</v>
      </c>
      <c r="AV79" s="6">
        <v>590.24</v>
      </c>
      <c r="AW79" s="6">
        <v>2.5832000000000002</v>
      </c>
      <c r="AX79" s="6">
        <v>633.52</v>
      </c>
      <c r="AY79" s="6">
        <v>1.3424</v>
      </c>
      <c r="AZ79" s="7">
        <v>607.01</v>
      </c>
      <c r="BA79" s="7">
        <v>2.3443999999999998</v>
      </c>
      <c r="BB79" s="6">
        <v>590.24</v>
      </c>
      <c r="BC79" s="6">
        <v>0.30103000000000002</v>
      </c>
    </row>
    <row r="80" spans="1:55" x14ac:dyDescent="0.3">
      <c r="A80" t="s">
        <v>80</v>
      </c>
      <c r="B80">
        <v>633.52176899999995</v>
      </c>
      <c r="C80">
        <f>VLOOKUP(Altitude!$A80,Cidades!$A$1:$E$174,2,FALSE)</f>
        <v>2.3765769570565118</v>
      </c>
      <c r="D80">
        <f>VLOOKUP(Altitude!$A80,Cidades!$A$1:$E$174,3,FALSE)</f>
        <v>1.2787536009528289</v>
      </c>
      <c r="E80">
        <f>VLOOKUP(Altitude!$A80,Cidades!$A$1:$E$174,4,FALSE)</f>
        <v>2.7032913781186614</v>
      </c>
      <c r="F80">
        <f>VLOOKUP(Altitude!$A80,Cidades!$A$1:$E$174,5,FALSE)</f>
        <v>1.3424226808222062</v>
      </c>
      <c r="N80" t="s">
        <v>80</v>
      </c>
      <c r="O80">
        <v>633.52</v>
      </c>
      <c r="P80">
        <v>2.3765999999999998</v>
      </c>
      <c r="Q80">
        <v>2.2023000000000001</v>
      </c>
      <c r="R80">
        <v>0.17430999999999999</v>
      </c>
      <c r="S80">
        <v>633.52</v>
      </c>
      <c r="T80">
        <v>1.2787999999999999</v>
      </c>
      <c r="U80">
        <v>0.78205000000000002</v>
      </c>
      <c r="V80">
        <v>0.49670999999999998</v>
      </c>
      <c r="W80">
        <v>633.52</v>
      </c>
      <c r="X80">
        <v>2.7033</v>
      </c>
      <c r="Y80">
        <v>2.8788</v>
      </c>
      <c r="Z80">
        <v>-0.17551</v>
      </c>
      <c r="AA80">
        <v>633.52</v>
      </c>
      <c r="AB80">
        <v>1.3424</v>
      </c>
      <c r="AC80">
        <v>0.95028999999999997</v>
      </c>
      <c r="AD80">
        <v>0.39212999999999998</v>
      </c>
      <c r="AJ80" s="7">
        <v>-0.62683</v>
      </c>
      <c r="AK80" s="7">
        <v>-0.28314</v>
      </c>
      <c r="AR80" s="6">
        <v>0.16177</v>
      </c>
      <c r="AS80" s="7">
        <v>-8.2492999999999997E-2</v>
      </c>
      <c r="AV80" s="7">
        <v>633.52</v>
      </c>
      <c r="AW80" s="7">
        <v>2.7033</v>
      </c>
      <c r="AX80" s="7">
        <v>749.8</v>
      </c>
      <c r="AY80" s="7">
        <v>1.5798000000000001</v>
      </c>
      <c r="AZ80" s="6">
        <v>607.01</v>
      </c>
      <c r="BA80" s="6">
        <v>2.2742</v>
      </c>
      <c r="BB80" s="7">
        <v>633.52</v>
      </c>
      <c r="BC80" s="7">
        <v>1.2787999999999999</v>
      </c>
    </row>
    <row r="81" spans="1:55" x14ac:dyDescent="0.3">
      <c r="A81" t="s">
        <v>81</v>
      </c>
      <c r="B81">
        <v>749.80401700000004</v>
      </c>
      <c r="C81">
        <f>VLOOKUP(Altitude!$A81,Cidades!$A$1:$E$174,2,FALSE)</f>
        <v>2.5932860670204572</v>
      </c>
      <c r="D81">
        <f>VLOOKUP(Altitude!$A81,Cidades!$A$1:$E$174,3,FALSE)</f>
        <v>1.3010299956639813</v>
      </c>
      <c r="E81">
        <f>VLOOKUP(Altitude!$A81,Cidades!$A$1:$E$174,4,FALSE)</f>
        <v>3.9321692459207922</v>
      </c>
      <c r="F81">
        <f>VLOOKUP(Altitude!$A81,Cidades!$A$1:$E$174,5,FALSE)</f>
        <v>1.5797835966168101</v>
      </c>
      <c r="N81" t="s">
        <v>81</v>
      </c>
      <c r="O81">
        <v>749.8</v>
      </c>
      <c r="P81">
        <v>2.5933000000000002</v>
      </c>
      <c r="Q81">
        <v>2.3028</v>
      </c>
      <c r="R81">
        <v>0.29043999999999998</v>
      </c>
      <c r="S81">
        <v>749.8</v>
      </c>
      <c r="T81">
        <v>1.3009999999999999</v>
      </c>
      <c r="U81">
        <v>0.86643999999999999</v>
      </c>
      <c r="V81">
        <v>0.43458999999999998</v>
      </c>
      <c r="W81">
        <v>749.8</v>
      </c>
      <c r="X81">
        <v>3.9321999999999999</v>
      </c>
      <c r="Y81">
        <v>3.08</v>
      </c>
      <c r="Z81">
        <v>0.85218000000000005</v>
      </c>
      <c r="AA81">
        <v>749.8</v>
      </c>
      <c r="AB81">
        <v>1.5798000000000001</v>
      </c>
      <c r="AC81">
        <v>1.0694999999999999</v>
      </c>
      <c r="AD81">
        <v>0.51029999999999998</v>
      </c>
      <c r="AJ81" s="6">
        <v>0.60834999999999995</v>
      </c>
      <c r="AK81" s="6">
        <v>-4.5255999999999998E-2</v>
      </c>
      <c r="AR81" s="7">
        <v>0.11409999999999999</v>
      </c>
      <c r="AS81" s="6">
        <v>-0.17860999999999999</v>
      </c>
      <c r="AV81" s="6">
        <v>749.8</v>
      </c>
      <c r="AW81" s="6">
        <v>3.9321999999999999</v>
      </c>
      <c r="AX81" s="6">
        <v>607.01</v>
      </c>
      <c r="AY81" s="6">
        <v>1.6335</v>
      </c>
      <c r="AZ81" s="7">
        <v>762.75</v>
      </c>
      <c r="BA81" s="7">
        <v>2.4563999999999999</v>
      </c>
      <c r="BB81" s="6">
        <v>749.8</v>
      </c>
      <c r="BC81" s="6">
        <v>1.3009999999999999</v>
      </c>
    </row>
    <row r="82" spans="1:55" x14ac:dyDescent="0.3">
      <c r="A82" t="s">
        <v>82</v>
      </c>
      <c r="B82">
        <v>607.01452099999995</v>
      </c>
      <c r="C82">
        <f>VLOOKUP(Altitude!$A82,Cidades!$A$1:$E$174,2,FALSE)</f>
        <v>2.3443922736851106</v>
      </c>
      <c r="D82">
        <f>VLOOKUP(Altitude!$A82,Cidades!$A$1:$E$174,3,FALSE)</f>
        <v>1.5314789170422551</v>
      </c>
      <c r="E82">
        <f>VLOOKUP(Altitude!$A82,Cidades!$A$1:$E$174,4,FALSE)</f>
        <v>2.9795483747040952</v>
      </c>
      <c r="F82">
        <f>VLOOKUP(Altitude!$A82,Cidades!$A$1:$E$174,5,FALSE)</f>
        <v>1.6334684555795864</v>
      </c>
      <c r="N82" t="s">
        <v>82</v>
      </c>
      <c r="O82">
        <v>607.01</v>
      </c>
      <c r="P82">
        <v>2.3443999999999998</v>
      </c>
      <c r="Q82">
        <v>2.1793</v>
      </c>
      <c r="R82">
        <v>0.16505</v>
      </c>
      <c r="S82">
        <v>607.01</v>
      </c>
      <c r="T82">
        <v>1.5315000000000001</v>
      </c>
      <c r="U82">
        <v>0.76280999999999999</v>
      </c>
      <c r="V82">
        <v>0.76866999999999996</v>
      </c>
      <c r="W82">
        <v>607.01</v>
      </c>
      <c r="X82">
        <v>2.9794999999999998</v>
      </c>
      <c r="Y82">
        <v>2.8329</v>
      </c>
      <c r="Z82">
        <v>0.14660999999999999</v>
      </c>
      <c r="AA82">
        <v>607.01</v>
      </c>
      <c r="AB82">
        <v>1.6335</v>
      </c>
      <c r="AC82">
        <v>0.92312000000000005</v>
      </c>
      <c r="AD82">
        <v>0.71035000000000004</v>
      </c>
      <c r="AJ82" s="7">
        <v>0.33118999999999998</v>
      </c>
      <c r="AK82" s="7">
        <v>0.79269000000000001</v>
      </c>
      <c r="AR82" s="6">
        <v>6.0932E-2</v>
      </c>
      <c r="AS82" s="7">
        <v>0.81162999999999996</v>
      </c>
      <c r="AV82" s="7">
        <v>607.01</v>
      </c>
      <c r="AW82" s="7">
        <v>2.9794999999999998</v>
      </c>
      <c r="AX82" s="7">
        <v>607.01</v>
      </c>
      <c r="AY82" s="7">
        <v>0.60206000000000004</v>
      </c>
      <c r="AZ82" s="6">
        <v>548.16999999999996</v>
      </c>
      <c r="BA82" s="6">
        <v>1.9031</v>
      </c>
      <c r="BB82" s="7">
        <v>607.01</v>
      </c>
      <c r="BC82" s="7">
        <v>1.5315000000000001</v>
      </c>
    </row>
    <row r="83" spans="1:55" x14ac:dyDescent="0.3">
      <c r="A83" t="s">
        <v>83</v>
      </c>
      <c r="B83">
        <v>607.01452099999995</v>
      </c>
      <c r="C83">
        <f>VLOOKUP(Altitude!$A83,Cidades!$A$1:$E$174,2,FALSE)</f>
        <v>2.27415784926368</v>
      </c>
      <c r="D83">
        <f>VLOOKUP(Altitude!$A83,Cidades!$A$1:$E$174,3,FALSE)</f>
        <v>0.3010299956639812</v>
      </c>
      <c r="E83">
        <f>VLOOKUP(Altitude!$A83,Cidades!$A$1:$E$174,4,FALSE)</f>
        <v>3.0962145853464054</v>
      </c>
      <c r="F83">
        <f>VLOOKUP(Altitude!$A83,Cidades!$A$1:$E$174,5,FALSE)</f>
        <v>0.6020599913279624</v>
      </c>
      <c r="N83" t="s">
        <v>83</v>
      </c>
      <c r="O83">
        <v>607.01</v>
      </c>
      <c r="P83">
        <v>2.2742</v>
      </c>
      <c r="Q83">
        <v>2.1793</v>
      </c>
      <c r="R83">
        <v>9.4813999999999996E-2</v>
      </c>
      <c r="S83">
        <v>607.01</v>
      </c>
      <c r="T83">
        <v>0.30103000000000002</v>
      </c>
      <c r="U83">
        <v>0.76280999999999999</v>
      </c>
      <c r="V83">
        <v>-0.46178000000000002</v>
      </c>
      <c r="W83">
        <v>607.01</v>
      </c>
      <c r="X83">
        <v>3.0962000000000001</v>
      </c>
      <c r="Y83">
        <v>2.8329</v>
      </c>
      <c r="Z83">
        <v>0.26328000000000001</v>
      </c>
      <c r="AA83">
        <v>607.01</v>
      </c>
      <c r="AB83">
        <v>0.60206000000000004</v>
      </c>
      <c r="AC83">
        <v>0.92312000000000005</v>
      </c>
      <c r="AD83">
        <v>-0.32106000000000001</v>
      </c>
      <c r="AJ83" s="6">
        <v>0.21631</v>
      </c>
      <c r="AK83" s="7">
        <v>-1.0085</v>
      </c>
      <c r="AR83" s="7">
        <v>0.27155000000000001</v>
      </c>
      <c r="AS83" s="6">
        <v>1.4802</v>
      </c>
      <c r="AV83" s="6">
        <v>607.01</v>
      </c>
      <c r="AW83" s="6">
        <v>3.0962000000000001</v>
      </c>
      <c r="AX83" s="6">
        <v>762.75</v>
      </c>
      <c r="AY83" s="6">
        <v>0.30103000000000002</v>
      </c>
      <c r="AZ83" s="7">
        <v>555.1</v>
      </c>
      <c r="BA83" s="7">
        <v>2.2856000000000001</v>
      </c>
      <c r="BB83" s="6">
        <v>607.01</v>
      </c>
      <c r="BC83" s="6">
        <v>0.30103000000000002</v>
      </c>
    </row>
    <row r="84" spans="1:55" x14ac:dyDescent="0.3">
      <c r="A84" t="s">
        <v>84</v>
      </c>
      <c r="B84">
        <v>762.74740299999996</v>
      </c>
      <c r="C84">
        <f>VLOOKUP(Altitude!$A84,Cidades!$A$1:$E$174,2,FALSE)</f>
        <v>2.4563660331290431</v>
      </c>
      <c r="D84">
        <f>VLOOKUP(Altitude!$A84,Cidades!$A$1:$E$174,3,FALSE)</f>
        <v>0.3010299956639812</v>
      </c>
      <c r="E84">
        <f>VLOOKUP(Altitude!$A84,Cidades!$A$1:$E$174,4,FALSE)</f>
        <v>3.8942052591420837</v>
      </c>
      <c r="F84">
        <f>VLOOKUP(Altitude!$A84,Cidades!$A$1:$E$174,5,FALSE)</f>
        <v>0.3010299956639812</v>
      </c>
      <c r="N84" t="s">
        <v>84</v>
      </c>
      <c r="O84">
        <v>762.75</v>
      </c>
      <c r="P84">
        <v>2.4563999999999999</v>
      </c>
      <c r="Q84">
        <v>2.3140000000000001</v>
      </c>
      <c r="R84">
        <v>0.14233000000000001</v>
      </c>
      <c r="S84">
        <v>762.75</v>
      </c>
      <c r="T84">
        <v>0.30103000000000002</v>
      </c>
      <c r="U84">
        <v>0.87583999999999995</v>
      </c>
      <c r="V84">
        <v>-0.57481000000000004</v>
      </c>
      <c r="W84">
        <v>762.75</v>
      </c>
      <c r="X84">
        <v>3.8942000000000001</v>
      </c>
      <c r="Y84">
        <v>3.1023999999999998</v>
      </c>
      <c r="Z84">
        <v>0.79181999999999997</v>
      </c>
      <c r="AA84">
        <v>762.75</v>
      </c>
      <c r="AB84">
        <v>0.30103000000000002</v>
      </c>
      <c r="AC84">
        <v>1.0828</v>
      </c>
      <c r="AD84">
        <v>-0.78171999999999997</v>
      </c>
      <c r="AJ84" s="7">
        <v>-9.7969000000000001E-2</v>
      </c>
      <c r="AK84" s="6">
        <v>-0.36359000000000002</v>
      </c>
      <c r="AR84" s="6">
        <v>-0.12328</v>
      </c>
      <c r="AS84" s="7">
        <v>-0.82326999999999995</v>
      </c>
      <c r="AV84" s="7">
        <v>762.75</v>
      </c>
      <c r="AW84" s="7">
        <v>3.8942000000000001</v>
      </c>
      <c r="AX84" s="7">
        <v>548.16999999999996</v>
      </c>
      <c r="AY84" s="7">
        <v>0.95423999999999998</v>
      </c>
      <c r="AZ84" s="6">
        <v>426.1</v>
      </c>
      <c r="BA84" s="6">
        <v>1.716</v>
      </c>
      <c r="BB84" s="7">
        <v>762.75</v>
      </c>
      <c r="BC84" s="7">
        <v>0.30103000000000002</v>
      </c>
    </row>
    <row r="85" spans="1:55" x14ac:dyDescent="0.3">
      <c r="A85" t="s">
        <v>85</v>
      </c>
      <c r="B85">
        <v>548.16684699999996</v>
      </c>
      <c r="C85">
        <f>VLOOKUP(Altitude!$A85,Cidades!$A$1:$E$174,2,FALSE)</f>
        <v>1.9030899869919435</v>
      </c>
      <c r="D85">
        <f>VLOOKUP(Altitude!$A85,Cidades!$A$1:$E$174,3,FALSE)</f>
        <v>0.90308998699194354</v>
      </c>
      <c r="E85">
        <f>VLOOKUP(Altitude!$A85,Cidades!$A$1:$E$174,4,FALSE)</f>
        <v>2.1238516409670858</v>
      </c>
      <c r="F85">
        <f>VLOOKUP(Altitude!$A85,Cidades!$A$1:$E$174,5,FALSE)</f>
        <v>0.95424250943932487</v>
      </c>
      <c r="N85" t="s">
        <v>85</v>
      </c>
      <c r="O85">
        <v>548.16999999999996</v>
      </c>
      <c r="P85">
        <v>1.9031</v>
      </c>
      <c r="Q85">
        <v>2.1284000000000001</v>
      </c>
      <c r="R85">
        <v>-0.22536</v>
      </c>
      <c r="S85">
        <v>548.16999999999996</v>
      </c>
      <c r="T85">
        <v>0.90308999999999995</v>
      </c>
      <c r="U85">
        <v>0.72009000000000001</v>
      </c>
      <c r="V85">
        <v>0.183</v>
      </c>
      <c r="W85">
        <v>548.16999999999996</v>
      </c>
      <c r="X85">
        <v>2.1238999999999999</v>
      </c>
      <c r="Y85">
        <v>2.7311000000000001</v>
      </c>
      <c r="Z85">
        <v>-0.60726000000000002</v>
      </c>
      <c r="AA85">
        <v>548.16999999999996</v>
      </c>
      <c r="AB85">
        <v>0.95423999999999998</v>
      </c>
      <c r="AC85">
        <v>0.86280000000000001</v>
      </c>
      <c r="AD85">
        <v>9.1447000000000001E-2</v>
      </c>
      <c r="AJ85" s="6">
        <v>7.1570999999999996E-2</v>
      </c>
      <c r="AK85" s="7">
        <v>-0.96608000000000005</v>
      </c>
      <c r="AR85" s="7">
        <v>-6.3975000000000004E-2</v>
      </c>
      <c r="AS85" s="6">
        <v>-0.25947999999999999</v>
      </c>
      <c r="AV85" s="6">
        <v>548.16999999999996</v>
      </c>
      <c r="AW85" s="6">
        <v>2.1238999999999999</v>
      </c>
      <c r="AX85" s="6">
        <v>555.1</v>
      </c>
      <c r="AY85" s="6">
        <v>0</v>
      </c>
      <c r="AZ85" s="7">
        <v>830.41</v>
      </c>
      <c r="BA85" s="7">
        <v>2.0491999999999999</v>
      </c>
      <c r="BB85" s="6">
        <v>548.16999999999996</v>
      </c>
      <c r="BC85" s="6">
        <v>0.90308999999999995</v>
      </c>
    </row>
    <row r="86" spans="1:55" x14ac:dyDescent="0.3">
      <c r="A86" t="s">
        <v>86</v>
      </c>
      <c r="B86">
        <v>555.10492699999998</v>
      </c>
      <c r="C86">
        <f>VLOOKUP(Altitude!$A86,Cidades!$A$1:$E$174,2,FALSE)</f>
        <v>2.2855573090077739</v>
      </c>
      <c r="D86">
        <f>VLOOKUP(Altitude!$A86,Cidades!$A$1:$E$174,3,FALSE)</f>
        <v>0</v>
      </c>
      <c r="E86">
        <f>VLOOKUP(Altitude!$A86,Cidades!$A$1:$E$174,4,FALSE)</f>
        <v>2.9148718175400505</v>
      </c>
      <c r="F86">
        <f>VLOOKUP(Altitude!$A86,Cidades!$A$1:$E$174,5,FALSE)</f>
        <v>0</v>
      </c>
      <c r="N86" t="s">
        <v>86</v>
      </c>
      <c r="O86">
        <v>555.1</v>
      </c>
      <c r="P86">
        <v>2.2856000000000001</v>
      </c>
      <c r="Q86">
        <v>2.1343999999999999</v>
      </c>
      <c r="R86">
        <v>0.15110999999999999</v>
      </c>
      <c r="S86">
        <v>555.1</v>
      </c>
      <c r="T86">
        <v>0</v>
      </c>
      <c r="U86">
        <v>0.72513000000000005</v>
      </c>
      <c r="V86">
        <v>-0.72513000000000005</v>
      </c>
      <c r="W86">
        <v>555.1</v>
      </c>
      <c r="X86">
        <v>2.9148999999999998</v>
      </c>
      <c r="Y86">
        <v>2.7431000000000001</v>
      </c>
      <c r="Z86">
        <v>0.17175000000000001</v>
      </c>
      <c r="AA86">
        <v>555.1</v>
      </c>
      <c r="AB86">
        <v>0</v>
      </c>
      <c r="AC86">
        <v>0.86990999999999996</v>
      </c>
      <c r="AD86">
        <v>-0.86990999999999996</v>
      </c>
      <c r="AJ86" s="7">
        <v>0.60777000000000003</v>
      </c>
      <c r="AK86" s="6">
        <v>-1.0822000000000001</v>
      </c>
      <c r="AR86" s="6">
        <v>0.14036000000000001</v>
      </c>
      <c r="AS86" s="7">
        <v>-0.79322999999999999</v>
      </c>
      <c r="AV86" s="7">
        <v>555.1</v>
      </c>
      <c r="AW86" s="7">
        <v>2.9148999999999998</v>
      </c>
      <c r="AX86" s="7">
        <v>426.1</v>
      </c>
      <c r="AY86" s="7">
        <v>0.30103000000000002</v>
      </c>
      <c r="AZ86" s="6">
        <v>561.32000000000005</v>
      </c>
      <c r="BA86" s="6">
        <v>2.0644999999999998</v>
      </c>
      <c r="BB86" s="7">
        <v>555.1</v>
      </c>
      <c r="BC86" s="7">
        <v>0</v>
      </c>
    </row>
    <row r="87" spans="1:55" x14ac:dyDescent="0.3">
      <c r="A87" t="s">
        <v>87</v>
      </c>
      <c r="B87">
        <v>426.10397999999998</v>
      </c>
      <c r="C87">
        <f>VLOOKUP(Altitude!$A87,Cidades!$A$1:$E$174,2,FALSE)</f>
        <v>1.7160033436347992</v>
      </c>
      <c r="D87">
        <f>VLOOKUP(Altitude!$A87,Cidades!$A$1:$E$174,3,FALSE)</f>
        <v>0.3010299956639812</v>
      </c>
      <c r="E87">
        <f>VLOOKUP(Altitude!$A87,Cidades!$A$1:$E$174,4,FALSE)</f>
        <v>1.8388490907372552</v>
      </c>
      <c r="F87">
        <f>VLOOKUP(Altitude!$A87,Cidades!$A$1:$E$174,5,FALSE)</f>
        <v>0.3010299956639812</v>
      </c>
      <c r="N87" t="s">
        <v>87</v>
      </c>
      <c r="O87">
        <v>426.1</v>
      </c>
      <c r="P87">
        <v>1.716</v>
      </c>
      <c r="Q87">
        <v>2.0228999999999999</v>
      </c>
      <c r="R87">
        <v>-0.30686999999999998</v>
      </c>
      <c r="S87">
        <v>426.1</v>
      </c>
      <c r="T87">
        <v>0.30103000000000002</v>
      </c>
      <c r="U87">
        <v>0.63149999999999995</v>
      </c>
      <c r="V87">
        <v>-0.33046999999999999</v>
      </c>
      <c r="W87">
        <v>426.1</v>
      </c>
      <c r="X87">
        <v>1.8388</v>
      </c>
      <c r="Y87">
        <v>2.5198999999999998</v>
      </c>
      <c r="Z87">
        <v>-0.68106999999999995</v>
      </c>
      <c r="AA87">
        <v>426.1</v>
      </c>
      <c r="AB87">
        <v>0.30103000000000002</v>
      </c>
      <c r="AC87">
        <v>0.73767000000000005</v>
      </c>
      <c r="AD87">
        <v>-0.43663999999999997</v>
      </c>
      <c r="AJ87" s="6">
        <v>-0.26647999999999999</v>
      </c>
      <c r="AK87" s="7">
        <v>0.64556000000000002</v>
      </c>
      <c r="AR87" s="7">
        <v>0.11787</v>
      </c>
      <c r="AS87" s="6">
        <v>-0.87548000000000004</v>
      </c>
      <c r="AV87" s="6">
        <v>426.1</v>
      </c>
      <c r="AW87" s="6">
        <v>1.8388</v>
      </c>
      <c r="AX87" s="6">
        <v>830.41</v>
      </c>
      <c r="AY87" s="6">
        <v>0.47711999999999999</v>
      </c>
      <c r="AZ87" s="6">
        <v>607.75</v>
      </c>
      <c r="BA87" s="6">
        <v>2.1271</v>
      </c>
      <c r="BB87" s="6">
        <v>426.1</v>
      </c>
      <c r="BC87" s="6">
        <v>0.30103000000000002</v>
      </c>
    </row>
    <row r="88" spans="1:55" x14ac:dyDescent="0.3">
      <c r="A88" t="s">
        <v>88</v>
      </c>
      <c r="B88">
        <v>830.40829900000006</v>
      </c>
      <c r="C88">
        <f>VLOOKUP(Altitude!$A88,Cidades!$A$1:$E$174,2,FALSE)</f>
        <v>2.0492180226701815</v>
      </c>
      <c r="D88">
        <f>VLOOKUP(Altitude!$A88,Cidades!$A$1:$E$174,3,FALSE)</f>
        <v>0.47712125471966244</v>
      </c>
      <c r="E88">
        <f>VLOOKUP(Altitude!$A88,Cidades!$A$1:$E$174,4,FALSE)</f>
        <v>2.330413773349191</v>
      </c>
      <c r="F88">
        <f>VLOOKUP(Altitude!$A88,Cidades!$A$1:$E$174,5,FALSE)</f>
        <v>0.47712125471966244</v>
      </c>
      <c r="N88" t="s">
        <v>88</v>
      </c>
      <c r="O88">
        <v>830.41</v>
      </c>
      <c r="P88">
        <v>2.0491999999999999</v>
      </c>
      <c r="Q88">
        <v>2.3725999999999998</v>
      </c>
      <c r="R88">
        <v>-0.32334000000000002</v>
      </c>
      <c r="S88">
        <v>830.41</v>
      </c>
      <c r="T88">
        <v>0.47711999999999999</v>
      </c>
      <c r="U88">
        <v>0.92495000000000005</v>
      </c>
      <c r="V88">
        <v>-0.44783000000000001</v>
      </c>
      <c r="W88">
        <v>830.41</v>
      </c>
      <c r="X88">
        <v>2.3304</v>
      </c>
      <c r="Y88">
        <v>3.2195</v>
      </c>
      <c r="Z88">
        <v>-0.88904000000000005</v>
      </c>
      <c r="AA88">
        <v>830.41</v>
      </c>
      <c r="AB88">
        <v>0.47711999999999999</v>
      </c>
      <c r="AC88">
        <v>1.1520999999999999</v>
      </c>
      <c r="AD88">
        <v>-0.67498999999999998</v>
      </c>
      <c r="AJ88" s="7">
        <v>-0.46292</v>
      </c>
      <c r="AK88" s="6">
        <v>1.1873</v>
      </c>
      <c r="AR88" s="6">
        <v>9.0501999999999999E-2</v>
      </c>
      <c r="AS88" s="7">
        <v>0.63629999999999998</v>
      </c>
      <c r="AV88" s="7">
        <v>830.41</v>
      </c>
      <c r="AW88" s="7">
        <v>2.3304</v>
      </c>
      <c r="AX88" s="7">
        <v>561.32000000000005</v>
      </c>
      <c r="AY88" s="7">
        <v>1.2553000000000001</v>
      </c>
      <c r="AZ88" s="7">
        <v>748.63</v>
      </c>
      <c r="BA88" s="7">
        <v>1.9541999999999999</v>
      </c>
      <c r="BB88" s="7">
        <v>830.41</v>
      </c>
      <c r="BC88" s="7">
        <v>0.47711999999999999</v>
      </c>
    </row>
    <row r="89" spans="1:55" x14ac:dyDescent="0.3">
      <c r="A89" t="s">
        <v>89</v>
      </c>
      <c r="B89">
        <v>561.31518600000004</v>
      </c>
      <c r="C89">
        <f>VLOOKUP(Altitude!$A89,Cidades!$A$1:$E$174,2,FALSE)</f>
        <v>2.0644579892269186</v>
      </c>
      <c r="D89">
        <f>VLOOKUP(Altitude!$A89,Cidades!$A$1:$E$174,3,FALSE)</f>
        <v>1.2041199826559248</v>
      </c>
      <c r="E89">
        <f>VLOOKUP(Altitude!$A89,Cidades!$A$1:$E$174,4,FALSE)</f>
        <v>2.4996870826184039</v>
      </c>
      <c r="F89">
        <f>VLOOKUP(Altitude!$A89,Cidades!$A$1:$E$174,5,FALSE)</f>
        <v>1.255272505103306</v>
      </c>
      <c r="N89" t="s">
        <v>89</v>
      </c>
      <c r="O89">
        <v>561.32000000000005</v>
      </c>
      <c r="P89">
        <v>2.0644999999999998</v>
      </c>
      <c r="Q89">
        <v>2.1398000000000001</v>
      </c>
      <c r="R89">
        <v>-7.5359999999999996E-2</v>
      </c>
      <c r="S89">
        <v>561.32000000000005</v>
      </c>
      <c r="T89">
        <v>1.2040999999999999</v>
      </c>
      <c r="U89">
        <v>0.72963999999999996</v>
      </c>
      <c r="V89">
        <v>0.47448000000000001</v>
      </c>
      <c r="W89">
        <v>561.32000000000005</v>
      </c>
      <c r="X89">
        <v>2.4996999999999998</v>
      </c>
      <c r="Y89">
        <v>2.7538999999999998</v>
      </c>
      <c r="Z89">
        <v>-0.25418000000000002</v>
      </c>
      <c r="AA89">
        <v>561.32000000000005</v>
      </c>
      <c r="AB89">
        <v>1.2553000000000001</v>
      </c>
      <c r="AC89">
        <v>0.87626999999999999</v>
      </c>
      <c r="AD89">
        <v>0.379</v>
      </c>
      <c r="AJ89" s="6">
        <v>0.67039000000000004</v>
      </c>
      <c r="AK89" s="7">
        <v>0.68132999999999999</v>
      </c>
      <c r="AR89" s="7">
        <v>0.19014</v>
      </c>
      <c r="AS89" s="6">
        <v>0.94730999999999999</v>
      </c>
      <c r="AV89" s="6">
        <v>561.32000000000005</v>
      </c>
      <c r="AW89" s="6">
        <v>2.4996999999999998</v>
      </c>
      <c r="AX89" s="6">
        <v>625.86</v>
      </c>
      <c r="AY89" s="6">
        <v>0</v>
      </c>
      <c r="AZ89" s="6">
        <v>590.4</v>
      </c>
      <c r="BA89" s="6">
        <v>2.3464</v>
      </c>
      <c r="BB89" s="6">
        <v>561.32000000000005</v>
      </c>
      <c r="BC89" s="6">
        <v>1.2040999999999999</v>
      </c>
    </row>
    <row r="90" spans="1:55" x14ac:dyDescent="0.3">
      <c r="A90" t="s">
        <v>90</v>
      </c>
      <c r="B90">
        <v>625.86302699999999</v>
      </c>
      <c r="C90">
        <f>VLOOKUP(Altitude!$A90,Cidades!$A$1:$E$174,2,FALSE)</f>
        <v>0.95424250943932487</v>
      </c>
      <c r="D90">
        <f>VLOOKUP(Altitude!$A90,Cidades!$A$1:$E$174,3,FALSE)</f>
        <v>0</v>
      </c>
      <c r="E90">
        <f>VLOOKUP(Altitude!$A90,Cidades!$A$1:$E$174,4,FALSE)</f>
        <v>1</v>
      </c>
      <c r="F90">
        <f>VLOOKUP(Altitude!$A90,Cidades!$A$1:$E$174,5,FALSE)</f>
        <v>0</v>
      </c>
      <c r="N90" t="s">
        <v>90</v>
      </c>
      <c r="O90">
        <v>625.86</v>
      </c>
      <c r="P90">
        <v>0.95423999999999998</v>
      </c>
      <c r="Q90">
        <v>2.1956000000000002</v>
      </c>
      <c r="R90">
        <v>-1.2414000000000001</v>
      </c>
      <c r="S90">
        <v>625.86</v>
      </c>
      <c r="T90">
        <v>0</v>
      </c>
      <c r="U90">
        <v>0.77649000000000001</v>
      </c>
      <c r="V90">
        <v>-0.77649000000000001</v>
      </c>
      <c r="W90">
        <v>625.86</v>
      </c>
      <c r="X90">
        <v>1</v>
      </c>
      <c r="Y90">
        <v>2.8654999999999999</v>
      </c>
      <c r="Z90">
        <v>-1.8654999999999999</v>
      </c>
      <c r="AA90">
        <v>625.86</v>
      </c>
      <c r="AB90">
        <v>0</v>
      </c>
      <c r="AC90">
        <v>0.94244000000000006</v>
      </c>
      <c r="AD90">
        <v>-0.94244000000000006</v>
      </c>
      <c r="AJ90" s="7">
        <v>0.39161000000000001</v>
      </c>
      <c r="AK90" s="6">
        <v>-0.21190999999999999</v>
      </c>
      <c r="AR90" s="6">
        <v>0.36176999999999998</v>
      </c>
      <c r="AS90" s="7">
        <v>0.50483</v>
      </c>
      <c r="AV90" s="6">
        <v>607.75</v>
      </c>
      <c r="AW90" s="6">
        <v>2.4487000000000001</v>
      </c>
      <c r="AX90" s="7">
        <v>607.75</v>
      </c>
      <c r="AY90" s="7">
        <v>0</v>
      </c>
      <c r="AZ90" s="7">
        <v>600.41</v>
      </c>
      <c r="BA90" s="7">
        <v>2.3578999999999999</v>
      </c>
      <c r="BB90" s="7">
        <v>625.86</v>
      </c>
      <c r="BC90" s="7">
        <v>0</v>
      </c>
    </row>
    <row r="91" spans="1:55" x14ac:dyDescent="0.3">
      <c r="A91" t="s">
        <v>91</v>
      </c>
      <c r="B91">
        <v>607.74558100000002</v>
      </c>
      <c r="C91">
        <f>VLOOKUP(Altitude!$A91,Cidades!$A$1:$E$174,2,FALSE)</f>
        <v>2.1271047983648077</v>
      </c>
      <c r="D91">
        <f>VLOOKUP(Altitude!$A91,Cidades!$A$1:$E$174,3,FALSE)</f>
        <v>0</v>
      </c>
      <c r="E91">
        <f>VLOOKUP(Altitude!$A91,Cidades!$A$1:$E$174,4,FALSE)</f>
        <v>2.4487063199050798</v>
      </c>
      <c r="F91">
        <f>VLOOKUP(Altitude!$A91,Cidades!$A$1:$E$174,5,FALSE)</f>
        <v>0</v>
      </c>
      <c r="N91" t="s">
        <v>91</v>
      </c>
      <c r="O91">
        <v>607.75</v>
      </c>
      <c r="P91">
        <v>2.1271</v>
      </c>
      <c r="Q91">
        <v>2.1800000000000002</v>
      </c>
      <c r="R91">
        <v>-5.2872000000000002E-2</v>
      </c>
      <c r="S91">
        <v>607.75</v>
      </c>
      <c r="T91">
        <v>0</v>
      </c>
      <c r="U91">
        <v>0.76334000000000002</v>
      </c>
      <c r="V91">
        <v>-0.76334000000000002</v>
      </c>
      <c r="W91">
        <v>607.75</v>
      </c>
      <c r="X91">
        <v>2.4487000000000001</v>
      </c>
      <c r="Y91">
        <v>2.8342000000000001</v>
      </c>
      <c r="Z91">
        <v>-0.38549</v>
      </c>
      <c r="AA91">
        <v>607.75</v>
      </c>
      <c r="AB91">
        <v>0</v>
      </c>
      <c r="AC91">
        <v>0.92386999999999997</v>
      </c>
      <c r="AD91">
        <v>-0.92386999999999997</v>
      </c>
      <c r="AJ91" s="6">
        <v>4.5727999999999998E-2</v>
      </c>
      <c r="AK91" s="7">
        <v>-0.40921999999999997</v>
      </c>
      <c r="AR91" s="7">
        <v>-0.24601000000000001</v>
      </c>
      <c r="AS91" s="6">
        <v>-0.11124000000000001</v>
      </c>
      <c r="AV91" s="7">
        <v>748.63</v>
      </c>
      <c r="AW91" s="7">
        <v>2.0718999999999999</v>
      </c>
      <c r="AX91" s="6">
        <v>748.63</v>
      </c>
      <c r="AY91" s="6">
        <v>0.30103000000000002</v>
      </c>
      <c r="AZ91" s="6">
        <v>415.2</v>
      </c>
      <c r="BA91" s="6">
        <v>1.8062</v>
      </c>
      <c r="BB91" s="6">
        <v>607.75</v>
      </c>
      <c r="BC91" s="6">
        <v>0</v>
      </c>
    </row>
    <row r="92" spans="1:55" x14ac:dyDescent="0.3">
      <c r="A92" t="s">
        <v>92</v>
      </c>
      <c r="B92">
        <v>748.62826600000005</v>
      </c>
      <c r="C92">
        <f>VLOOKUP(Altitude!$A92,Cidades!$A$1:$E$174,2,FALSE)</f>
        <v>1.954242509439325</v>
      </c>
      <c r="D92">
        <f>VLOOKUP(Altitude!$A92,Cidades!$A$1:$E$174,3,FALSE)</f>
        <v>0.3010299956639812</v>
      </c>
      <c r="E92">
        <f>VLOOKUP(Altitude!$A92,Cidades!$A$1:$E$174,4,FALSE)</f>
        <v>2.0718820073061255</v>
      </c>
      <c r="F92">
        <f>VLOOKUP(Altitude!$A92,Cidades!$A$1:$E$174,5,FALSE)</f>
        <v>0.3010299956639812</v>
      </c>
      <c r="N92" t="s">
        <v>92</v>
      </c>
      <c r="O92">
        <v>748.63</v>
      </c>
      <c r="P92">
        <v>1.9541999999999999</v>
      </c>
      <c r="Q92">
        <v>2.3018000000000001</v>
      </c>
      <c r="R92">
        <v>-0.34758</v>
      </c>
      <c r="S92">
        <v>748.63</v>
      </c>
      <c r="T92">
        <v>0.30103000000000002</v>
      </c>
      <c r="U92">
        <v>0.86558999999999997</v>
      </c>
      <c r="V92">
        <v>-0.56455999999999995</v>
      </c>
      <c r="W92">
        <v>748.63</v>
      </c>
      <c r="X92">
        <v>2.0718999999999999</v>
      </c>
      <c r="Y92">
        <v>3.0779999999999998</v>
      </c>
      <c r="Z92">
        <v>-1.0061</v>
      </c>
      <c r="AA92">
        <v>748.63</v>
      </c>
      <c r="AB92">
        <v>0.30103000000000002</v>
      </c>
      <c r="AC92">
        <v>1.0683</v>
      </c>
      <c r="AD92">
        <v>-0.76724999999999999</v>
      </c>
      <c r="AJ92" s="7">
        <v>0.45002999999999999</v>
      </c>
      <c r="AK92" s="6">
        <v>-0.84036999999999995</v>
      </c>
      <c r="AR92" s="6">
        <v>0.21195</v>
      </c>
      <c r="AS92" s="7">
        <v>-0.25964999999999999</v>
      </c>
      <c r="AV92" s="6">
        <v>590.4</v>
      </c>
      <c r="AW92" s="6">
        <v>3.4226000000000001</v>
      </c>
      <c r="AX92" s="7">
        <v>590.4</v>
      </c>
      <c r="AY92" s="7">
        <v>0.47711999999999999</v>
      </c>
      <c r="AZ92" s="7">
        <v>363.99</v>
      </c>
      <c r="BA92" s="7">
        <v>1.8194999999999999</v>
      </c>
      <c r="BB92" s="7">
        <v>748.63</v>
      </c>
      <c r="BC92" s="7">
        <v>0.30103000000000002</v>
      </c>
    </row>
    <row r="93" spans="1:55" x14ac:dyDescent="0.3">
      <c r="A93" t="s">
        <v>93</v>
      </c>
      <c r="B93">
        <v>590.39793199999997</v>
      </c>
      <c r="C93">
        <f>VLOOKUP(Altitude!$A93,Cidades!$A$1:$E$174,2,FALSE)</f>
        <v>2.3463529744506388</v>
      </c>
      <c r="D93">
        <f>VLOOKUP(Altitude!$A93,Cidades!$A$1:$E$174,3,FALSE)</f>
        <v>0.47712125471966244</v>
      </c>
      <c r="E93">
        <f>VLOOKUP(Altitude!$A93,Cidades!$A$1:$E$174,4,FALSE)</f>
        <v>3.422589839851482</v>
      </c>
      <c r="F93">
        <f>VLOOKUP(Altitude!$A93,Cidades!$A$1:$E$174,5,FALSE)</f>
        <v>0.47712125471966244</v>
      </c>
      <c r="N93" t="s">
        <v>93</v>
      </c>
      <c r="O93">
        <v>590.4</v>
      </c>
      <c r="P93">
        <v>2.3464</v>
      </c>
      <c r="Q93">
        <v>2.165</v>
      </c>
      <c r="R93">
        <v>0.18138000000000001</v>
      </c>
      <c r="S93">
        <v>590.4</v>
      </c>
      <c r="T93">
        <v>0.47711999999999999</v>
      </c>
      <c r="U93">
        <v>0.75075000000000003</v>
      </c>
      <c r="V93">
        <v>-0.27361999999999997</v>
      </c>
      <c r="W93">
        <v>590.4</v>
      </c>
      <c r="X93">
        <v>3.4226000000000001</v>
      </c>
      <c r="Y93">
        <v>2.8041999999999998</v>
      </c>
      <c r="Z93">
        <v>0.61841000000000002</v>
      </c>
      <c r="AA93">
        <v>590.4</v>
      </c>
      <c r="AB93">
        <v>0.47711999999999999</v>
      </c>
      <c r="AC93">
        <v>0.90608</v>
      </c>
      <c r="AD93">
        <v>-0.42896000000000001</v>
      </c>
      <c r="AJ93" s="6">
        <v>0.9587</v>
      </c>
      <c r="AK93" s="7">
        <v>0.85670999999999997</v>
      </c>
      <c r="AR93" s="7">
        <v>0.14013999999999999</v>
      </c>
      <c r="AS93" s="6">
        <v>-0.70421</v>
      </c>
      <c r="AV93" s="7">
        <v>600.41</v>
      </c>
      <c r="AW93" s="7">
        <v>3.2852999999999999</v>
      </c>
      <c r="AX93" s="6">
        <v>600.41</v>
      </c>
      <c r="AY93" s="6">
        <v>0</v>
      </c>
      <c r="AZ93" s="7">
        <v>805.44</v>
      </c>
      <c r="BA93" s="7">
        <v>2.4609000000000001</v>
      </c>
      <c r="BB93" s="6">
        <v>590.4</v>
      </c>
      <c r="BC93" s="6">
        <v>0.47711999999999999</v>
      </c>
    </row>
    <row r="94" spans="1:55" x14ac:dyDescent="0.3">
      <c r="A94" t="s">
        <v>94</v>
      </c>
      <c r="B94">
        <v>600.41107999999997</v>
      </c>
      <c r="C94">
        <f>VLOOKUP(Altitude!$A94,Cidades!$A$1:$E$174,2,FALSE)</f>
        <v>2.357934847000454</v>
      </c>
      <c r="D94">
        <f>VLOOKUP(Altitude!$A94,Cidades!$A$1:$E$174,3,FALSE)</f>
        <v>0</v>
      </c>
      <c r="E94">
        <f>VLOOKUP(Altitude!$A94,Cidades!$A$1:$E$174,4,FALSE)</f>
        <v>3.2853322276438846</v>
      </c>
      <c r="F94">
        <f>VLOOKUP(Altitude!$A94,Cidades!$A$1:$E$174,5,FALSE)</f>
        <v>0</v>
      </c>
      <c r="N94" t="s">
        <v>94</v>
      </c>
      <c r="O94">
        <v>600.41</v>
      </c>
      <c r="P94">
        <v>2.3578999999999999</v>
      </c>
      <c r="Q94">
        <v>2.1736</v>
      </c>
      <c r="R94">
        <v>0.18429999999999999</v>
      </c>
      <c r="S94">
        <v>600.41</v>
      </c>
      <c r="T94">
        <v>0</v>
      </c>
      <c r="U94">
        <v>0.75800999999999996</v>
      </c>
      <c r="V94">
        <v>-0.75800999999999996</v>
      </c>
      <c r="W94">
        <v>600.41</v>
      </c>
      <c r="X94">
        <v>3.2852999999999999</v>
      </c>
      <c r="Y94">
        <v>2.8214999999999999</v>
      </c>
      <c r="Z94">
        <v>0.46382000000000001</v>
      </c>
      <c r="AA94">
        <v>600.41</v>
      </c>
      <c r="AB94">
        <v>0</v>
      </c>
      <c r="AC94">
        <v>0.91635</v>
      </c>
      <c r="AD94">
        <v>-0.91635</v>
      </c>
      <c r="AJ94" s="7">
        <v>-0.57784999999999997</v>
      </c>
      <c r="AK94" s="6">
        <v>1.0931</v>
      </c>
      <c r="AR94" s="6">
        <v>0.11645</v>
      </c>
      <c r="AS94" s="7">
        <v>0.78683000000000003</v>
      </c>
      <c r="AV94" s="6">
        <v>415.2</v>
      </c>
      <c r="AW94" s="6">
        <v>2.0085999999999999</v>
      </c>
      <c r="AX94" s="7">
        <v>415.2</v>
      </c>
      <c r="AY94" s="7">
        <v>0.30103000000000002</v>
      </c>
      <c r="AZ94" s="6">
        <v>559.01</v>
      </c>
      <c r="BA94" s="6">
        <v>2.5855000000000001</v>
      </c>
      <c r="BB94" s="7">
        <v>600.41</v>
      </c>
      <c r="BC94" s="7">
        <v>0</v>
      </c>
    </row>
    <row r="95" spans="1:55" x14ac:dyDescent="0.3">
      <c r="A95" t="s">
        <v>95</v>
      </c>
      <c r="B95">
        <v>415.20048700000001</v>
      </c>
      <c r="C95">
        <f>VLOOKUP(Altitude!$A95,Cidades!$A$1:$E$174,2,FALSE)</f>
        <v>1.8061799739838871</v>
      </c>
      <c r="D95">
        <f>VLOOKUP(Altitude!$A95,Cidades!$A$1:$E$174,3,FALSE)</f>
        <v>0.3010299956639812</v>
      </c>
      <c r="E95">
        <f>VLOOKUP(Altitude!$A95,Cidades!$A$1:$E$174,4,FALSE)</f>
        <v>2.0086001717619175</v>
      </c>
      <c r="F95">
        <f>VLOOKUP(Altitude!$A95,Cidades!$A$1:$E$174,5,FALSE)</f>
        <v>0.3010299956639812</v>
      </c>
      <c r="N95" t="s">
        <v>95</v>
      </c>
      <c r="O95">
        <v>415.2</v>
      </c>
      <c r="P95">
        <v>1.8062</v>
      </c>
      <c r="Q95">
        <v>2.0133999999999999</v>
      </c>
      <c r="R95">
        <v>-0.20726</v>
      </c>
      <c r="S95">
        <v>415.2</v>
      </c>
      <c r="T95">
        <v>0.30103000000000002</v>
      </c>
      <c r="U95">
        <v>0.62358999999999998</v>
      </c>
      <c r="V95">
        <v>-0.32256000000000001</v>
      </c>
      <c r="W95">
        <v>415.2</v>
      </c>
      <c r="X95">
        <v>2.0085999999999999</v>
      </c>
      <c r="Y95">
        <v>2.5011000000000001</v>
      </c>
      <c r="Z95">
        <v>-0.49245</v>
      </c>
      <c r="AA95">
        <v>415.2</v>
      </c>
      <c r="AB95">
        <v>0.30103000000000002</v>
      </c>
      <c r="AC95">
        <v>0.72650000000000003</v>
      </c>
      <c r="AD95">
        <v>-0.42547000000000001</v>
      </c>
      <c r="AJ95" s="6">
        <v>0.76849999999999996</v>
      </c>
      <c r="AK95" s="7">
        <v>1.3002</v>
      </c>
      <c r="AR95" s="7">
        <v>9.2461000000000002E-2</v>
      </c>
      <c r="AS95" s="6">
        <v>1.0181</v>
      </c>
      <c r="AV95" s="7">
        <v>363.99</v>
      </c>
      <c r="AW95" s="7">
        <v>2.1206</v>
      </c>
      <c r="AX95" s="6">
        <v>363.99</v>
      </c>
      <c r="AY95" s="6">
        <v>0.84509999999999996</v>
      </c>
      <c r="AZ95" s="7">
        <v>638.54</v>
      </c>
      <c r="BA95" s="7">
        <v>2.2279</v>
      </c>
      <c r="BB95" s="6">
        <v>415.2</v>
      </c>
      <c r="BC95" s="6">
        <v>0.30103000000000002</v>
      </c>
    </row>
    <row r="96" spans="1:55" x14ac:dyDescent="0.3">
      <c r="A96" t="s">
        <v>96</v>
      </c>
      <c r="B96">
        <v>363.98671899999999</v>
      </c>
      <c r="C96">
        <f>VLOOKUP(Altitude!$A96,Cidades!$A$1:$E$174,2,FALSE)</f>
        <v>1.8195439355418688</v>
      </c>
      <c r="D96">
        <f>VLOOKUP(Altitude!$A96,Cidades!$A$1:$E$174,3,FALSE)</f>
        <v>0.6020599913279624</v>
      </c>
      <c r="E96">
        <f>VLOOKUP(Altitude!$A96,Cidades!$A$1:$E$174,4,FALSE)</f>
        <v>2.12057393120585</v>
      </c>
      <c r="F96">
        <f>VLOOKUP(Altitude!$A96,Cidades!$A$1:$E$174,5,FALSE)</f>
        <v>0.84509804001425681</v>
      </c>
      <c r="N96" t="s">
        <v>96</v>
      </c>
      <c r="O96">
        <v>363.99</v>
      </c>
      <c r="P96">
        <v>1.8194999999999999</v>
      </c>
      <c r="Q96">
        <v>1.9691000000000001</v>
      </c>
      <c r="R96">
        <v>-0.14960000000000001</v>
      </c>
      <c r="S96">
        <v>363.99</v>
      </c>
      <c r="T96">
        <v>0.60206000000000004</v>
      </c>
      <c r="U96">
        <v>0.58640999999999999</v>
      </c>
      <c r="V96">
        <v>1.5646E-2</v>
      </c>
      <c r="W96">
        <v>363.99</v>
      </c>
      <c r="X96">
        <v>2.1206</v>
      </c>
      <c r="Y96">
        <v>2.4123999999999999</v>
      </c>
      <c r="Z96">
        <v>-0.29187000000000002</v>
      </c>
      <c r="AA96">
        <v>363.99</v>
      </c>
      <c r="AB96">
        <v>0.84509999999999996</v>
      </c>
      <c r="AC96">
        <v>0.67400000000000004</v>
      </c>
      <c r="AD96">
        <v>0.1711</v>
      </c>
      <c r="AJ96" s="7">
        <v>0.26674999999999999</v>
      </c>
      <c r="AK96" s="6">
        <v>1.8808</v>
      </c>
      <c r="AR96" s="6">
        <v>-0.54356000000000004</v>
      </c>
      <c r="AS96" s="7">
        <v>1.353</v>
      </c>
      <c r="AV96" s="7">
        <v>805.44</v>
      </c>
      <c r="AW96" s="7">
        <v>3.0916999999999999</v>
      </c>
      <c r="AX96" s="7">
        <v>435.26</v>
      </c>
      <c r="AY96" s="7">
        <v>0</v>
      </c>
      <c r="AZ96" s="6">
        <v>527.1</v>
      </c>
      <c r="BA96" s="6">
        <v>2.5402999999999998</v>
      </c>
      <c r="BB96" s="7">
        <v>363.99</v>
      </c>
      <c r="BC96" s="7">
        <v>0.60206000000000004</v>
      </c>
    </row>
    <row r="97" spans="1:55" x14ac:dyDescent="0.3">
      <c r="A97" t="s">
        <v>97</v>
      </c>
      <c r="B97">
        <v>435.26418000000001</v>
      </c>
      <c r="C97">
        <f>VLOOKUP(Altitude!$A97,Cidades!$A$1:$E$174,2,FALSE)</f>
        <v>0.3010299956639812</v>
      </c>
      <c r="D97">
        <f>VLOOKUP(Altitude!$A97,Cidades!$A$1:$E$174,3,FALSE)</f>
        <v>0</v>
      </c>
      <c r="E97">
        <f>VLOOKUP(Altitude!$A97,Cidades!$A$1:$E$174,4,FALSE)</f>
        <v>0.3010299956639812</v>
      </c>
      <c r="F97">
        <f>VLOOKUP(Altitude!$A97,Cidades!$A$1:$E$174,5,FALSE)</f>
        <v>0</v>
      </c>
      <c r="N97" t="s">
        <v>97</v>
      </c>
      <c r="O97">
        <v>435.26</v>
      </c>
      <c r="P97">
        <v>0.30103000000000002</v>
      </c>
      <c r="Q97">
        <v>2.0308000000000002</v>
      </c>
      <c r="R97">
        <v>-1.7298</v>
      </c>
      <c r="S97">
        <v>435.26</v>
      </c>
      <c r="T97">
        <v>0</v>
      </c>
      <c r="U97">
        <v>0.63815</v>
      </c>
      <c r="V97">
        <v>-0.63815</v>
      </c>
      <c r="W97">
        <v>435.26</v>
      </c>
      <c r="X97">
        <v>0.30103000000000002</v>
      </c>
      <c r="Y97">
        <v>2.5358000000000001</v>
      </c>
      <c r="Z97">
        <v>-2.2347000000000001</v>
      </c>
      <c r="AA97">
        <v>435.26</v>
      </c>
      <c r="AB97">
        <v>0</v>
      </c>
      <c r="AC97">
        <v>0.74705999999999995</v>
      </c>
      <c r="AD97">
        <v>-0.74705999999999995</v>
      </c>
      <c r="AJ97" s="6">
        <v>-6.9597000000000006E-2</v>
      </c>
      <c r="AK97" s="7">
        <v>-0.96287</v>
      </c>
      <c r="AR97" s="7">
        <v>0.11144999999999999</v>
      </c>
      <c r="AS97" s="6">
        <v>1.4888999999999999</v>
      </c>
      <c r="AV97" s="6">
        <v>559.01</v>
      </c>
      <c r="AW97" s="6">
        <v>3.6339000000000001</v>
      </c>
      <c r="AX97" s="6">
        <v>805.44</v>
      </c>
      <c r="AY97" s="6">
        <v>0.77815000000000001</v>
      </c>
      <c r="AZ97" s="7">
        <v>555.89</v>
      </c>
      <c r="BA97" s="7">
        <v>2.5465</v>
      </c>
      <c r="BB97" s="6">
        <v>435.26</v>
      </c>
      <c r="BC97" s="6">
        <v>0</v>
      </c>
    </row>
    <row r="98" spans="1:55" x14ac:dyDescent="0.3">
      <c r="A98" t="s">
        <v>98</v>
      </c>
      <c r="B98">
        <v>805.44356400000004</v>
      </c>
      <c r="C98">
        <f>VLOOKUP(Altitude!$A98,Cidades!$A$1:$E$174,2,FALSE)</f>
        <v>2.4608978427565478</v>
      </c>
      <c r="D98">
        <f>VLOOKUP(Altitude!$A98,Cidades!$A$1:$E$174,3,FALSE)</f>
        <v>0.77815125038364363</v>
      </c>
      <c r="E98">
        <f>VLOOKUP(Altitude!$A98,Cidades!$A$1:$E$174,4,FALSE)</f>
        <v>3.0916669575956846</v>
      </c>
      <c r="F98">
        <f>VLOOKUP(Altitude!$A98,Cidades!$A$1:$E$174,5,FALSE)</f>
        <v>0.77815125038364363</v>
      </c>
      <c r="N98" t="s">
        <v>98</v>
      </c>
      <c r="O98">
        <v>805.44</v>
      </c>
      <c r="P98">
        <v>2.4609000000000001</v>
      </c>
      <c r="Q98">
        <v>2.351</v>
      </c>
      <c r="R98">
        <v>0.10993</v>
      </c>
      <c r="S98">
        <v>805.44</v>
      </c>
      <c r="T98">
        <v>0.77815000000000001</v>
      </c>
      <c r="U98">
        <v>0.90683000000000002</v>
      </c>
      <c r="V98">
        <v>-0.12867999999999999</v>
      </c>
      <c r="W98">
        <v>805.44</v>
      </c>
      <c r="X98">
        <v>3.0916999999999999</v>
      </c>
      <c r="Y98">
        <v>3.1762999999999999</v>
      </c>
      <c r="Z98">
        <v>-8.4595000000000004E-2</v>
      </c>
      <c r="AA98">
        <v>805.44</v>
      </c>
      <c r="AB98">
        <v>0.77815000000000001</v>
      </c>
      <c r="AC98">
        <v>1.1265000000000001</v>
      </c>
      <c r="AD98">
        <v>-0.34837000000000001</v>
      </c>
      <c r="AJ98" s="7">
        <v>-0.16206000000000001</v>
      </c>
      <c r="AK98" s="6">
        <v>-0.55571999999999999</v>
      </c>
      <c r="AR98" s="6">
        <v>0.26286999999999999</v>
      </c>
      <c r="AS98" s="7">
        <v>-0.79096</v>
      </c>
      <c r="AV98" s="7">
        <v>638.54</v>
      </c>
      <c r="AW98" s="7">
        <v>2.6253000000000002</v>
      </c>
      <c r="AX98" s="7">
        <v>559.01</v>
      </c>
      <c r="AY98" s="7">
        <v>0.95423999999999998</v>
      </c>
      <c r="AZ98" s="6">
        <v>626.16</v>
      </c>
      <c r="BA98" s="6">
        <v>2.3673999999999999</v>
      </c>
      <c r="BB98" s="7">
        <v>805.44</v>
      </c>
      <c r="BC98" s="7">
        <v>0.77815000000000001</v>
      </c>
    </row>
    <row r="99" spans="1:55" x14ac:dyDescent="0.3">
      <c r="A99" t="s">
        <v>99</v>
      </c>
      <c r="B99">
        <v>559.00517500000001</v>
      </c>
      <c r="C99">
        <f>VLOOKUP(Altitude!$A99,Cidades!$A$1:$E$174,2,FALSE)</f>
        <v>2.5854607295085006</v>
      </c>
      <c r="D99">
        <f>VLOOKUP(Altitude!$A99,Cidades!$A$1:$E$174,3,FALSE)</f>
        <v>0.90308998699194354</v>
      </c>
      <c r="E99">
        <f>VLOOKUP(Altitude!$A99,Cidades!$A$1:$E$174,4,FALSE)</f>
        <v>3.6338722626583326</v>
      </c>
      <c r="F99">
        <f>VLOOKUP(Altitude!$A99,Cidades!$A$1:$E$174,5,FALSE)</f>
        <v>0.95424250943932487</v>
      </c>
      <c r="N99" t="s">
        <v>99</v>
      </c>
      <c r="O99">
        <v>559.01</v>
      </c>
      <c r="P99">
        <v>2.5855000000000001</v>
      </c>
      <c r="Q99">
        <v>2.1377999999999999</v>
      </c>
      <c r="R99">
        <v>0.44763999999999998</v>
      </c>
      <c r="S99">
        <v>559.01</v>
      </c>
      <c r="T99">
        <v>0.90308999999999995</v>
      </c>
      <c r="U99">
        <v>0.72796000000000005</v>
      </c>
      <c r="V99">
        <v>0.17513000000000001</v>
      </c>
      <c r="W99">
        <v>559.01</v>
      </c>
      <c r="X99">
        <v>3.6339000000000001</v>
      </c>
      <c r="Y99">
        <v>2.7498999999999998</v>
      </c>
      <c r="Z99">
        <v>0.88400000000000001</v>
      </c>
      <c r="AA99">
        <v>559.01</v>
      </c>
      <c r="AB99">
        <v>0.95423999999999998</v>
      </c>
      <c r="AC99">
        <v>0.87390999999999996</v>
      </c>
      <c r="AD99">
        <v>8.0337000000000006E-2</v>
      </c>
      <c r="AJ99" s="6">
        <v>-0.98851999999999995</v>
      </c>
      <c r="AK99" s="7">
        <v>3.2215000000000001E-2</v>
      </c>
      <c r="AR99" s="7">
        <v>0.15645000000000001</v>
      </c>
      <c r="AS99" s="6">
        <v>-0.41477999999999998</v>
      </c>
      <c r="AV99" s="6">
        <v>527.1</v>
      </c>
      <c r="AW99" s="6">
        <v>4.1535000000000002</v>
      </c>
      <c r="AX99" s="6">
        <v>638.54</v>
      </c>
      <c r="AY99" s="6">
        <v>0.60206000000000004</v>
      </c>
      <c r="AZ99" s="7">
        <v>515.82000000000005</v>
      </c>
      <c r="BA99" s="7">
        <v>2.0413999999999999</v>
      </c>
      <c r="BB99" s="6">
        <v>559.01</v>
      </c>
      <c r="BC99" s="6">
        <v>0.90308999999999995</v>
      </c>
    </row>
    <row r="100" spans="1:55" x14ac:dyDescent="0.3">
      <c r="A100" t="s">
        <v>100</v>
      </c>
      <c r="B100">
        <v>638.54311600000005</v>
      </c>
      <c r="C100">
        <f>VLOOKUP(Altitude!$A100,Cidades!$A$1:$E$174,2,FALSE)</f>
        <v>2.2278867046136734</v>
      </c>
      <c r="D100">
        <f>VLOOKUP(Altitude!$A100,Cidades!$A$1:$E$174,3,FALSE)</f>
        <v>0.6020599913279624</v>
      </c>
      <c r="E100">
        <f>VLOOKUP(Altitude!$A100,Cidades!$A$1:$E$174,4,FALSE)</f>
        <v>2.6253124509616739</v>
      </c>
      <c r="F100">
        <f>VLOOKUP(Altitude!$A100,Cidades!$A$1:$E$174,5,FALSE)</f>
        <v>0.6020599913279624</v>
      </c>
      <c r="N100" t="s">
        <v>100</v>
      </c>
      <c r="O100">
        <v>638.54</v>
      </c>
      <c r="P100">
        <v>2.2279</v>
      </c>
      <c r="Q100">
        <v>2.2065999999999999</v>
      </c>
      <c r="R100">
        <v>2.1273E-2</v>
      </c>
      <c r="S100">
        <v>638.54</v>
      </c>
      <c r="T100">
        <v>0.60206000000000004</v>
      </c>
      <c r="U100">
        <v>0.78569</v>
      </c>
      <c r="V100">
        <v>-0.18362999999999999</v>
      </c>
      <c r="W100">
        <v>638.54</v>
      </c>
      <c r="X100">
        <v>2.6253000000000002</v>
      </c>
      <c r="Y100">
        <v>2.8875000000000002</v>
      </c>
      <c r="Z100">
        <v>-0.26217000000000001</v>
      </c>
      <c r="AA100">
        <v>638.54</v>
      </c>
      <c r="AB100">
        <v>0.60206000000000004</v>
      </c>
      <c r="AC100">
        <v>0.95543999999999996</v>
      </c>
      <c r="AD100">
        <v>-0.35338000000000003</v>
      </c>
      <c r="AJ100" s="7">
        <v>0.41449999999999998</v>
      </c>
      <c r="AK100" s="6">
        <v>-0.69828000000000001</v>
      </c>
      <c r="AR100" s="6">
        <v>3.3818000000000001E-2</v>
      </c>
      <c r="AS100" s="7">
        <v>0.24823000000000001</v>
      </c>
      <c r="AV100" s="7">
        <v>555.89</v>
      </c>
      <c r="AW100" s="7">
        <v>4.0849000000000002</v>
      </c>
      <c r="AX100" s="7">
        <v>527.1</v>
      </c>
      <c r="AY100" s="7">
        <v>1.7482</v>
      </c>
      <c r="AZ100" s="6">
        <v>586.67999999999995</v>
      </c>
      <c r="BA100" s="6">
        <v>2.2765</v>
      </c>
      <c r="BB100" s="7">
        <v>638.54</v>
      </c>
      <c r="BC100" s="7">
        <v>0.60206000000000004</v>
      </c>
    </row>
    <row r="101" spans="1:55" x14ac:dyDescent="0.3">
      <c r="A101" t="s">
        <v>101</v>
      </c>
      <c r="B101">
        <v>527.09938799999998</v>
      </c>
      <c r="C101">
        <f>VLOOKUP(Altitude!$A101,Cidades!$A$1:$E$174,2,FALSE)</f>
        <v>2.5403294747908736</v>
      </c>
      <c r="D101">
        <f>VLOOKUP(Altitude!$A101,Cidades!$A$1:$E$174,3,FALSE)</f>
        <v>1.4471580313422192</v>
      </c>
      <c r="E101">
        <f>VLOOKUP(Altitude!$A101,Cidades!$A$1:$E$174,4,FALSE)</f>
        <v>4.1535099893008374</v>
      </c>
      <c r="F101">
        <f>VLOOKUP(Altitude!$A101,Cidades!$A$1:$E$174,5,FALSE)</f>
        <v>1.7481880270062005</v>
      </c>
      <c r="N101" t="s">
        <v>101</v>
      </c>
      <c r="O101">
        <v>527.1</v>
      </c>
      <c r="P101">
        <v>2.5402999999999998</v>
      </c>
      <c r="Q101">
        <v>2.1101999999999999</v>
      </c>
      <c r="R101">
        <v>0.43009999999999998</v>
      </c>
      <c r="S101">
        <v>527.1</v>
      </c>
      <c r="T101">
        <v>1.4472</v>
      </c>
      <c r="U101">
        <v>0.70479999999999998</v>
      </c>
      <c r="V101">
        <v>0.74236000000000002</v>
      </c>
      <c r="W101">
        <v>527.1</v>
      </c>
      <c r="X101">
        <v>4.1535000000000002</v>
      </c>
      <c r="Y101">
        <v>2.6947000000000001</v>
      </c>
      <c r="Z101">
        <v>1.4588000000000001</v>
      </c>
      <c r="AA101">
        <v>527.1</v>
      </c>
      <c r="AB101">
        <v>1.7482</v>
      </c>
      <c r="AC101">
        <v>0.84119999999999995</v>
      </c>
      <c r="AD101">
        <v>0.90698999999999996</v>
      </c>
      <c r="AJ101" s="6">
        <v>0.13849</v>
      </c>
      <c r="AK101" s="7">
        <v>-0.24632999999999999</v>
      </c>
      <c r="AR101" s="7">
        <v>0.17430999999999999</v>
      </c>
      <c r="AS101" s="6">
        <v>-0.81674999999999998</v>
      </c>
      <c r="AV101" s="6">
        <v>626.16</v>
      </c>
      <c r="AW101" s="6">
        <v>3.1162999999999998</v>
      </c>
      <c r="AX101" s="6">
        <v>555.89</v>
      </c>
      <c r="AY101" s="6">
        <v>0</v>
      </c>
      <c r="AZ101" s="7">
        <v>306.18</v>
      </c>
      <c r="BA101" s="7">
        <v>2.1875</v>
      </c>
      <c r="BB101" s="6">
        <v>527.1</v>
      </c>
      <c r="BC101" s="6">
        <v>1.4472</v>
      </c>
    </row>
    <row r="102" spans="1:55" x14ac:dyDescent="0.3">
      <c r="A102" t="s">
        <v>102</v>
      </c>
      <c r="B102">
        <v>555.89249900000004</v>
      </c>
      <c r="C102">
        <f>VLOOKUP(Altitude!$A102,Cidades!$A$1:$E$174,2,FALSE)</f>
        <v>2.5465426634781312</v>
      </c>
      <c r="D102">
        <f>VLOOKUP(Altitude!$A102,Cidades!$A$1:$E$174,3,FALSE)</f>
        <v>0</v>
      </c>
      <c r="E102">
        <f>VLOOKUP(Altitude!$A102,Cidades!$A$1:$E$174,4,FALSE)</f>
        <v>4.0848621390484219</v>
      </c>
      <c r="F102">
        <f>VLOOKUP(Altitude!$A102,Cidades!$A$1:$E$174,5,FALSE)</f>
        <v>0</v>
      </c>
      <c r="N102" t="s">
        <v>102</v>
      </c>
      <c r="O102">
        <v>555.89</v>
      </c>
      <c r="P102">
        <v>2.5465</v>
      </c>
      <c r="Q102">
        <v>2.1351</v>
      </c>
      <c r="R102">
        <v>0.41141</v>
      </c>
      <c r="S102">
        <v>555.89</v>
      </c>
      <c r="T102">
        <v>0</v>
      </c>
      <c r="U102">
        <v>0.72570000000000001</v>
      </c>
      <c r="V102">
        <v>-0.72570000000000001</v>
      </c>
      <c r="W102">
        <v>555.89</v>
      </c>
      <c r="X102">
        <v>4.0849000000000002</v>
      </c>
      <c r="Y102">
        <v>2.7444999999999999</v>
      </c>
      <c r="Z102">
        <v>1.3404</v>
      </c>
      <c r="AA102">
        <v>555.89</v>
      </c>
      <c r="AB102">
        <v>0</v>
      </c>
      <c r="AC102">
        <v>0.87070999999999998</v>
      </c>
      <c r="AD102">
        <v>-0.87070999999999998</v>
      </c>
      <c r="AJ102" s="7">
        <v>6.4003000000000004E-2</v>
      </c>
      <c r="AK102" s="6">
        <v>-0.60489999999999999</v>
      </c>
      <c r="AR102" s="6">
        <v>0.29043999999999998</v>
      </c>
      <c r="AS102" s="7">
        <v>-0.14430000000000001</v>
      </c>
      <c r="AV102" s="7">
        <v>515.82000000000005</v>
      </c>
      <c r="AW102" s="7">
        <v>2.1492</v>
      </c>
      <c r="AX102" s="7">
        <v>626.16</v>
      </c>
      <c r="AY102" s="7">
        <v>1.3009999999999999</v>
      </c>
      <c r="AZ102" s="6">
        <v>431.26</v>
      </c>
      <c r="BA102" s="6">
        <v>1.6335</v>
      </c>
      <c r="BB102" s="7">
        <v>555.89</v>
      </c>
      <c r="BC102" s="7">
        <v>0</v>
      </c>
    </row>
    <row r="103" spans="1:55" x14ac:dyDescent="0.3">
      <c r="A103" t="s">
        <v>103</v>
      </c>
      <c r="B103">
        <v>626.16231400000004</v>
      </c>
      <c r="C103">
        <f>VLOOKUP(Altitude!$A103,Cidades!$A$1:$E$174,2,FALSE)</f>
        <v>2.3673559210260189</v>
      </c>
      <c r="D103">
        <f>VLOOKUP(Altitude!$A103,Cidades!$A$1:$E$174,3,FALSE)</f>
        <v>0.84509804001425681</v>
      </c>
      <c r="E103">
        <f>VLOOKUP(Altitude!$A103,Cidades!$A$1:$E$174,4,FALSE)</f>
        <v>3.1162755875805441</v>
      </c>
      <c r="F103">
        <f>VLOOKUP(Altitude!$A103,Cidades!$A$1:$E$174,5,FALSE)</f>
        <v>1.3010299956639813</v>
      </c>
      <c r="N103" t="s">
        <v>103</v>
      </c>
      <c r="O103">
        <v>626.16</v>
      </c>
      <c r="P103">
        <v>2.3673999999999999</v>
      </c>
      <c r="Q103">
        <v>2.1959</v>
      </c>
      <c r="R103">
        <v>0.17144999999999999</v>
      </c>
      <c r="S103">
        <v>626.16</v>
      </c>
      <c r="T103">
        <v>0.84509999999999996</v>
      </c>
      <c r="U103">
        <v>0.77669999999999995</v>
      </c>
      <c r="V103">
        <v>6.8393999999999996E-2</v>
      </c>
      <c r="W103">
        <v>626.16</v>
      </c>
      <c r="X103">
        <v>3.1162999999999998</v>
      </c>
      <c r="Y103">
        <v>2.8660999999999999</v>
      </c>
      <c r="Z103">
        <v>0.25020999999999999</v>
      </c>
      <c r="AA103">
        <v>626.16</v>
      </c>
      <c r="AB103">
        <v>1.3009999999999999</v>
      </c>
      <c r="AC103">
        <v>0.94274000000000002</v>
      </c>
      <c r="AD103">
        <v>0.35829</v>
      </c>
      <c r="AJ103" s="6">
        <v>-0.22072</v>
      </c>
      <c r="AK103" s="7">
        <v>0.39212999999999998</v>
      </c>
      <c r="AR103" s="7">
        <v>0.16505</v>
      </c>
      <c r="AS103" s="6">
        <v>-0.4496</v>
      </c>
      <c r="AV103" s="6">
        <v>586.67999999999995</v>
      </c>
      <c r="AW103" s="6">
        <v>2.7839</v>
      </c>
      <c r="AX103" s="6">
        <v>515.82000000000005</v>
      </c>
      <c r="AY103" s="6">
        <v>2.8228</v>
      </c>
      <c r="AZ103" s="7">
        <v>563.33000000000004</v>
      </c>
      <c r="BA103" s="7">
        <v>2.0293999999999999</v>
      </c>
      <c r="BB103" s="6">
        <v>626.16</v>
      </c>
      <c r="BC103" s="6">
        <v>0.84509999999999996</v>
      </c>
    </row>
    <row r="104" spans="1:55" x14ac:dyDescent="0.3">
      <c r="A104" t="s">
        <v>104</v>
      </c>
      <c r="B104">
        <v>515.81715599999995</v>
      </c>
      <c r="C104">
        <f>VLOOKUP(Altitude!$A104,Cidades!$A$1:$E$174,2,FALSE)</f>
        <v>2.0413926851582249</v>
      </c>
      <c r="D104">
        <f>VLOOKUP(Altitude!$A104,Cidades!$A$1:$E$174,3,FALSE)</f>
        <v>2.0211892990699383</v>
      </c>
      <c r="E104">
        <f>VLOOKUP(Altitude!$A104,Cidades!$A$1:$E$174,4,FALSE)</f>
        <v>2.1492191126553797</v>
      </c>
      <c r="F104">
        <f>VLOOKUP(Altitude!$A104,Cidades!$A$1:$E$174,5,FALSE)</f>
        <v>2.8228216453031045</v>
      </c>
      <c r="N104" t="s">
        <v>104</v>
      </c>
      <c r="O104">
        <v>515.82000000000005</v>
      </c>
      <c r="P104">
        <v>2.0413999999999999</v>
      </c>
      <c r="Q104">
        <v>2.1004999999999998</v>
      </c>
      <c r="R104">
        <v>-5.9074000000000002E-2</v>
      </c>
      <c r="S104">
        <v>515.82000000000005</v>
      </c>
      <c r="T104">
        <v>2.0211999999999999</v>
      </c>
      <c r="U104">
        <v>0.69660999999999995</v>
      </c>
      <c r="V104">
        <v>1.3246</v>
      </c>
      <c r="W104">
        <v>515.82000000000005</v>
      </c>
      <c r="X104">
        <v>2.1492</v>
      </c>
      <c r="Y104">
        <v>2.6751</v>
      </c>
      <c r="Z104">
        <v>-0.52592000000000005</v>
      </c>
      <c r="AA104">
        <v>515.82000000000005</v>
      </c>
      <c r="AB104">
        <v>2.8228</v>
      </c>
      <c r="AC104">
        <v>0.82964000000000004</v>
      </c>
      <c r="AD104">
        <v>1.9932000000000001</v>
      </c>
      <c r="AJ104" s="7">
        <v>-0.17551</v>
      </c>
      <c r="AK104" s="6">
        <v>0.51029999999999998</v>
      </c>
      <c r="AR104" s="6">
        <v>9.4813999999999996E-2</v>
      </c>
      <c r="AS104" s="7">
        <v>0.49670999999999998</v>
      </c>
      <c r="AV104" s="7">
        <v>306.18</v>
      </c>
      <c r="AW104" s="7">
        <v>2.5888</v>
      </c>
      <c r="AX104" s="7">
        <v>586.67999999999995</v>
      </c>
      <c r="AY104" s="7">
        <v>1.6128</v>
      </c>
      <c r="AZ104" s="7">
        <v>680.98</v>
      </c>
      <c r="BA104" s="7">
        <v>2.6395</v>
      </c>
      <c r="BB104" s="7">
        <v>515.82000000000005</v>
      </c>
      <c r="BC104" s="7">
        <v>2.0211999999999999</v>
      </c>
    </row>
    <row r="105" spans="1:55" x14ac:dyDescent="0.3">
      <c r="A105" t="s">
        <v>105</v>
      </c>
      <c r="B105">
        <v>586.68104000000005</v>
      </c>
      <c r="C105">
        <f>VLOOKUP(Altitude!$A105,Cidades!$A$1:$E$174,2,FALSE)</f>
        <v>2.2764618041732443</v>
      </c>
      <c r="D105">
        <f>VLOOKUP(Altitude!$A105,Cidades!$A$1:$E$174,3,FALSE)</f>
        <v>1.4771212547196624</v>
      </c>
      <c r="E105">
        <f>VLOOKUP(Altitude!$A105,Cidades!$A$1:$E$174,4,FALSE)</f>
        <v>2.7839035792727351</v>
      </c>
      <c r="F105">
        <f>VLOOKUP(Altitude!$A105,Cidades!$A$1:$E$174,5,FALSE)</f>
        <v>1.6127838567197355</v>
      </c>
      <c r="N105" t="s">
        <v>105</v>
      </c>
      <c r="O105">
        <v>586.67999999999995</v>
      </c>
      <c r="P105">
        <v>2.2765</v>
      </c>
      <c r="Q105">
        <v>2.1617999999999999</v>
      </c>
      <c r="R105">
        <v>0.1147</v>
      </c>
      <c r="S105">
        <v>586.67999999999995</v>
      </c>
      <c r="T105">
        <v>1.4771000000000001</v>
      </c>
      <c r="U105">
        <v>0.74804999999999999</v>
      </c>
      <c r="V105">
        <v>0.72907</v>
      </c>
      <c r="W105">
        <v>586.67999999999995</v>
      </c>
      <c r="X105">
        <v>2.7839</v>
      </c>
      <c r="Y105">
        <v>2.7978000000000001</v>
      </c>
      <c r="Z105">
        <v>-1.3849999999999999E-2</v>
      </c>
      <c r="AA105">
        <v>586.67999999999995</v>
      </c>
      <c r="AB105">
        <v>1.6128</v>
      </c>
      <c r="AC105">
        <v>0.90227000000000002</v>
      </c>
      <c r="AD105">
        <v>0.71050999999999997</v>
      </c>
      <c r="AJ105" s="6">
        <v>0.85218000000000005</v>
      </c>
      <c r="AK105" s="7">
        <v>0.71035000000000004</v>
      </c>
      <c r="AR105" s="7">
        <v>0.14233000000000001</v>
      </c>
      <c r="AS105" s="6">
        <v>0.43458999999999998</v>
      </c>
      <c r="AV105" s="6">
        <v>431.26</v>
      </c>
      <c r="AW105" s="6">
        <v>1.7708999999999999</v>
      </c>
      <c r="AX105" s="6">
        <v>306.18</v>
      </c>
      <c r="AY105" s="6">
        <v>0</v>
      </c>
      <c r="AZ105" s="6">
        <v>537.59</v>
      </c>
      <c r="BA105" s="6">
        <v>2.0863999999999998</v>
      </c>
      <c r="BB105" s="6">
        <v>586.67999999999995</v>
      </c>
      <c r="BC105" s="6">
        <v>1.4771000000000001</v>
      </c>
    </row>
    <row r="106" spans="1:55" x14ac:dyDescent="0.3">
      <c r="A106" t="s">
        <v>106</v>
      </c>
      <c r="B106">
        <v>306.17832099999998</v>
      </c>
      <c r="C106">
        <f>VLOOKUP(Altitude!$A106,Cidades!$A$1:$E$174,2,FALSE)</f>
        <v>2.1875207208364631</v>
      </c>
      <c r="D106">
        <f>VLOOKUP(Altitude!$A106,Cidades!$A$1:$E$174,3,FALSE)</f>
        <v>0</v>
      </c>
      <c r="E106">
        <f>VLOOKUP(Altitude!$A106,Cidades!$A$1:$E$174,4,FALSE)</f>
        <v>2.5888317255942073</v>
      </c>
      <c r="F106">
        <f>VLOOKUP(Altitude!$A106,Cidades!$A$1:$E$174,5,FALSE)</f>
        <v>0</v>
      </c>
      <c r="N106" t="s">
        <v>106</v>
      </c>
      <c r="O106">
        <v>306.18</v>
      </c>
      <c r="P106">
        <v>2.1875</v>
      </c>
      <c r="Q106">
        <v>1.9191</v>
      </c>
      <c r="R106">
        <v>0.26837</v>
      </c>
      <c r="S106">
        <v>306.18</v>
      </c>
      <c r="T106">
        <v>0</v>
      </c>
      <c r="U106">
        <v>0.54446000000000006</v>
      </c>
      <c r="V106">
        <v>-0.54446000000000006</v>
      </c>
      <c r="W106">
        <v>306.18</v>
      </c>
      <c r="X106">
        <v>2.5888</v>
      </c>
      <c r="Y106">
        <v>2.3123999999999998</v>
      </c>
      <c r="Z106">
        <v>0.27640999999999999</v>
      </c>
      <c r="AA106">
        <v>306.18</v>
      </c>
      <c r="AB106">
        <v>0</v>
      </c>
      <c r="AC106">
        <v>0.61473999999999995</v>
      </c>
      <c r="AD106">
        <v>-0.61473999999999995</v>
      </c>
      <c r="AJ106" s="7">
        <v>0.14660999999999999</v>
      </c>
      <c r="AK106" s="6">
        <v>-0.32106000000000001</v>
      </c>
      <c r="AR106" s="6">
        <v>-0.22536</v>
      </c>
      <c r="AS106" s="7">
        <v>0.76866999999999996</v>
      </c>
      <c r="AV106" s="7">
        <v>563.33000000000004</v>
      </c>
      <c r="AW106" s="7">
        <v>2.5249999999999999</v>
      </c>
      <c r="AX106" s="7">
        <v>431.26</v>
      </c>
      <c r="AY106" s="7">
        <v>0.77815000000000001</v>
      </c>
      <c r="AZ106" s="7">
        <v>618.99</v>
      </c>
      <c r="BA106" s="7">
        <v>2.5366</v>
      </c>
      <c r="BB106" s="7">
        <v>306.18</v>
      </c>
      <c r="BC106" s="7">
        <v>0</v>
      </c>
    </row>
    <row r="107" spans="1:55" x14ac:dyDescent="0.3">
      <c r="A107" t="s">
        <v>107</v>
      </c>
      <c r="B107">
        <v>431.25679100000002</v>
      </c>
      <c r="C107">
        <f>VLOOKUP(Altitude!$A107,Cidades!$A$1:$E$174,2,FALSE)</f>
        <v>1.6334684555795864</v>
      </c>
      <c r="D107">
        <f>VLOOKUP(Altitude!$A107,Cidades!$A$1:$E$174,3,FALSE)</f>
        <v>0.47712125471966244</v>
      </c>
      <c r="E107">
        <f>VLOOKUP(Altitude!$A107,Cidades!$A$1:$E$174,4,FALSE)</f>
        <v>1.7708520116421442</v>
      </c>
      <c r="F107">
        <f>VLOOKUP(Altitude!$A107,Cidades!$A$1:$E$174,5,FALSE)</f>
        <v>0.77815125038364363</v>
      </c>
      <c r="N107" t="s">
        <v>107</v>
      </c>
      <c r="O107">
        <v>431.26</v>
      </c>
      <c r="P107">
        <v>1.6335</v>
      </c>
      <c r="Q107">
        <v>2.0272999999999999</v>
      </c>
      <c r="R107">
        <v>-0.39385999999999999</v>
      </c>
      <c r="S107">
        <v>431.26</v>
      </c>
      <c r="T107">
        <v>0.47711999999999999</v>
      </c>
      <c r="U107">
        <v>0.63524000000000003</v>
      </c>
      <c r="V107">
        <v>-0.15812000000000001</v>
      </c>
      <c r="W107">
        <v>431.26</v>
      </c>
      <c r="X107">
        <v>1.7708999999999999</v>
      </c>
      <c r="Y107">
        <v>2.5287999999999999</v>
      </c>
      <c r="Z107">
        <v>-0.75797999999999999</v>
      </c>
      <c r="AA107">
        <v>431.26</v>
      </c>
      <c r="AB107">
        <v>0.77815000000000001</v>
      </c>
      <c r="AC107">
        <v>0.74295999999999995</v>
      </c>
      <c r="AD107">
        <v>3.5194999999999997E-2</v>
      </c>
      <c r="AJ107" s="6">
        <v>0.26328000000000001</v>
      </c>
      <c r="AK107" s="7">
        <v>-0.78171999999999997</v>
      </c>
      <c r="AR107" s="7">
        <v>0.15110999999999999</v>
      </c>
      <c r="AS107" s="6">
        <v>-0.46178000000000002</v>
      </c>
      <c r="AV107" s="6">
        <v>865.95</v>
      </c>
      <c r="AW107" s="6">
        <v>1.7924</v>
      </c>
      <c r="AX107" s="6">
        <v>563.33000000000004</v>
      </c>
      <c r="AY107" s="6">
        <v>0.84509999999999996</v>
      </c>
      <c r="AZ107" s="6">
        <v>762.98</v>
      </c>
      <c r="BA107" s="6">
        <v>2.0211999999999999</v>
      </c>
      <c r="BB107" s="6">
        <v>431.26</v>
      </c>
      <c r="BC107" s="6">
        <v>0.47711999999999999</v>
      </c>
    </row>
    <row r="108" spans="1:55" x14ac:dyDescent="0.3">
      <c r="A108" t="s">
        <v>108</v>
      </c>
      <c r="B108">
        <v>563.33300499999996</v>
      </c>
      <c r="C108">
        <f>VLOOKUP(Altitude!$A108,Cidades!$A$1:$E$174,2,FALSE)</f>
        <v>2.0293837776852097</v>
      </c>
      <c r="D108">
        <f>VLOOKUP(Altitude!$A108,Cidades!$A$1:$E$174,3,FALSE)</f>
        <v>0.6020599913279624</v>
      </c>
      <c r="E108">
        <f>VLOOKUP(Altitude!$A108,Cidades!$A$1:$E$174,4,FALSE)</f>
        <v>2.5250448070368452</v>
      </c>
      <c r="F108">
        <f>VLOOKUP(Altitude!$A108,Cidades!$A$1:$E$174,5,FALSE)</f>
        <v>0.84509804001425681</v>
      </c>
      <c r="N108" t="s">
        <v>108</v>
      </c>
      <c r="O108">
        <v>563.33000000000004</v>
      </c>
      <c r="P108">
        <v>2.0293999999999999</v>
      </c>
      <c r="Q108">
        <v>2.1415999999999999</v>
      </c>
      <c r="R108">
        <v>-0.11218</v>
      </c>
      <c r="S108">
        <v>563.33000000000004</v>
      </c>
      <c r="T108">
        <v>0.60206000000000004</v>
      </c>
      <c r="U108">
        <v>0.73109999999999997</v>
      </c>
      <c r="V108">
        <v>-0.12903999999999999</v>
      </c>
      <c r="W108">
        <v>563.33000000000004</v>
      </c>
      <c r="X108">
        <v>2.5249999999999999</v>
      </c>
      <c r="Y108">
        <v>2.7574000000000001</v>
      </c>
      <c r="Z108">
        <v>-0.23230999999999999</v>
      </c>
      <c r="AA108">
        <v>563.33000000000004</v>
      </c>
      <c r="AB108">
        <v>0.84509999999999996</v>
      </c>
      <c r="AC108">
        <v>0.87834000000000001</v>
      </c>
      <c r="AD108">
        <v>-3.3243000000000002E-2</v>
      </c>
      <c r="AJ108" s="7">
        <v>0.79181999999999997</v>
      </c>
      <c r="AK108" s="6">
        <v>9.1447000000000001E-2</v>
      </c>
      <c r="AR108" s="6">
        <v>-0.30686999999999998</v>
      </c>
      <c r="AS108" s="7">
        <v>-0.57481000000000004</v>
      </c>
      <c r="AV108" s="7">
        <v>680.98</v>
      </c>
      <c r="AW108" s="7">
        <v>4.4132999999999996</v>
      </c>
      <c r="AX108" s="7">
        <v>865.95</v>
      </c>
      <c r="AY108" s="7">
        <v>0.95423999999999998</v>
      </c>
      <c r="AZ108" s="7">
        <v>806.36</v>
      </c>
      <c r="BA108" s="7">
        <v>2.5943999999999998</v>
      </c>
      <c r="BB108" s="7">
        <v>563.33000000000004</v>
      </c>
      <c r="BC108" s="7">
        <v>0.60206000000000004</v>
      </c>
    </row>
    <row r="109" spans="1:55" x14ac:dyDescent="0.3">
      <c r="A109" t="s">
        <v>109</v>
      </c>
      <c r="B109">
        <v>865.95305199999996</v>
      </c>
      <c r="C109">
        <f>VLOOKUP(Altitude!$A109,Cidades!$A$1:$E$174,2,FALSE)</f>
        <v>1.6434526764861874</v>
      </c>
      <c r="D109">
        <f>VLOOKUP(Altitude!$A109,Cidades!$A$1:$E$174,3,FALSE)</f>
        <v>0.90308998699194354</v>
      </c>
      <c r="E109">
        <f>VLOOKUP(Altitude!$A109,Cidades!$A$1:$E$174,4,FALSE)</f>
        <v>1.7923916894982539</v>
      </c>
      <c r="F109">
        <f>VLOOKUP(Altitude!$A109,Cidades!$A$1:$E$174,5,FALSE)</f>
        <v>0.95424250943932487</v>
      </c>
      <c r="N109" t="s">
        <v>109</v>
      </c>
      <c r="O109">
        <v>865.95</v>
      </c>
      <c r="P109">
        <v>1.6435</v>
      </c>
      <c r="Q109">
        <v>2.4033000000000002</v>
      </c>
      <c r="R109">
        <v>-0.75985000000000003</v>
      </c>
      <c r="S109">
        <v>865.95</v>
      </c>
      <c r="T109">
        <v>0.90308999999999995</v>
      </c>
      <c r="U109">
        <v>0.95074999999999998</v>
      </c>
      <c r="V109">
        <v>-4.7655999999999997E-2</v>
      </c>
      <c r="W109">
        <v>865.95</v>
      </c>
      <c r="X109">
        <v>1.7924</v>
      </c>
      <c r="Y109">
        <v>3.2810000000000001</v>
      </c>
      <c r="Z109">
        <v>-1.4885999999999999</v>
      </c>
      <c r="AA109">
        <v>865.95</v>
      </c>
      <c r="AB109">
        <v>0.95423999999999998</v>
      </c>
      <c r="AC109">
        <v>1.1884999999999999</v>
      </c>
      <c r="AD109">
        <v>-0.23430000000000001</v>
      </c>
      <c r="AJ109" s="6">
        <v>-0.60726000000000002</v>
      </c>
      <c r="AK109" s="7">
        <v>-0.86990999999999996</v>
      </c>
      <c r="AN109" s="7"/>
      <c r="AO109" s="7"/>
      <c r="AR109" s="7">
        <v>-0.32334000000000002</v>
      </c>
      <c r="AS109" s="6">
        <v>0.183</v>
      </c>
      <c r="AV109" s="6">
        <v>537.59</v>
      </c>
      <c r="AW109" s="6">
        <v>2.2989000000000002</v>
      </c>
      <c r="AX109" s="6">
        <v>680.98</v>
      </c>
      <c r="AY109" s="6">
        <v>2.9512999999999998</v>
      </c>
      <c r="AZ109" s="6">
        <v>512.44000000000005</v>
      </c>
      <c r="BA109" s="6">
        <v>1.9912000000000001</v>
      </c>
      <c r="BB109" s="6">
        <v>865.95</v>
      </c>
      <c r="BC109" s="6">
        <v>0.90308999999999995</v>
      </c>
    </row>
    <row r="110" spans="1:55" x14ac:dyDescent="0.3">
      <c r="A110" t="s">
        <v>110</v>
      </c>
      <c r="B110">
        <v>680.982846</v>
      </c>
      <c r="C110">
        <f>VLOOKUP(Altitude!$A110,Cidades!$A$1:$E$174,2,FALSE)</f>
        <v>2.6394864892685859</v>
      </c>
      <c r="D110">
        <f>VLOOKUP(Altitude!$A110,Cidades!$A$1:$E$174,3,FALSE)</f>
        <v>2.1553360374650619</v>
      </c>
      <c r="E110">
        <f>VLOOKUP(Altitude!$A110,Cidades!$A$1:$E$174,4,FALSE)</f>
        <v>4.4132997640812519</v>
      </c>
      <c r="F110">
        <f>VLOOKUP(Altitude!$A110,Cidades!$A$1:$E$174,5,FALSE)</f>
        <v>2.9513375187959179</v>
      </c>
      <c r="N110" t="s">
        <v>110</v>
      </c>
      <c r="O110">
        <v>680.98</v>
      </c>
      <c r="P110">
        <v>2.6395</v>
      </c>
      <c r="Q110">
        <v>2.2433000000000001</v>
      </c>
      <c r="R110">
        <v>0.39617000000000002</v>
      </c>
      <c r="S110">
        <v>680.98</v>
      </c>
      <c r="T110">
        <v>2.1553</v>
      </c>
      <c r="U110">
        <v>0.81649000000000005</v>
      </c>
      <c r="V110">
        <v>1.3388</v>
      </c>
      <c r="W110">
        <v>680.98</v>
      </c>
      <c r="X110">
        <v>4.4132999999999996</v>
      </c>
      <c r="Y110">
        <v>2.9609000000000001</v>
      </c>
      <c r="Z110">
        <v>1.4523999999999999</v>
      </c>
      <c r="AA110">
        <v>680.98</v>
      </c>
      <c r="AB110">
        <v>2.9512999999999998</v>
      </c>
      <c r="AC110">
        <v>0.99894000000000005</v>
      </c>
      <c r="AD110">
        <v>1.9523999999999999</v>
      </c>
      <c r="AJ110" s="7">
        <v>0.17175000000000001</v>
      </c>
      <c r="AK110" s="6">
        <v>-0.43663999999999997</v>
      </c>
      <c r="AN110" s="6"/>
      <c r="AO110" s="6"/>
      <c r="AR110" s="6">
        <v>-7.5359999999999996E-2</v>
      </c>
      <c r="AS110" s="7">
        <v>-0.72513000000000005</v>
      </c>
      <c r="AV110" s="7">
        <v>618.99</v>
      </c>
      <c r="AW110" s="7">
        <v>3.9834999999999998</v>
      </c>
      <c r="AX110" s="7">
        <v>537.59</v>
      </c>
      <c r="AY110" s="7">
        <v>0</v>
      </c>
      <c r="AZ110" s="7">
        <v>764.1</v>
      </c>
      <c r="BA110" s="7">
        <v>2.5402999999999998</v>
      </c>
      <c r="BB110" s="7">
        <v>680.98</v>
      </c>
      <c r="BC110" s="7">
        <v>2.1553</v>
      </c>
    </row>
    <row r="111" spans="1:55" x14ac:dyDescent="0.3">
      <c r="A111" t="s">
        <v>111</v>
      </c>
      <c r="B111">
        <v>537.58763799999997</v>
      </c>
      <c r="C111">
        <f>VLOOKUP(Altitude!$A111,Cidades!$A$1:$E$174,2,FALSE)</f>
        <v>2.0863598306747484</v>
      </c>
      <c r="D111">
        <f>VLOOKUP(Altitude!$A111,Cidades!$A$1:$E$174,3,FALSE)</f>
        <v>0</v>
      </c>
      <c r="E111">
        <f>VLOOKUP(Altitude!$A111,Cidades!$A$1:$E$174,4,FALSE)</f>
        <v>2.2988530764097068</v>
      </c>
      <c r="F111">
        <f>VLOOKUP(Altitude!$A111,Cidades!$A$1:$E$174,5,FALSE)</f>
        <v>0</v>
      </c>
      <c r="N111" t="s">
        <v>111</v>
      </c>
      <c r="O111">
        <v>537.59</v>
      </c>
      <c r="P111">
        <v>2.0863999999999998</v>
      </c>
      <c r="Q111">
        <v>2.1193</v>
      </c>
      <c r="R111">
        <v>-3.2936E-2</v>
      </c>
      <c r="S111">
        <v>537.59</v>
      </c>
      <c r="T111">
        <v>0</v>
      </c>
      <c r="U111">
        <v>0.71242000000000005</v>
      </c>
      <c r="V111">
        <v>-0.71242000000000005</v>
      </c>
      <c r="W111">
        <v>537.59</v>
      </c>
      <c r="X111">
        <v>2.2989000000000002</v>
      </c>
      <c r="Y111">
        <v>2.7128000000000001</v>
      </c>
      <c r="Z111">
        <v>-0.41395999999999999</v>
      </c>
      <c r="AA111">
        <v>537.59</v>
      </c>
      <c r="AB111">
        <v>0</v>
      </c>
      <c r="AC111">
        <v>0.85194999999999999</v>
      </c>
      <c r="AD111">
        <v>-0.85194999999999999</v>
      </c>
      <c r="AJ111" s="6">
        <v>-0.68106999999999995</v>
      </c>
      <c r="AK111" s="7">
        <v>-0.67498999999999998</v>
      </c>
      <c r="AN111" s="7"/>
      <c r="AO111" s="7"/>
      <c r="AR111" s="6">
        <v>-5.2872000000000002E-2</v>
      </c>
      <c r="AS111" s="6">
        <v>-0.33046999999999999</v>
      </c>
      <c r="AV111" s="6">
        <v>762.98</v>
      </c>
      <c r="AW111" s="6">
        <v>2.3283999999999998</v>
      </c>
      <c r="AX111" s="6">
        <v>618.99</v>
      </c>
      <c r="AY111" s="6">
        <v>1.4623999999999999</v>
      </c>
      <c r="AZ111" s="6">
        <v>659.87</v>
      </c>
      <c r="BA111" s="6">
        <v>2.1461000000000001</v>
      </c>
      <c r="BB111" s="6">
        <v>537.59</v>
      </c>
      <c r="BC111" s="6">
        <v>0</v>
      </c>
    </row>
    <row r="112" spans="1:55" x14ac:dyDescent="0.3">
      <c r="A112" t="s">
        <v>112</v>
      </c>
      <c r="B112">
        <v>618.99365499999999</v>
      </c>
      <c r="C112">
        <f>VLOOKUP(Altitude!$A112,Cidades!$A$1:$E$174,2,FALSE)</f>
        <v>2.53655844257153</v>
      </c>
      <c r="D112">
        <f>VLOOKUP(Altitude!$A112,Cidades!$A$1:$E$174,3,FALSE)</f>
        <v>1.3979400086720377</v>
      </c>
      <c r="E112">
        <f>VLOOKUP(Altitude!$A112,Cidades!$A$1:$E$174,4,FALSE)</f>
        <v>3.9834909718151663</v>
      </c>
      <c r="F112">
        <f>VLOOKUP(Altitude!$A112,Cidades!$A$1:$E$174,5,FALSE)</f>
        <v>1.4623979978989561</v>
      </c>
      <c r="N112" t="s">
        <v>112</v>
      </c>
      <c r="O112">
        <v>618.99</v>
      </c>
      <c r="P112">
        <v>2.5366</v>
      </c>
      <c r="Q112">
        <v>2.1897000000000002</v>
      </c>
      <c r="R112">
        <v>0.34684999999999999</v>
      </c>
      <c r="S112">
        <v>618.99</v>
      </c>
      <c r="T112">
        <v>1.3978999999999999</v>
      </c>
      <c r="U112">
        <v>0.77149999999999996</v>
      </c>
      <c r="V112">
        <v>0.62644</v>
      </c>
      <c r="W112">
        <v>618.99</v>
      </c>
      <c r="X112">
        <v>3.9834999999999998</v>
      </c>
      <c r="Y112">
        <v>2.8536999999999999</v>
      </c>
      <c r="Z112">
        <v>1.1297999999999999</v>
      </c>
      <c r="AA112">
        <v>618.99</v>
      </c>
      <c r="AB112">
        <v>1.4623999999999999</v>
      </c>
      <c r="AC112">
        <v>0.93540000000000001</v>
      </c>
      <c r="AD112">
        <v>0.52700000000000002</v>
      </c>
      <c r="AJ112" s="7">
        <v>-0.88904000000000005</v>
      </c>
      <c r="AK112" s="6">
        <v>0.379</v>
      </c>
      <c r="AN112" s="6"/>
      <c r="AO112" s="6"/>
      <c r="AR112" s="7">
        <v>-0.34758</v>
      </c>
      <c r="AS112" s="7">
        <v>-0.44783000000000001</v>
      </c>
      <c r="AV112" s="7">
        <v>806.36</v>
      </c>
      <c r="AW112" s="7">
        <v>3.9045999999999998</v>
      </c>
      <c r="AX112" s="7">
        <v>762.98</v>
      </c>
      <c r="AY112" s="7">
        <v>0</v>
      </c>
      <c r="AZ112" s="7">
        <v>382.57</v>
      </c>
      <c r="BA112" s="7">
        <v>1.9912000000000001</v>
      </c>
      <c r="BB112" s="7">
        <v>618.99</v>
      </c>
      <c r="BC112" s="7">
        <v>1.3978999999999999</v>
      </c>
    </row>
    <row r="113" spans="1:55" x14ac:dyDescent="0.3">
      <c r="A113" t="s">
        <v>113</v>
      </c>
      <c r="B113">
        <v>762.981314</v>
      </c>
      <c r="C113">
        <f>VLOOKUP(Altitude!$A113,Cidades!$A$1:$E$174,2,FALSE)</f>
        <v>2.0211892990699383</v>
      </c>
      <c r="D113">
        <f>VLOOKUP(Altitude!$A113,Cidades!$A$1:$E$174,3,FALSE)</f>
        <v>0</v>
      </c>
      <c r="E113">
        <f>VLOOKUP(Altitude!$A113,Cidades!$A$1:$E$174,4,FALSE)</f>
        <v>2.3283796034387376</v>
      </c>
      <c r="F113">
        <f>VLOOKUP(Altitude!$A113,Cidades!$A$1:$E$174,5,FALSE)</f>
        <v>0</v>
      </c>
      <c r="N113" t="s">
        <v>113</v>
      </c>
      <c r="O113">
        <v>762.98</v>
      </c>
      <c r="P113">
        <v>2.0211999999999999</v>
      </c>
      <c r="Q113">
        <v>2.3142</v>
      </c>
      <c r="R113">
        <v>-0.29304999999999998</v>
      </c>
      <c r="S113">
        <v>762.98</v>
      </c>
      <c r="T113">
        <v>0</v>
      </c>
      <c r="U113">
        <v>0.87600999999999996</v>
      </c>
      <c r="V113">
        <v>-0.87600999999999996</v>
      </c>
      <c r="W113">
        <v>762.98</v>
      </c>
      <c r="X113">
        <v>2.3283999999999998</v>
      </c>
      <c r="Y113">
        <v>3.1027999999999998</v>
      </c>
      <c r="Z113">
        <v>-0.77441000000000004</v>
      </c>
      <c r="AA113">
        <v>762.98</v>
      </c>
      <c r="AB113">
        <v>0</v>
      </c>
      <c r="AC113">
        <v>1.083</v>
      </c>
      <c r="AD113">
        <v>-1.083</v>
      </c>
      <c r="AJ113" s="6">
        <v>-0.25418000000000002</v>
      </c>
      <c r="AK113" s="7">
        <v>-0.94244000000000006</v>
      </c>
      <c r="AN113" s="7"/>
      <c r="AO113" s="7"/>
      <c r="AR113" s="6">
        <v>0.18138000000000001</v>
      </c>
      <c r="AS113" s="6">
        <v>0.47448000000000001</v>
      </c>
      <c r="AV113" s="6">
        <v>512.44000000000005</v>
      </c>
      <c r="AW113" s="6">
        <v>2.3010000000000002</v>
      </c>
      <c r="AX113" s="6">
        <v>806.36</v>
      </c>
      <c r="AY113" s="6">
        <v>3.4439000000000002</v>
      </c>
      <c r="AZ113" s="6">
        <v>772.84</v>
      </c>
      <c r="BA113" s="6">
        <v>2.4813999999999998</v>
      </c>
      <c r="BB113" s="6">
        <v>762.98</v>
      </c>
      <c r="BC113" s="6">
        <v>0</v>
      </c>
    </row>
    <row r="114" spans="1:55" x14ac:dyDescent="0.3">
      <c r="A114" t="s">
        <v>114</v>
      </c>
      <c r="B114">
        <v>806.35944600000005</v>
      </c>
      <c r="C114">
        <f>VLOOKUP(Altitude!$A114,Cidades!$A$1:$E$174,2,FALSE)</f>
        <v>2.5943925503754266</v>
      </c>
      <c r="D114">
        <f>VLOOKUP(Altitude!$A114,Cidades!$A$1:$E$174,3,FALSE)</f>
        <v>2.27415784926368</v>
      </c>
      <c r="E114">
        <f>VLOOKUP(Altitude!$A114,Cidades!$A$1:$E$174,4,FALSE)</f>
        <v>3.9045532629767727</v>
      </c>
      <c r="F114">
        <f>VLOOKUP(Altitude!$A114,Cidades!$A$1:$E$174,5,FALSE)</f>
        <v>3.4438885467773721</v>
      </c>
      <c r="N114" t="s">
        <v>114</v>
      </c>
      <c r="O114">
        <v>806.36</v>
      </c>
      <c r="P114">
        <v>2.5943999999999998</v>
      </c>
      <c r="Q114">
        <v>2.3517999999999999</v>
      </c>
      <c r="R114">
        <v>0.24263000000000001</v>
      </c>
      <c r="S114">
        <v>806.36</v>
      </c>
      <c r="T114">
        <v>2.2742</v>
      </c>
      <c r="U114">
        <v>0.90749000000000002</v>
      </c>
      <c r="V114">
        <v>1.3667</v>
      </c>
      <c r="W114">
        <v>806.36</v>
      </c>
      <c r="X114">
        <v>3.9045999999999998</v>
      </c>
      <c r="Y114">
        <v>3.1778</v>
      </c>
      <c r="Z114">
        <v>0.72670999999999997</v>
      </c>
      <c r="AA114">
        <v>806.36</v>
      </c>
      <c r="AB114">
        <v>3.4439000000000002</v>
      </c>
      <c r="AC114">
        <v>1.1274999999999999</v>
      </c>
      <c r="AD114">
        <v>2.3163999999999998</v>
      </c>
      <c r="AJ114" s="6">
        <v>-0.38549</v>
      </c>
      <c r="AK114" s="6">
        <v>-0.92386999999999997</v>
      </c>
      <c r="AN114" s="6"/>
      <c r="AO114" s="6"/>
      <c r="AR114" s="7">
        <v>0.18429999999999999</v>
      </c>
      <c r="AS114" s="7">
        <v>-0.77649000000000001</v>
      </c>
      <c r="AV114" s="7">
        <v>764.1</v>
      </c>
      <c r="AW114" s="7">
        <v>3.8748</v>
      </c>
      <c r="AX114" s="7">
        <v>512.44000000000005</v>
      </c>
      <c r="AY114" s="7">
        <v>1.3978999999999999</v>
      </c>
      <c r="AZ114" s="7">
        <v>754.99</v>
      </c>
      <c r="BA114" s="7">
        <v>1.8325</v>
      </c>
      <c r="BB114" s="7">
        <v>806.36</v>
      </c>
      <c r="BC114" s="7">
        <v>2.2742</v>
      </c>
    </row>
    <row r="115" spans="1:55" x14ac:dyDescent="0.3">
      <c r="A115" t="s">
        <v>115</v>
      </c>
      <c r="B115">
        <v>512.43853300000001</v>
      </c>
      <c r="C115">
        <f>VLOOKUP(Altitude!$A115,Cidades!$A$1:$E$174,2,FALSE)</f>
        <v>1.9912260756924949</v>
      </c>
      <c r="D115">
        <f>VLOOKUP(Altitude!$A115,Cidades!$A$1:$E$174,3,FALSE)</f>
        <v>1.3979400086720377</v>
      </c>
      <c r="E115">
        <f>VLOOKUP(Altitude!$A115,Cidades!$A$1:$E$174,4,FALSE)</f>
        <v>2.3010299956639813</v>
      </c>
      <c r="F115">
        <f>VLOOKUP(Altitude!$A115,Cidades!$A$1:$E$174,5,FALSE)</f>
        <v>1.3979400086720377</v>
      </c>
      <c r="N115" t="s">
        <v>115</v>
      </c>
      <c r="O115">
        <v>512.44000000000005</v>
      </c>
      <c r="P115">
        <v>1.9912000000000001</v>
      </c>
      <c r="Q115">
        <v>2.0975000000000001</v>
      </c>
      <c r="R115">
        <v>-0.10632</v>
      </c>
      <c r="S115">
        <v>512.44000000000005</v>
      </c>
      <c r="T115">
        <v>1.3978999999999999</v>
      </c>
      <c r="U115">
        <v>0.69416</v>
      </c>
      <c r="V115">
        <v>0.70377999999999996</v>
      </c>
      <c r="W115">
        <v>512.44000000000005</v>
      </c>
      <c r="X115">
        <v>2.3010000000000002</v>
      </c>
      <c r="Y115">
        <v>2.6692999999999998</v>
      </c>
      <c r="Z115">
        <v>-0.36826999999999999</v>
      </c>
      <c r="AA115">
        <v>512.44000000000005</v>
      </c>
      <c r="AB115">
        <v>1.3978999999999999</v>
      </c>
      <c r="AC115">
        <v>0.82616999999999996</v>
      </c>
      <c r="AD115">
        <v>0.57177</v>
      </c>
      <c r="AJ115" s="7">
        <v>-1.0061</v>
      </c>
      <c r="AK115" s="7">
        <v>-0.76724999999999999</v>
      </c>
      <c r="AN115" s="7"/>
      <c r="AO115" s="7"/>
      <c r="AR115" s="6">
        <v>-0.20726</v>
      </c>
      <c r="AS115" s="6">
        <v>-0.76334000000000002</v>
      </c>
      <c r="AV115" s="6">
        <v>659.87</v>
      </c>
      <c r="AW115" s="6">
        <v>2.5865999999999998</v>
      </c>
      <c r="AX115" s="6">
        <v>764.1</v>
      </c>
      <c r="AY115" s="6">
        <v>1.9823</v>
      </c>
      <c r="AZ115" s="6">
        <v>849.66</v>
      </c>
      <c r="BA115" s="6">
        <v>2.4983</v>
      </c>
      <c r="BB115" s="6">
        <v>512.44000000000005</v>
      </c>
      <c r="BC115" s="6">
        <v>1.3978999999999999</v>
      </c>
    </row>
    <row r="116" spans="1:55" x14ac:dyDescent="0.3">
      <c r="A116" t="s">
        <v>116</v>
      </c>
      <c r="B116">
        <v>764.09666800000002</v>
      </c>
      <c r="C116">
        <f>VLOOKUP(Altitude!$A116,Cidades!$A$1:$E$174,2,FALSE)</f>
        <v>2.5403294747908736</v>
      </c>
      <c r="D116">
        <f>VLOOKUP(Altitude!$A116,Cidades!$A$1:$E$174,3,FALSE)</f>
        <v>1.7708520116421442</v>
      </c>
      <c r="E116">
        <f>VLOOKUP(Altitude!$A116,Cidades!$A$1:$E$174,4,FALSE)</f>
        <v>3.8747716371842982</v>
      </c>
      <c r="F116">
        <f>VLOOKUP(Altitude!$A116,Cidades!$A$1:$E$174,5,FALSE)</f>
        <v>1.9822712330395684</v>
      </c>
      <c r="N116" t="s">
        <v>116</v>
      </c>
      <c r="O116">
        <v>764.1</v>
      </c>
      <c r="P116">
        <v>2.5402999999999998</v>
      </c>
      <c r="Q116">
        <v>2.3151999999999999</v>
      </c>
      <c r="R116">
        <v>0.22511999999999999</v>
      </c>
      <c r="S116">
        <v>764.1</v>
      </c>
      <c r="T116">
        <v>1.7708999999999999</v>
      </c>
      <c r="U116">
        <v>0.87682000000000004</v>
      </c>
      <c r="V116">
        <v>0.89402999999999999</v>
      </c>
      <c r="W116">
        <v>764.1</v>
      </c>
      <c r="X116">
        <v>3.8748</v>
      </c>
      <c r="Y116">
        <v>3.1046999999999998</v>
      </c>
      <c r="Z116">
        <v>0.77005000000000001</v>
      </c>
      <c r="AA116">
        <v>764.1</v>
      </c>
      <c r="AB116">
        <v>1.9823</v>
      </c>
      <c r="AC116">
        <v>1.0841000000000001</v>
      </c>
      <c r="AD116">
        <v>0.89814000000000005</v>
      </c>
      <c r="AJ116" s="6">
        <v>0.61841000000000002</v>
      </c>
      <c r="AK116" s="6">
        <v>-0.42896000000000001</v>
      </c>
      <c r="AN116" s="6"/>
      <c r="AO116" s="6"/>
      <c r="AR116" s="7">
        <v>-0.14960000000000001</v>
      </c>
      <c r="AS116" s="7">
        <v>-0.56455999999999995</v>
      </c>
      <c r="AV116" s="7">
        <v>382.57</v>
      </c>
      <c r="AW116" s="7">
        <v>2.1522999999999999</v>
      </c>
      <c r="AX116" s="7">
        <v>659.87</v>
      </c>
      <c r="AY116" s="7">
        <v>0</v>
      </c>
      <c r="AZ116" s="7">
        <v>517.39</v>
      </c>
      <c r="BA116" s="7">
        <v>2.4216000000000002</v>
      </c>
      <c r="BB116" s="7">
        <v>764.1</v>
      </c>
      <c r="BC116" s="7">
        <v>1.7708999999999999</v>
      </c>
    </row>
    <row r="117" spans="1:55" x14ac:dyDescent="0.3">
      <c r="A117" t="s">
        <v>117</v>
      </c>
      <c r="B117">
        <v>659.86581000000001</v>
      </c>
      <c r="C117">
        <f>VLOOKUP(Altitude!$A117,Cidades!$A$1:$E$174,2,FALSE)</f>
        <v>2.1461280356782382</v>
      </c>
      <c r="D117">
        <f>VLOOKUP(Altitude!$A117,Cidades!$A$1:$E$174,3,FALSE)</f>
        <v>0</v>
      </c>
      <c r="E117">
        <f>VLOOKUP(Altitude!$A117,Cidades!$A$1:$E$174,4,FALSE)</f>
        <v>2.5865873046717551</v>
      </c>
      <c r="F117">
        <f>VLOOKUP(Altitude!$A117,Cidades!$A$1:$E$174,5,FALSE)</f>
        <v>0</v>
      </c>
      <c r="N117" t="s">
        <v>117</v>
      </c>
      <c r="O117">
        <v>659.87</v>
      </c>
      <c r="P117">
        <v>2.1461000000000001</v>
      </c>
      <c r="Q117">
        <v>2.2250999999999999</v>
      </c>
      <c r="R117">
        <v>-7.8927999999999998E-2</v>
      </c>
      <c r="S117">
        <v>659.87</v>
      </c>
      <c r="T117">
        <v>0</v>
      </c>
      <c r="U117">
        <v>0.80117000000000005</v>
      </c>
      <c r="V117">
        <v>-0.80117000000000005</v>
      </c>
      <c r="W117">
        <v>659.87</v>
      </c>
      <c r="X117">
        <v>2.5865999999999998</v>
      </c>
      <c r="Y117">
        <v>2.9243999999999999</v>
      </c>
      <c r="Z117">
        <v>-0.33778999999999998</v>
      </c>
      <c r="AA117">
        <v>659.87</v>
      </c>
      <c r="AB117">
        <v>0</v>
      </c>
      <c r="AC117">
        <v>0.97728999999999999</v>
      </c>
      <c r="AD117">
        <v>-0.97728999999999999</v>
      </c>
      <c r="AJ117" s="7">
        <v>0.46382000000000001</v>
      </c>
      <c r="AK117" s="7">
        <v>-0.91635</v>
      </c>
      <c r="AN117" s="7"/>
      <c r="AO117" s="7"/>
      <c r="AR117" s="7">
        <v>0.10993</v>
      </c>
      <c r="AS117" s="6">
        <v>-0.27361999999999997</v>
      </c>
      <c r="AV117" s="6">
        <v>772.84</v>
      </c>
      <c r="AW117" s="6">
        <v>3.4649000000000001</v>
      </c>
      <c r="AX117" s="6">
        <v>382.57</v>
      </c>
      <c r="AY117" s="6">
        <v>0.30103000000000002</v>
      </c>
      <c r="AZ117" s="6">
        <v>718.57</v>
      </c>
      <c r="BA117" s="6">
        <v>2.3180999999999998</v>
      </c>
      <c r="BB117" s="6">
        <v>659.87</v>
      </c>
      <c r="BC117" s="6">
        <v>0</v>
      </c>
    </row>
    <row r="118" spans="1:55" x14ac:dyDescent="0.3">
      <c r="A118" t="s">
        <v>118</v>
      </c>
      <c r="B118">
        <v>382.57087799999999</v>
      </c>
      <c r="C118">
        <f>VLOOKUP(Altitude!$A118,Cidades!$A$1:$E$174,2,FALSE)</f>
        <v>1.9912260756924949</v>
      </c>
      <c r="D118">
        <f>VLOOKUP(Altitude!$A118,Cidades!$A$1:$E$174,3,FALSE)</f>
        <v>0.3010299956639812</v>
      </c>
      <c r="E118">
        <f>VLOOKUP(Altitude!$A118,Cidades!$A$1:$E$174,4,FALSE)</f>
        <v>2.1522883443830563</v>
      </c>
      <c r="F118">
        <f>VLOOKUP(Altitude!$A118,Cidades!$A$1:$E$174,5,FALSE)</f>
        <v>0.3010299956639812</v>
      </c>
      <c r="N118" t="s">
        <v>118</v>
      </c>
      <c r="O118">
        <v>382.57</v>
      </c>
      <c r="P118">
        <v>1.9912000000000001</v>
      </c>
      <c r="Q118">
        <v>1.9852000000000001</v>
      </c>
      <c r="R118">
        <v>6.0058000000000004E-3</v>
      </c>
      <c r="S118">
        <v>382.57</v>
      </c>
      <c r="T118">
        <v>0.30103000000000002</v>
      </c>
      <c r="U118">
        <v>0.59989999999999999</v>
      </c>
      <c r="V118">
        <v>-0.29887000000000002</v>
      </c>
      <c r="W118">
        <v>382.57</v>
      </c>
      <c r="X118">
        <v>2.1522999999999999</v>
      </c>
      <c r="Y118">
        <v>2.4445999999999999</v>
      </c>
      <c r="Z118">
        <v>-0.29231000000000001</v>
      </c>
      <c r="AA118">
        <v>382.57</v>
      </c>
      <c r="AB118">
        <v>0.30103000000000002</v>
      </c>
      <c r="AC118">
        <v>0.69305000000000005</v>
      </c>
      <c r="AD118">
        <v>-0.39201999999999998</v>
      </c>
      <c r="AJ118" s="6">
        <v>-0.49245</v>
      </c>
      <c r="AK118" s="6">
        <v>-0.42547000000000001</v>
      </c>
      <c r="AN118" s="6"/>
      <c r="AO118" s="6"/>
      <c r="AR118" s="6">
        <v>0.44763999999999998</v>
      </c>
      <c r="AS118" s="7">
        <v>-0.75800999999999996</v>
      </c>
      <c r="AV118" s="7">
        <v>754.99</v>
      </c>
      <c r="AW118" s="7">
        <v>2.4232</v>
      </c>
      <c r="AX118" s="7">
        <v>772.84</v>
      </c>
      <c r="AY118" s="7">
        <v>0.60206000000000004</v>
      </c>
      <c r="AZ118" s="7">
        <v>504.24</v>
      </c>
      <c r="BA118" s="7">
        <v>2.3616999999999999</v>
      </c>
      <c r="BB118" s="7">
        <v>382.57</v>
      </c>
      <c r="BC118" s="7">
        <v>0.30103000000000002</v>
      </c>
    </row>
    <row r="119" spans="1:55" x14ac:dyDescent="0.3">
      <c r="A119" t="s">
        <v>119</v>
      </c>
      <c r="B119">
        <v>772.83696899999995</v>
      </c>
      <c r="C119">
        <f>VLOOKUP(Altitude!$A119,Cidades!$A$1:$E$174,2,FALSE)</f>
        <v>2.4814426285023048</v>
      </c>
      <c r="D119">
        <f>VLOOKUP(Altitude!$A119,Cidades!$A$1:$E$174,3,FALSE)</f>
        <v>0.6020599913279624</v>
      </c>
      <c r="E119">
        <f>VLOOKUP(Altitude!$A119,Cidades!$A$1:$E$174,4,FALSE)</f>
        <v>3.4649364291217326</v>
      </c>
      <c r="F119">
        <f>VLOOKUP(Altitude!$A119,Cidades!$A$1:$E$174,5,FALSE)</f>
        <v>0.6020599913279624</v>
      </c>
      <c r="N119" t="s">
        <v>119</v>
      </c>
      <c r="O119">
        <v>772.84</v>
      </c>
      <c r="P119">
        <v>2.4813999999999998</v>
      </c>
      <c r="Q119">
        <v>2.3228</v>
      </c>
      <c r="R119">
        <v>0.15867999999999999</v>
      </c>
      <c r="S119">
        <v>772.84</v>
      </c>
      <c r="T119">
        <v>0.60206000000000004</v>
      </c>
      <c r="U119">
        <v>0.88315999999999995</v>
      </c>
      <c r="V119">
        <v>-0.28110000000000002</v>
      </c>
      <c r="W119">
        <v>772.84</v>
      </c>
      <c r="X119">
        <v>3.4649000000000001</v>
      </c>
      <c r="Y119">
        <v>3.1198000000000001</v>
      </c>
      <c r="Z119">
        <v>0.34509000000000001</v>
      </c>
      <c r="AA119">
        <v>772.84</v>
      </c>
      <c r="AB119">
        <v>0.60206000000000004</v>
      </c>
      <c r="AC119">
        <v>1.0931</v>
      </c>
      <c r="AD119">
        <v>-0.49103000000000002</v>
      </c>
      <c r="AJ119" s="7">
        <v>-0.29187000000000002</v>
      </c>
      <c r="AK119" s="7">
        <v>0.1711</v>
      </c>
      <c r="AN119" s="6"/>
      <c r="AO119" s="7"/>
      <c r="AR119" s="7">
        <v>2.1273E-2</v>
      </c>
      <c r="AS119" s="6">
        <v>-0.32256000000000001</v>
      </c>
      <c r="AV119" s="6">
        <v>849.66</v>
      </c>
      <c r="AW119" s="6">
        <v>3.8104</v>
      </c>
      <c r="AX119" s="6">
        <v>754.99</v>
      </c>
      <c r="AY119" s="6">
        <v>0.77815000000000001</v>
      </c>
      <c r="AZ119" s="6">
        <v>604.88</v>
      </c>
      <c r="BA119" s="6">
        <v>2.5998999999999999</v>
      </c>
      <c r="BB119" s="6">
        <v>772.84</v>
      </c>
      <c r="BC119" s="6">
        <v>0.60206000000000004</v>
      </c>
    </row>
    <row r="120" spans="1:55" x14ac:dyDescent="0.3">
      <c r="A120" t="s">
        <v>120</v>
      </c>
      <c r="B120">
        <v>754.99158699999998</v>
      </c>
      <c r="C120">
        <f>VLOOKUP(Altitude!$A120,Cidades!$A$1:$E$174,2,FALSE)</f>
        <v>1.8325089127062364</v>
      </c>
      <c r="D120">
        <f>VLOOKUP(Altitude!$A120,Cidades!$A$1:$E$174,3,FALSE)</f>
        <v>0</v>
      </c>
      <c r="E120">
        <f>VLOOKUP(Altitude!$A120,Cidades!$A$1:$E$174,4,FALSE)</f>
        <v>2.4232458739368079</v>
      </c>
      <c r="F120">
        <f>VLOOKUP(Altitude!$A120,Cidades!$A$1:$E$174,5,FALSE)</f>
        <v>0.77815125038364363</v>
      </c>
      <c r="N120" t="s">
        <v>120</v>
      </c>
      <c r="O120">
        <v>754.99</v>
      </c>
      <c r="P120">
        <v>1.8325</v>
      </c>
      <c r="Q120">
        <v>2.3073000000000001</v>
      </c>
      <c r="R120">
        <v>-0.47482000000000002</v>
      </c>
      <c r="S120">
        <v>754.99</v>
      </c>
      <c r="T120">
        <v>0</v>
      </c>
      <c r="U120">
        <v>0.87021000000000004</v>
      </c>
      <c r="V120">
        <v>-0.87021000000000004</v>
      </c>
      <c r="W120">
        <v>754.99</v>
      </c>
      <c r="X120">
        <v>2.4232</v>
      </c>
      <c r="Y120">
        <v>3.089</v>
      </c>
      <c r="Z120">
        <v>-0.66571999999999998</v>
      </c>
      <c r="AA120">
        <v>754.99</v>
      </c>
      <c r="AB120">
        <v>0.77815000000000001</v>
      </c>
      <c r="AC120">
        <v>1.0748</v>
      </c>
      <c r="AD120">
        <v>-0.29665000000000002</v>
      </c>
      <c r="AJ120" s="7">
        <v>-8.4595000000000004E-2</v>
      </c>
      <c r="AK120" s="6">
        <v>-0.74705999999999995</v>
      </c>
      <c r="AN120" s="6"/>
      <c r="AO120" s="6"/>
      <c r="AR120" s="6">
        <v>0.43009999999999998</v>
      </c>
      <c r="AS120" s="7">
        <v>1.5646E-2</v>
      </c>
      <c r="AV120" s="7">
        <v>517.39</v>
      </c>
      <c r="AW120" s="7">
        <v>3.0369999999999999</v>
      </c>
      <c r="AX120" s="7">
        <v>849.66</v>
      </c>
      <c r="AY120" s="7">
        <v>1.3802000000000001</v>
      </c>
      <c r="AZ120" s="7">
        <v>761.16</v>
      </c>
      <c r="BA120" s="7">
        <v>2.6084999999999998</v>
      </c>
      <c r="BB120" s="7">
        <v>754.99</v>
      </c>
      <c r="BC120" s="7">
        <v>0</v>
      </c>
    </row>
    <row r="121" spans="1:55" x14ac:dyDescent="0.3">
      <c r="A121" t="s">
        <v>121</v>
      </c>
      <c r="B121">
        <v>849.65603699999997</v>
      </c>
      <c r="C121">
        <f>VLOOKUP(Altitude!$A121,Cidades!$A$1:$E$174,2,FALSE)</f>
        <v>2.4983105537896004</v>
      </c>
      <c r="D121">
        <f>VLOOKUP(Altitude!$A121,Cidades!$A$1:$E$174,3,FALSE)</f>
        <v>0.6020599913279624</v>
      </c>
      <c r="E121">
        <f>VLOOKUP(Altitude!$A121,Cidades!$A$1:$E$174,4,FALSE)</f>
        <v>3.8104341559226729</v>
      </c>
      <c r="F121">
        <f>VLOOKUP(Altitude!$A121,Cidades!$A$1:$E$174,5,FALSE)</f>
        <v>1.3802112417116059</v>
      </c>
      <c r="N121" t="s">
        <v>121</v>
      </c>
      <c r="O121">
        <v>849.66</v>
      </c>
      <c r="P121">
        <v>2.4983</v>
      </c>
      <c r="Q121">
        <v>2.3892000000000002</v>
      </c>
      <c r="R121">
        <v>0.1091</v>
      </c>
      <c r="S121">
        <v>849.66</v>
      </c>
      <c r="T121">
        <v>0.60206000000000004</v>
      </c>
      <c r="U121">
        <v>0.93891999999999998</v>
      </c>
      <c r="V121">
        <v>-0.33685999999999999</v>
      </c>
      <c r="W121">
        <v>849.66</v>
      </c>
      <c r="X121">
        <v>3.8104</v>
      </c>
      <c r="Y121">
        <v>3.2528000000000001</v>
      </c>
      <c r="Z121">
        <v>0.55767</v>
      </c>
      <c r="AA121">
        <v>849.66</v>
      </c>
      <c r="AB121">
        <v>1.3802000000000001</v>
      </c>
      <c r="AC121">
        <v>1.1718</v>
      </c>
      <c r="AD121">
        <v>0.20837</v>
      </c>
      <c r="AJ121" s="6">
        <v>0.88400000000000001</v>
      </c>
      <c r="AK121" s="7">
        <v>-0.34837000000000001</v>
      </c>
      <c r="AN121" s="7"/>
      <c r="AO121" s="7"/>
      <c r="AR121" s="7">
        <v>0.41141</v>
      </c>
      <c r="AS121" s="6">
        <v>-0.63815</v>
      </c>
      <c r="AV121" s="6">
        <v>718.57</v>
      </c>
      <c r="AW121" s="6">
        <v>3.1307</v>
      </c>
      <c r="AX121" s="6">
        <v>517.39</v>
      </c>
      <c r="AY121" s="6">
        <v>1.4472</v>
      </c>
      <c r="AZ121" s="6">
        <v>733.96</v>
      </c>
      <c r="BA121" s="6">
        <v>2.4487000000000001</v>
      </c>
      <c r="BB121" s="6">
        <v>849.66</v>
      </c>
      <c r="BC121" s="6">
        <v>0.60206000000000004</v>
      </c>
    </row>
    <row r="122" spans="1:55" x14ac:dyDescent="0.3">
      <c r="A122" t="s">
        <v>122</v>
      </c>
      <c r="B122">
        <v>517.39019800000005</v>
      </c>
      <c r="C122">
        <f>VLOOKUP(Altitude!$A122,Cidades!$A$1:$E$174,2,FALSE)</f>
        <v>2.4216039268698313</v>
      </c>
      <c r="D122">
        <f>VLOOKUP(Altitude!$A122,Cidades!$A$1:$E$174,3,FALSE)</f>
        <v>1.2304489213782739</v>
      </c>
      <c r="E122">
        <f>VLOOKUP(Altitude!$A122,Cidades!$A$1:$E$174,4,FALSE)</f>
        <v>3.037027879755775</v>
      </c>
      <c r="F122">
        <f>VLOOKUP(Altitude!$A122,Cidades!$A$1:$E$174,5,FALSE)</f>
        <v>1.4471580313422192</v>
      </c>
      <c r="N122" t="s">
        <v>122</v>
      </c>
      <c r="O122">
        <v>517.39</v>
      </c>
      <c r="P122">
        <v>2.4216000000000002</v>
      </c>
      <c r="Q122">
        <v>2.1017999999999999</v>
      </c>
      <c r="R122">
        <v>0.31978000000000001</v>
      </c>
      <c r="S122">
        <v>517.39</v>
      </c>
      <c r="T122">
        <v>1.2303999999999999</v>
      </c>
      <c r="U122">
        <v>0.69776000000000005</v>
      </c>
      <c r="V122">
        <v>0.53269</v>
      </c>
      <c r="W122">
        <v>517.39</v>
      </c>
      <c r="X122">
        <v>3.0369999999999999</v>
      </c>
      <c r="Y122">
        <v>2.6779000000000002</v>
      </c>
      <c r="Z122">
        <v>0.35915999999999998</v>
      </c>
      <c r="AA122">
        <v>517.39</v>
      </c>
      <c r="AB122">
        <v>1.4472</v>
      </c>
      <c r="AC122">
        <v>0.83125000000000004</v>
      </c>
      <c r="AD122">
        <v>0.61590999999999996</v>
      </c>
      <c r="AF122" s="7"/>
      <c r="AG122" s="6"/>
      <c r="AJ122" s="7">
        <v>-0.26217000000000001</v>
      </c>
      <c r="AK122" s="6">
        <v>8.0337000000000006E-2</v>
      </c>
      <c r="AN122" s="8"/>
      <c r="AO122" s="6"/>
      <c r="AR122" s="6">
        <v>0.17144999999999999</v>
      </c>
      <c r="AS122" s="7">
        <v>-0.12867999999999999</v>
      </c>
      <c r="AV122" s="7">
        <v>504.24</v>
      </c>
      <c r="AW122" s="7">
        <v>3.3946000000000001</v>
      </c>
      <c r="AX122" s="7">
        <v>718.57</v>
      </c>
      <c r="AY122" s="7">
        <v>0</v>
      </c>
      <c r="AZ122" s="7">
        <v>665.76</v>
      </c>
      <c r="BA122" s="7">
        <v>2.5752000000000002</v>
      </c>
      <c r="BB122" s="7">
        <v>517.39</v>
      </c>
      <c r="BC122" s="7">
        <v>1.2303999999999999</v>
      </c>
    </row>
    <row r="123" spans="1:55" x14ac:dyDescent="0.3">
      <c r="A123" t="s">
        <v>123</v>
      </c>
      <c r="B123">
        <v>718.57108200000005</v>
      </c>
      <c r="C123">
        <f>VLOOKUP(Altitude!$A123,Cidades!$A$1:$E$174,2,FALSE)</f>
        <v>2.3180633349627615</v>
      </c>
      <c r="D123">
        <f>VLOOKUP(Altitude!$A123,Cidades!$A$1:$E$174,3,FALSE)</f>
        <v>0</v>
      </c>
      <c r="E123">
        <f>VLOOKUP(Altitude!$A123,Cidades!$A$1:$E$174,4,FALSE)</f>
        <v>3.1306553490220308</v>
      </c>
      <c r="F123">
        <f>VLOOKUP(Altitude!$A123,Cidades!$A$1:$E$174,5,FALSE)</f>
        <v>0</v>
      </c>
      <c r="N123" t="s">
        <v>123</v>
      </c>
      <c r="O123">
        <v>718.57</v>
      </c>
      <c r="P123">
        <v>2.3180999999999998</v>
      </c>
      <c r="Q123">
        <v>2.2757999999999998</v>
      </c>
      <c r="R123">
        <v>4.2233E-2</v>
      </c>
      <c r="S123">
        <v>718.57</v>
      </c>
      <c r="T123">
        <v>0</v>
      </c>
      <c r="U123">
        <v>0.84377000000000002</v>
      </c>
      <c r="V123">
        <v>-0.84377000000000002</v>
      </c>
      <c r="W123">
        <v>718.57</v>
      </c>
      <c r="X123">
        <v>3.1307</v>
      </c>
      <c r="Y123">
        <v>3.0259999999999998</v>
      </c>
      <c r="Z123">
        <v>0.1047</v>
      </c>
      <c r="AA123">
        <v>718.57</v>
      </c>
      <c r="AB123">
        <v>0</v>
      </c>
      <c r="AC123">
        <v>1.0375000000000001</v>
      </c>
      <c r="AD123">
        <v>-1.0375000000000001</v>
      </c>
      <c r="AF123" s="6"/>
      <c r="AG123" s="7"/>
      <c r="AJ123" s="6">
        <v>1.4588000000000001</v>
      </c>
      <c r="AK123" s="7">
        <v>-0.35338000000000003</v>
      </c>
      <c r="AO123" s="7"/>
      <c r="AR123" s="7">
        <v>-5.9074000000000002E-2</v>
      </c>
      <c r="AS123" s="6">
        <v>0.17513000000000001</v>
      </c>
      <c r="AV123" s="6">
        <v>604.88</v>
      </c>
      <c r="AW123" s="6">
        <v>4.0072999999999999</v>
      </c>
      <c r="AX123" s="6">
        <v>504.24</v>
      </c>
      <c r="AY123" s="6">
        <v>0.90308999999999995</v>
      </c>
      <c r="AZ123" s="6">
        <v>783.62</v>
      </c>
      <c r="BA123" s="6">
        <v>2.6665000000000001</v>
      </c>
      <c r="BB123" s="6">
        <v>718.57</v>
      </c>
      <c r="BC123" s="6">
        <v>0</v>
      </c>
    </row>
    <row r="124" spans="1:55" x14ac:dyDescent="0.3">
      <c r="A124" t="s">
        <v>124</v>
      </c>
      <c r="B124">
        <v>504.243066</v>
      </c>
      <c r="C124">
        <f>VLOOKUP(Altitude!$A124,Cidades!$A$1:$E$174,2,FALSE)</f>
        <v>2.3617278360175931</v>
      </c>
      <c r="D124">
        <f>VLOOKUP(Altitude!$A124,Cidades!$A$1:$E$174,3,FALSE)</f>
        <v>0.3010299956639812</v>
      </c>
      <c r="E124">
        <f>VLOOKUP(Altitude!$A124,Cidades!$A$1:$E$174,4,FALSE)</f>
        <v>3.3946267642722092</v>
      </c>
      <c r="F124">
        <f>VLOOKUP(Altitude!$A124,Cidades!$A$1:$E$174,5,FALSE)</f>
        <v>0.90308998699194354</v>
      </c>
      <c r="N124" t="s">
        <v>124</v>
      </c>
      <c r="O124">
        <v>504.24</v>
      </c>
      <c r="P124">
        <v>2.3616999999999999</v>
      </c>
      <c r="Q124">
        <v>2.0905</v>
      </c>
      <c r="R124">
        <v>0.27127000000000001</v>
      </c>
      <c r="S124">
        <v>504.24</v>
      </c>
      <c r="T124">
        <v>0.30103000000000002</v>
      </c>
      <c r="U124">
        <v>0.68820999999999999</v>
      </c>
      <c r="V124">
        <v>-0.38718000000000002</v>
      </c>
      <c r="W124">
        <v>504.24</v>
      </c>
      <c r="X124">
        <v>3.3946000000000001</v>
      </c>
      <c r="Y124">
        <v>2.6551</v>
      </c>
      <c r="Z124">
        <v>0.73951</v>
      </c>
      <c r="AA124">
        <v>504.24</v>
      </c>
      <c r="AB124">
        <v>0.90308999999999995</v>
      </c>
      <c r="AC124">
        <v>0.81777</v>
      </c>
      <c r="AD124">
        <v>8.5319000000000006E-2</v>
      </c>
      <c r="AF124" s="7"/>
      <c r="AG124" s="7"/>
      <c r="AJ124" s="7">
        <v>1.3404</v>
      </c>
      <c r="AK124" s="6">
        <v>0.90698999999999996</v>
      </c>
      <c r="AO124" s="6"/>
      <c r="AR124" s="6">
        <v>0.1147</v>
      </c>
      <c r="AS124" s="7">
        <v>-0.18362999999999999</v>
      </c>
      <c r="AV124" s="7">
        <v>761.16</v>
      </c>
      <c r="AW124" s="7">
        <v>4.2949000000000002</v>
      </c>
      <c r="AX124" s="7">
        <v>604.88</v>
      </c>
      <c r="AY124" s="7">
        <v>1.8865000000000001</v>
      </c>
      <c r="AZ124" s="7">
        <v>565.01</v>
      </c>
      <c r="BA124" s="7">
        <v>2.4346000000000001</v>
      </c>
      <c r="BB124" s="7">
        <v>504.24</v>
      </c>
      <c r="BC124" s="7">
        <v>0.30103000000000002</v>
      </c>
    </row>
    <row r="125" spans="1:55" x14ac:dyDescent="0.3">
      <c r="A125" t="s">
        <v>125</v>
      </c>
      <c r="B125">
        <v>604.88468899999998</v>
      </c>
      <c r="C125">
        <f>VLOOKUP(Altitude!$A125,Cidades!$A$1:$E$174,2,FALSE)</f>
        <v>2.5998830720736876</v>
      </c>
      <c r="D125">
        <f>VLOOKUP(Altitude!$A125,Cidades!$A$1:$E$174,3,FALSE)</f>
        <v>1.8195439355418688</v>
      </c>
      <c r="E125">
        <f>VLOOKUP(Altitude!$A125,Cidades!$A$1:$E$174,4,FALSE)</f>
        <v>4.0072782473342441</v>
      </c>
      <c r="F125">
        <f>VLOOKUP(Altitude!$A125,Cidades!$A$1:$E$174,5,FALSE)</f>
        <v>1.8864907251724818</v>
      </c>
      <c r="N125" t="s">
        <v>125</v>
      </c>
      <c r="O125">
        <v>604.88</v>
      </c>
      <c r="P125">
        <v>2.5998999999999999</v>
      </c>
      <c r="Q125">
        <v>2.1775000000000002</v>
      </c>
      <c r="R125">
        <v>0.42237999999999998</v>
      </c>
      <c r="S125">
        <v>604.88</v>
      </c>
      <c r="T125">
        <v>1.8194999999999999</v>
      </c>
      <c r="U125">
        <v>0.76126000000000005</v>
      </c>
      <c r="V125">
        <v>1.0583</v>
      </c>
      <c r="W125">
        <v>604.88</v>
      </c>
      <c r="X125">
        <v>4.0072999999999999</v>
      </c>
      <c r="Y125">
        <v>2.8292000000000002</v>
      </c>
      <c r="Z125">
        <v>1.1779999999999999</v>
      </c>
      <c r="AA125">
        <v>604.88</v>
      </c>
      <c r="AB125">
        <v>1.8865000000000001</v>
      </c>
      <c r="AC125">
        <v>0.92093000000000003</v>
      </c>
      <c r="AD125">
        <v>0.96555999999999997</v>
      </c>
      <c r="AF125" s="6"/>
      <c r="AG125" s="6"/>
      <c r="AJ125" s="6">
        <v>0.25020999999999999</v>
      </c>
      <c r="AK125" s="7">
        <v>-0.87070999999999998</v>
      </c>
      <c r="AO125" s="7"/>
      <c r="AR125" s="7">
        <v>0.26837</v>
      </c>
      <c r="AS125" s="6">
        <v>0.74236000000000002</v>
      </c>
      <c r="AV125" s="6">
        <v>733.96</v>
      </c>
      <c r="AW125" s="6">
        <v>3.0979999999999999</v>
      </c>
      <c r="AX125" s="6">
        <v>761.16</v>
      </c>
      <c r="AY125" s="6">
        <v>2.4771000000000001</v>
      </c>
      <c r="AZ125" s="6">
        <v>929.72</v>
      </c>
      <c r="BA125" s="6">
        <v>2.4742000000000002</v>
      </c>
      <c r="BB125" s="6">
        <v>604.88</v>
      </c>
      <c r="BC125" s="6">
        <v>1.8194999999999999</v>
      </c>
    </row>
    <row r="126" spans="1:55" x14ac:dyDescent="0.3">
      <c r="A126" t="s">
        <v>126</v>
      </c>
      <c r="B126">
        <v>761.15639399999998</v>
      </c>
      <c r="C126">
        <f>VLOOKUP(Altitude!$A126,Cidades!$A$1:$E$174,2,FALSE)</f>
        <v>2.6085260335771943</v>
      </c>
      <c r="D126">
        <f>VLOOKUP(Altitude!$A126,Cidades!$A$1:$E$174,3,FALSE)</f>
        <v>2.0413926851582249</v>
      </c>
      <c r="E126">
        <f>VLOOKUP(Altitude!$A126,Cidades!$A$1:$E$174,4,FALSE)</f>
        <v>4.2949069106051923</v>
      </c>
      <c r="F126">
        <f>VLOOKUP(Altitude!$A126,Cidades!$A$1:$E$174,5,FALSE)</f>
        <v>2.4771212547196626</v>
      </c>
      <c r="N126" t="s">
        <v>126</v>
      </c>
      <c r="O126">
        <v>761.16</v>
      </c>
      <c r="P126">
        <v>2.6084999999999998</v>
      </c>
      <c r="Q126">
        <v>2.3127</v>
      </c>
      <c r="R126">
        <v>0.29586000000000001</v>
      </c>
      <c r="S126">
        <v>761.16</v>
      </c>
      <c r="T126">
        <v>2.0413999999999999</v>
      </c>
      <c r="U126">
        <v>0.87468000000000001</v>
      </c>
      <c r="V126">
        <v>1.1667000000000001</v>
      </c>
      <c r="W126">
        <v>761.16</v>
      </c>
      <c r="X126">
        <v>4.2949000000000002</v>
      </c>
      <c r="Y126">
        <v>3.0996000000000001</v>
      </c>
      <c r="Z126">
        <v>1.1953</v>
      </c>
      <c r="AA126">
        <v>761.16</v>
      </c>
      <c r="AB126">
        <v>2.4771000000000001</v>
      </c>
      <c r="AC126">
        <v>1.0810999999999999</v>
      </c>
      <c r="AD126">
        <v>1.3959999999999999</v>
      </c>
      <c r="AF126" s="7"/>
      <c r="AG126" s="7"/>
      <c r="AJ126" s="7">
        <v>-0.52592000000000005</v>
      </c>
      <c r="AK126" s="6">
        <v>0.35829</v>
      </c>
      <c r="AO126" s="6"/>
      <c r="AR126" s="6">
        <v>-0.39385999999999999</v>
      </c>
      <c r="AS126" s="7">
        <v>-0.72570000000000001</v>
      </c>
      <c r="AV126" s="7">
        <v>665.76</v>
      </c>
      <c r="AW126" s="7">
        <v>3.6497999999999999</v>
      </c>
      <c r="AX126" s="7">
        <v>733.96</v>
      </c>
      <c r="AY126" s="7">
        <v>0.30103000000000002</v>
      </c>
      <c r="AZ126" s="7">
        <v>629.98</v>
      </c>
      <c r="BA126" s="7">
        <v>2.0792000000000002</v>
      </c>
      <c r="BB126" s="7">
        <v>761.16</v>
      </c>
      <c r="BC126" s="7">
        <v>2.0413999999999999</v>
      </c>
    </row>
    <row r="127" spans="1:55" x14ac:dyDescent="0.3">
      <c r="A127" t="s">
        <v>127</v>
      </c>
      <c r="B127">
        <v>733.95771000000002</v>
      </c>
      <c r="C127">
        <f>VLOOKUP(Altitude!$A127,Cidades!$A$1:$E$174,2,FALSE)</f>
        <v>2.4487063199050798</v>
      </c>
      <c r="D127">
        <f>VLOOKUP(Altitude!$A127,Cidades!$A$1:$E$174,3,FALSE)</f>
        <v>0</v>
      </c>
      <c r="E127">
        <f>VLOOKUP(Altitude!$A127,Cidades!$A$1:$E$174,4,FALSE)</f>
        <v>3.0979510709941498</v>
      </c>
      <c r="F127">
        <f>VLOOKUP(Altitude!$A127,Cidades!$A$1:$E$174,5,FALSE)</f>
        <v>0.3010299956639812</v>
      </c>
      <c r="N127" t="s">
        <v>127</v>
      </c>
      <c r="O127">
        <v>733.96</v>
      </c>
      <c r="P127">
        <v>2.4487000000000001</v>
      </c>
      <c r="Q127">
        <v>2.2890999999999999</v>
      </c>
      <c r="R127">
        <v>0.15956999999999999</v>
      </c>
      <c r="S127">
        <v>733.96</v>
      </c>
      <c r="T127">
        <v>0</v>
      </c>
      <c r="U127">
        <v>0.85494000000000003</v>
      </c>
      <c r="V127">
        <v>-0.85494000000000003</v>
      </c>
      <c r="W127">
        <v>733.96</v>
      </c>
      <c r="X127">
        <v>3.0979999999999999</v>
      </c>
      <c r="Y127">
        <v>3.0526</v>
      </c>
      <c r="Z127">
        <v>4.5376E-2</v>
      </c>
      <c r="AA127">
        <v>733.96</v>
      </c>
      <c r="AB127">
        <v>0.30103000000000002</v>
      </c>
      <c r="AC127">
        <v>1.0531999999999999</v>
      </c>
      <c r="AD127">
        <v>-0.75221000000000005</v>
      </c>
      <c r="AF127" s="6"/>
      <c r="AG127" s="6"/>
      <c r="AJ127" s="6">
        <v>-1.3849999999999999E-2</v>
      </c>
      <c r="AK127" s="7">
        <v>1.9932000000000001</v>
      </c>
      <c r="AO127" s="7"/>
      <c r="AR127" s="7">
        <v>-0.11218</v>
      </c>
      <c r="AS127" s="6">
        <v>6.8393999999999996E-2</v>
      </c>
      <c r="AV127" s="6">
        <v>783.62</v>
      </c>
      <c r="AW127" s="6">
        <v>4.6215999999999999</v>
      </c>
      <c r="AX127" s="6">
        <v>665.76</v>
      </c>
      <c r="AY127" s="6">
        <v>1.4314</v>
      </c>
      <c r="AZ127" s="6">
        <v>599.76</v>
      </c>
      <c r="BA127" s="6">
        <v>2.1583999999999999</v>
      </c>
      <c r="BB127" s="6">
        <v>733.96</v>
      </c>
      <c r="BC127" s="6">
        <v>0</v>
      </c>
    </row>
    <row r="128" spans="1:55" x14ac:dyDescent="0.3">
      <c r="A128" t="s">
        <v>128</v>
      </c>
      <c r="B128">
        <v>665.75800000000004</v>
      </c>
      <c r="C128">
        <f>VLOOKUP(Altitude!$A128,Cidades!$A$1:$E$174,2,FALSE)</f>
        <v>2.5751878449276608</v>
      </c>
      <c r="D128">
        <f>VLOOKUP(Altitude!$A128,Cidades!$A$1:$E$174,3,FALSE)</f>
        <v>1.3617278360175928</v>
      </c>
      <c r="E128">
        <f>VLOOKUP(Altitude!$A128,Cidades!$A$1:$E$174,4,FALSE)</f>
        <v>3.6498214632245651</v>
      </c>
      <c r="F128">
        <f>VLOOKUP(Altitude!$A128,Cidades!$A$1:$E$174,5,FALSE)</f>
        <v>1.4313637641589874</v>
      </c>
      <c r="N128" t="s">
        <v>128</v>
      </c>
      <c r="O128">
        <v>665.76</v>
      </c>
      <c r="P128">
        <v>2.5752000000000002</v>
      </c>
      <c r="Q128">
        <v>2.2302</v>
      </c>
      <c r="R128">
        <v>0.34504000000000001</v>
      </c>
      <c r="S128">
        <v>665.76</v>
      </c>
      <c r="T128">
        <v>1.3616999999999999</v>
      </c>
      <c r="U128">
        <v>0.80544000000000004</v>
      </c>
      <c r="V128">
        <v>0.55628999999999995</v>
      </c>
      <c r="W128">
        <v>665.76</v>
      </c>
      <c r="X128">
        <v>3.6497999999999999</v>
      </c>
      <c r="Y128">
        <v>2.9346000000000001</v>
      </c>
      <c r="Z128">
        <v>0.71525000000000005</v>
      </c>
      <c r="AA128">
        <v>665.76</v>
      </c>
      <c r="AB128">
        <v>1.4314</v>
      </c>
      <c r="AC128">
        <v>0.98333000000000004</v>
      </c>
      <c r="AD128">
        <v>0.44802999999999998</v>
      </c>
      <c r="AF128" s="7"/>
      <c r="AG128" s="7"/>
      <c r="AJ128" s="7">
        <v>0.27640999999999999</v>
      </c>
      <c r="AK128" s="6">
        <v>0.71050999999999997</v>
      </c>
      <c r="AO128" s="6"/>
      <c r="AR128" s="7">
        <v>0.39617000000000002</v>
      </c>
      <c r="AS128" s="7">
        <v>1.3246</v>
      </c>
      <c r="AV128" s="7">
        <v>565.01</v>
      </c>
      <c r="AW128" s="7">
        <v>3.4458000000000002</v>
      </c>
      <c r="AX128" s="7">
        <v>565.01</v>
      </c>
      <c r="AY128" s="7">
        <v>1.8325</v>
      </c>
      <c r="AZ128" s="7">
        <v>764.53</v>
      </c>
      <c r="BA128" s="7">
        <v>2.29</v>
      </c>
      <c r="BB128" s="7">
        <v>665.76</v>
      </c>
      <c r="BC128" s="7">
        <v>1.3616999999999999</v>
      </c>
    </row>
    <row r="129" spans="1:55" x14ac:dyDescent="0.3">
      <c r="A129" t="s">
        <v>129</v>
      </c>
      <c r="B129">
        <v>783.61512700000003</v>
      </c>
      <c r="C129">
        <f>VLOOKUP(Altitude!$A129,Cidades!$A$1:$E$174,2,FALSE)</f>
        <v>2.6665179805548807</v>
      </c>
      <c r="D129">
        <f>VLOOKUP(Altitude!$A129,Cidades!$A$1:$E$174,3,FALSE)</f>
        <v>2.4487063199050798</v>
      </c>
      <c r="E129">
        <f>VLOOKUP(Altitude!$A129,Cidades!$A$1:$E$174,4,FALSE)</f>
        <v>4.6215916758592179</v>
      </c>
      <c r="F129">
        <f>VLOOKUP(Altitude!$A129,Cidades!$A$1:$E$174,5,FALSE)</f>
        <v>3.7543483357110188</v>
      </c>
      <c r="N129" t="s">
        <v>129</v>
      </c>
      <c r="O129">
        <v>783.62</v>
      </c>
      <c r="P129">
        <v>2.6665000000000001</v>
      </c>
      <c r="Q129">
        <v>2.3321000000000001</v>
      </c>
      <c r="R129">
        <v>0.33443000000000001</v>
      </c>
      <c r="S129">
        <v>783.62</v>
      </c>
      <c r="T129">
        <v>2.4487000000000001</v>
      </c>
      <c r="U129">
        <v>0.89097999999999999</v>
      </c>
      <c r="V129">
        <v>1.5577000000000001</v>
      </c>
      <c r="W129">
        <v>783.62</v>
      </c>
      <c r="X129">
        <v>4.6215999999999999</v>
      </c>
      <c r="Y129">
        <v>3.1385000000000001</v>
      </c>
      <c r="Z129">
        <v>1.4831000000000001</v>
      </c>
      <c r="AA129">
        <v>783.62</v>
      </c>
      <c r="AB129">
        <v>3.7543000000000002</v>
      </c>
      <c r="AC129">
        <v>1.1041000000000001</v>
      </c>
      <c r="AD129">
        <v>2.6501999999999999</v>
      </c>
      <c r="AF129" s="6"/>
      <c r="AG129" s="6"/>
      <c r="AJ129" s="6">
        <v>-0.75797999999999999</v>
      </c>
      <c r="AK129" s="7">
        <v>-0.61473999999999995</v>
      </c>
      <c r="AO129" s="7"/>
      <c r="AR129" s="6">
        <v>-3.2936E-2</v>
      </c>
      <c r="AS129" s="6">
        <v>0.72907</v>
      </c>
      <c r="AV129" s="6">
        <v>929.72</v>
      </c>
      <c r="AW129" s="6">
        <v>3.3666</v>
      </c>
      <c r="AX129" s="6">
        <v>929.72</v>
      </c>
      <c r="AY129" s="6">
        <v>0.77815000000000001</v>
      </c>
      <c r="AZ129" s="6">
        <v>591.23</v>
      </c>
      <c r="BA129" s="6">
        <v>2.3892000000000002</v>
      </c>
      <c r="BB129" s="6">
        <v>783.62</v>
      </c>
      <c r="BC129" s="6">
        <v>2.4487000000000001</v>
      </c>
    </row>
    <row r="130" spans="1:55" x14ac:dyDescent="0.3">
      <c r="A130" t="s">
        <v>130</v>
      </c>
      <c r="B130">
        <v>565.011977</v>
      </c>
      <c r="C130">
        <f>VLOOKUP(Altitude!$A130,Cidades!$A$1:$E$174,2,FALSE)</f>
        <v>2.4345689040341987</v>
      </c>
      <c r="D130">
        <f>VLOOKUP(Altitude!$A130,Cidades!$A$1:$E$174,3,FALSE)</f>
        <v>1.6627578316815741</v>
      </c>
      <c r="E130">
        <f>VLOOKUP(Altitude!$A130,Cidades!$A$1:$E$174,4,FALSE)</f>
        <v>3.445759836488631</v>
      </c>
      <c r="F130">
        <f>VLOOKUP(Altitude!$A130,Cidades!$A$1:$E$174,5,FALSE)</f>
        <v>1.8325089127062364</v>
      </c>
      <c r="N130" t="s">
        <v>130</v>
      </c>
      <c r="O130">
        <v>565.01</v>
      </c>
      <c r="P130">
        <v>2.4346000000000001</v>
      </c>
      <c r="Q130">
        <v>2.1429999999999998</v>
      </c>
      <c r="R130">
        <v>0.29154999999999998</v>
      </c>
      <c r="S130">
        <v>565.01</v>
      </c>
      <c r="T130">
        <v>1.6628000000000001</v>
      </c>
      <c r="U130">
        <v>0.73231999999999997</v>
      </c>
      <c r="V130">
        <v>0.93044000000000004</v>
      </c>
      <c r="W130">
        <v>565.01</v>
      </c>
      <c r="X130">
        <v>3.4458000000000002</v>
      </c>
      <c r="Y130">
        <v>2.7603</v>
      </c>
      <c r="Z130">
        <v>0.6855</v>
      </c>
      <c r="AA130">
        <v>565.01</v>
      </c>
      <c r="AB130">
        <v>1.8325</v>
      </c>
      <c r="AC130">
        <v>0.88005999999999995</v>
      </c>
      <c r="AD130">
        <v>0.95245000000000002</v>
      </c>
      <c r="AF130" s="7"/>
      <c r="AG130" s="7"/>
      <c r="AJ130" s="7">
        <v>-0.23230999999999999</v>
      </c>
      <c r="AK130" s="6">
        <v>3.5194999999999997E-2</v>
      </c>
      <c r="AO130" s="8"/>
      <c r="AR130" s="7">
        <v>0.34684999999999999</v>
      </c>
      <c r="AS130" s="7">
        <v>-0.54446000000000006</v>
      </c>
      <c r="AV130" s="7">
        <v>629.98</v>
      </c>
      <c r="AW130" s="7">
        <v>2.2967</v>
      </c>
      <c r="AX130" s="7">
        <v>629.98</v>
      </c>
      <c r="AY130" s="7">
        <v>0.30103000000000002</v>
      </c>
      <c r="AZ130" s="7">
        <v>570.01</v>
      </c>
      <c r="BA130" s="7">
        <v>1.9541999999999999</v>
      </c>
      <c r="BB130" s="7">
        <v>565.01</v>
      </c>
      <c r="BC130" s="7">
        <v>1.6628000000000001</v>
      </c>
    </row>
    <row r="131" spans="1:55" x14ac:dyDescent="0.3">
      <c r="A131" t="s">
        <v>131</v>
      </c>
      <c r="B131">
        <v>929.72258999999997</v>
      </c>
      <c r="C131">
        <f>VLOOKUP(Altitude!$A131,Cidades!$A$1:$E$174,2,FALSE)</f>
        <v>2.4742162640762553</v>
      </c>
      <c r="D131">
        <f>VLOOKUP(Altitude!$A131,Cidades!$A$1:$E$174,3,FALSE)</f>
        <v>0.77815125038364363</v>
      </c>
      <c r="E131">
        <f>VLOOKUP(Altitude!$A131,Cidades!$A$1:$E$174,4,FALSE)</f>
        <v>3.3666097103924297</v>
      </c>
      <c r="F131">
        <f>VLOOKUP(Altitude!$A131,Cidades!$A$1:$E$174,5,FALSE)</f>
        <v>0.77815125038364363</v>
      </c>
      <c r="N131" t="s">
        <v>131</v>
      </c>
      <c r="O131">
        <v>929.72</v>
      </c>
      <c r="P131">
        <v>2.4742000000000002</v>
      </c>
      <c r="Q131">
        <v>2.4584999999999999</v>
      </c>
      <c r="R131">
        <v>1.5758999999999999E-2</v>
      </c>
      <c r="S131">
        <v>929.72</v>
      </c>
      <c r="T131">
        <v>0.77815000000000001</v>
      </c>
      <c r="U131">
        <v>0.99702999999999997</v>
      </c>
      <c r="V131">
        <v>-0.21887999999999999</v>
      </c>
      <c r="W131">
        <v>929.72</v>
      </c>
      <c r="X131">
        <v>3.3666</v>
      </c>
      <c r="Y131">
        <v>3.3913000000000002</v>
      </c>
      <c r="Z131">
        <v>-2.4683E-2</v>
      </c>
      <c r="AA131">
        <v>929.72</v>
      </c>
      <c r="AB131">
        <v>0.77815000000000001</v>
      </c>
      <c r="AC131">
        <v>1.2539</v>
      </c>
      <c r="AD131">
        <v>-0.47576000000000002</v>
      </c>
      <c r="AF131" s="6"/>
      <c r="AG131" s="6"/>
      <c r="AJ131" s="6">
        <v>-1.4885999999999999</v>
      </c>
      <c r="AK131" s="7">
        <v>-3.3243000000000002E-2</v>
      </c>
      <c r="AR131" s="6">
        <v>-0.29304999999999998</v>
      </c>
      <c r="AS131" s="6">
        <v>-0.15812000000000001</v>
      </c>
      <c r="AV131" s="6">
        <v>599.76</v>
      </c>
      <c r="AW131" s="6">
        <v>2.5314999999999999</v>
      </c>
      <c r="AX131" s="6">
        <v>599.76</v>
      </c>
      <c r="AY131" s="6">
        <v>0.84509999999999996</v>
      </c>
      <c r="AZ131" s="6">
        <v>889.77</v>
      </c>
      <c r="BA131" s="6">
        <v>2.5501999999999998</v>
      </c>
      <c r="BB131" s="6">
        <v>929.72</v>
      </c>
      <c r="BC131" s="6">
        <v>0.77815000000000001</v>
      </c>
    </row>
    <row r="132" spans="1:55" x14ac:dyDescent="0.3">
      <c r="A132" t="s">
        <v>132</v>
      </c>
      <c r="B132">
        <v>629.97666100000004</v>
      </c>
      <c r="C132">
        <f>VLOOKUP(Altitude!$A132,Cidades!$A$1:$E$174,2,FALSE)</f>
        <v>2.0791812460476247</v>
      </c>
      <c r="D132">
        <f>VLOOKUP(Altitude!$A132,Cidades!$A$1:$E$174,3,FALSE)</f>
        <v>0</v>
      </c>
      <c r="E132">
        <f>VLOOKUP(Altitude!$A132,Cidades!$A$1:$E$174,4,FALSE)</f>
        <v>2.2966651902615309</v>
      </c>
      <c r="F132">
        <f>VLOOKUP(Altitude!$A132,Cidades!$A$1:$E$174,5,FALSE)</f>
        <v>0.3010299956639812</v>
      </c>
      <c r="N132" t="s">
        <v>132</v>
      </c>
      <c r="O132">
        <v>629.98</v>
      </c>
      <c r="P132">
        <v>2.0792000000000002</v>
      </c>
      <c r="Q132">
        <v>2.1991999999999998</v>
      </c>
      <c r="R132">
        <v>-0.12002</v>
      </c>
      <c r="S132">
        <v>629.98</v>
      </c>
      <c r="T132">
        <v>0</v>
      </c>
      <c r="U132">
        <v>0.77947</v>
      </c>
      <c r="V132">
        <v>-0.77947</v>
      </c>
      <c r="W132">
        <v>629.98</v>
      </c>
      <c r="X132">
        <v>2.2967</v>
      </c>
      <c r="Y132">
        <v>2.8727</v>
      </c>
      <c r="Z132">
        <v>-0.57599999999999996</v>
      </c>
      <c r="AA132">
        <v>629.98</v>
      </c>
      <c r="AB132">
        <v>0.30103000000000002</v>
      </c>
      <c r="AC132">
        <v>0.94664999999999999</v>
      </c>
      <c r="AD132">
        <v>-0.64561999999999997</v>
      </c>
      <c r="AF132" s="7"/>
      <c r="AG132" s="7"/>
      <c r="AJ132" s="7">
        <v>1.4523999999999999</v>
      </c>
      <c r="AK132" s="6">
        <v>-0.23430000000000001</v>
      </c>
      <c r="AR132" s="7">
        <v>0.24263000000000001</v>
      </c>
      <c r="AS132" s="7">
        <v>-0.12903999999999999</v>
      </c>
      <c r="AV132" s="7">
        <v>764.53</v>
      </c>
      <c r="AW132" s="7">
        <v>3.1987000000000001</v>
      </c>
      <c r="AX132" s="7">
        <v>764.53</v>
      </c>
      <c r="AY132" s="7">
        <v>0.30103000000000002</v>
      </c>
      <c r="AZ132" s="7">
        <v>806.79</v>
      </c>
      <c r="BA132" s="7">
        <v>2.0828000000000002</v>
      </c>
      <c r="BB132" s="7">
        <v>629.98</v>
      </c>
      <c r="BC132" s="7">
        <v>0</v>
      </c>
    </row>
    <row r="133" spans="1:55" x14ac:dyDescent="0.3">
      <c r="A133" t="s">
        <v>133</v>
      </c>
      <c r="B133">
        <v>599.76188000000002</v>
      </c>
      <c r="C133">
        <f>VLOOKUP(Altitude!$A133,Cidades!$A$1:$E$174,2,FALSE)</f>
        <v>2.1583624920952498</v>
      </c>
      <c r="D133">
        <f>VLOOKUP(Altitude!$A133,Cidades!$A$1:$E$174,3,FALSE)</f>
        <v>0.84509804001425681</v>
      </c>
      <c r="E133">
        <f>VLOOKUP(Altitude!$A133,Cidades!$A$1:$E$174,4,FALSE)</f>
        <v>2.5314789170422549</v>
      </c>
      <c r="F133">
        <f>VLOOKUP(Altitude!$A133,Cidades!$A$1:$E$174,5,FALSE)</f>
        <v>0.84509804001425681</v>
      </c>
      <c r="N133" t="s">
        <v>133</v>
      </c>
      <c r="O133">
        <v>599.76</v>
      </c>
      <c r="P133">
        <v>2.1583999999999999</v>
      </c>
      <c r="Q133">
        <v>2.1730999999999998</v>
      </c>
      <c r="R133">
        <v>-1.4709E-2</v>
      </c>
      <c r="S133">
        <v>599.76</v>
      </c>
      <c r="T133">
        <v>0.84509999999999996</v>
      </c>
      <c r="U133">
        <v>0.75753999999999999</v>
      </c>
      <c r="V133">
        <v>8.7555999999999995E-2</v>
      </c>
      <c r="W133">
        <v>599.76</v>
      </c>
      <c r="X133">
        <v>2.5314999999999999</v>
      </c>
      <c r="Y133">
        <v>2.8203999999999998</v>
      </c>
      <c r="Z133">
        <v>-0.28891</v>
      </c>
      <c r="AA133">
        <v>599.76</v>
      </c>
      <c r="AB133">
        <v>0.84509999999999996</v>
      </c>
      <c r="AC133">
        <v>0.91568000000000005</v>
      </c>
      <c r="AD133">
        <v>-7.0584999999999995E-2</v>
      </c>
      <c r="AF133" s="6"/>
      <c r="AG133" s="6"/>
      <c r="AJ133" s="6">
        <v>-0.41395999999999999</v>
      </c>
      <c r="AK133" s="7">
        <v>1.9523999999999999</v>
      </c>
      <c r="AR133" s="6">
        <v>-0.10632</v>
      </c>
      <c r="AS133" s="6">
        <v>-4.7655999999999997E-2</v>
      </c>
      <c r="AV133" s="6">
        <v>591.23</v>
      </c>
      <c r="AW133" s="6">
        <v>3.7122000000000002</v>
      </c>
      <c r="AX133" s="6">
        <v>591.23</v>
      </c>
      <c r="AY133" s="6">
        <v>0.90308999999999995</v>
      </c>
      <c r="AZ133" s="6">
        <v>586.08000000000004</v>
      </c>
      <c r="BA133" s="6">
        <v>2.4361999999999999</v>
      </c>
      <c r="BB133" s="6">
        <v>599.76</v>
      </c>
      <c r="BC133" s="6">
        <v>0.84509999999999996</v>
      </c>
    </row>
    <row r="134" spans="1:55" x14ac:dyDescent="0.3">
      <c r="A134" t="s">
        <v>134</v>
      </c>
      <c r="B134">
        <v>764.529222</v>
      </c>
      <c r="C134">
        <f>VLOOKUP(Altitude!$A134,Cidades!$A$1:$E$174,2,FALSE)</f>
        <v>2.2900346113625178</v>
      </c>
      <c r="D134">
        <f>VLOOKUP(Altitude!$A134,Cidades!$A$1:$E$174,3,FALSE)</f>
        <v>0</v>
      </c>
      <c r="E134">
        <f>VLOOKUP(Altitude!$A134,Cidades!$A$1:$E$174,4,FALSE)</f>
        <v>3.1986570869544226</v>
      </c>
      <c r="F134">
        <f>VLOOKUP(Altitude!$A134,Cidades!$A$1:$E$174,5,FALSE)</f>
        <v>0.3010299956639812</v>
      </c>
      <c r="N134" t="s">
        <v>134</v>
      </c>
      <c r="O134">
        <v>764.53</v>
      </c>
      <c r="P134">
        <v>2.29</v>
      </c>
      <c r="Q134">
        <v>2.3155999999999999</v>
      </c>
      <c r="R134">
        <v>-2.5545999999999999E-2</v>
      </c>
      <c r="S134">
        <v>764.53</v>
      </c>
      <c r="T134">
        <v>0</v>
      </c>
      <c r="U134">
        <v>0.87712999999999997</v>
      </c>
      <c r="V134">
        <v>-0.87712999999999997</v>
      </c>
      <c r="W134">
        <v>764.53</v>
      </c>
      <c r="X134">
        <v>3.1987000000000001</v>
      </c>
      <c r="Y134">
        <v>3.1055000000000001</v>
      </c>
      <c r="Z134">
        <v>9.3186000000000005E-2</v>
      </c>
      <c r="AA134">
        <v>764.53</v>
      </c>
      <c r="AB134">
        <v>0.30103000000000002</v>
      </c>
      <c r="AC134">
        <v>1.0846</v>
      </c>
      <c r="AD134">
        <v>-0.78354999999999997</v>
      </c>
      <c r="AF134" s="7"/>
      <c r="AG134" s="7"/>
      <c r="AJ134" s="7">
        <v>1.1297999999999999</v>
      </c>
      <c r="AK134" s="6">
        <v>-0.85194999999999999</v>
      </c>
      <c r="AR134" s="7">
        <v>0.22511999999999999</v>
      </c>
      <c r="AS134" s="7">
        <v>1.3388</v>
      </c>
      <c r="AV134" s="7">
        <v>570.01</v>
      </c>
      <c r="AW134" s="7">
        <v>2.29</v>
      </c>
      <c r="AX134" s="7">
        <v>570.01</v>
      </c>
      <c r="AY134" s="7">
        <v>1.2787999999999999</v>
      </c>
      <c r="AZ134" s="7">
        <v>352.75</v>
      </c>
      <c r="BA134" s="7">
        <v>2.5118999999999998</v>
      </c>
      <c r="BB134" s="7">
        <v>764.53</v>
      </c>
      <c r="BC134" s="7">
        <v>0</v>
      </c>
    </row>
    <row r="135" spans="1:55" x14ac:dyDescent="0.3">
      <c r="A135" t="s">
        <v>135</v>
      </c>
      <c r="B135">
        <v>591.22937400000001</v>
      </c>
      <c r="C135">
        <f>VLOOKUP(Altitude!$A135,Cidades!$A$1:$E$174,2,FALSE)</f>
        <v>2.3891660843645326</v>
      </c>
      <c r="D135">
        <f>VLOOKUP(Altitude!$A135,Cidades!$A$1:$E$174,3,FALSE)</f>
        <v>0.90308998699194354</v>
      </c>
      <c r="E135">
        <f>VLOOKUP(Altitude!$A135,Cidades!$A$1:$E$174,4,FALSE)</f>
        <v>3.7122286696195355</v>
      </c>
      <c r="F135">
        <f>VLOOKUP(Altitude!$A135,Cidades!$A$1:$E$174,5,FALSE)</f>
        <v>0.90308998699194354</v>
      </c>
      <c r="N135" t="s">
        <v>135</v>
      </c>
      <c r="O135">
        <v>591.23</v>
      </c>
      <c r="P135">
        <v>2.3892000000000002</v>
      </c>
      <c r="Q135">
        <v>2.1657000000000002</v>
      </c>
      <c r="R135">
        <v>0.22347</v>
      </c>
      <c r="S135">
        <v>591.23</v>
      </c>
      <c r="T135">
        <v>0.90308999999999995</v>
      </c>
      <c r="U135">
        <v>0.75134999999999996</v>
      </c>
      <c r="V135">
        <v>0.15174000000000001</v>
      </c>
      <c r="W135">
        <v>591.23</v>
      </c>
      <c r="X135">
        <v>3.7122000000000002</v>
      </c>
      <c r="Y135">
        <v>2.8056000000000001</v>
      </c>
      <c r="Z135">
        <v>0.90661000000000003</v>
      </c>
      <c r="AA135">
        <v>591.23</v>
      </c>
      <c r="AB135">
        <v>0.90308999999999995</v>
      </c>
      <c r="AC135">
        <v>0.90693999999999997</v>
      </c>
      <c r="AD135">
        <v>-3.8467000000000002E-3</v>
      </c>
      <c r="AF135" s="6"/>
      <c r="AG135" s="6"/>
      <c r="AJ135" s="6">
        <v>-0.77441000000000004</v>
      </c>
      <c r="AK135" s="7">
        <v>0.52700000000000002</v>
      </c>
      <c r="AR135" s="6">
        <v>-7.8927999999999998E-2</v>
      </c>
      <c r="AS135" s="6">
        <v>-0.71242000000000005</v>
      </c>
      <c r="AV135" s="6">
        <v>889.77</v>
      </c>
      <c r="AW135" s="6">
        <v>4.4947999999999997</v>
      </c>
      <c r="AX135" s="6">
        <v>889.77</v>
      </c>
      <c r="AY135" s="6">
        <v>1.6435</v>
      </c>
      <c r="AZ135" s="6">
        <v>794.44</v>
      </c>
      <c r="BA135" s="6">
        <v>2.0413999999999999</v>
      </c>
      <c r="BB135" s="6">
        <v>591.23</v>
      </c>
      <c r="BC135" s="6">
        <v>0.90308999999999995</v>
      </c>
    </row>
    <row r="136" spans="1:55" x14ac:dyDescent="0.3">
      <c r="A136" t="s">
        <v>136</v>
      </c>
      <c r="B136">
        <v>570.00790900000004</v>
      </c>
      <c r="C136">
        <f>VLOOKUP(Altitude!$A136,Cidades!$A$1:$E$174,2,FALSE)</f>
        <v>1.954242509439325</v>
      </c>
      <c r="D136">
        <f>VLOOKUP(Altitude!$A136,Cidades!$A$1:$E$174,3,FALSE)</f>
        <v>1.255272505103306</v>
      </c>
      <c r="E136">
        <f>VLOOKUP(Altitude!$A136,Cidades!$A$1:$E$174,4,FALSE)</f>
        <v>2.2900346113625178</v>
      </c>
      <c r="F136">
        <f>VLOOKUP(Altitude!$A136,Cidades!$A$1:$E$174,5,FALSE)</f>
        <v>1.2787536009528289</v>
      </c>
      <c r="N136" t="s">
        <v>136</v>
      </c>
      <c r="O136">
        <v>570.01</v>
      </c>
      <c r="P136">
        <v>1.9541999999999999</v>
      </c>
      <c r="Q136">
        <v>2.1473</v>
      </c>
      <c r="R136">
        <v>-0.19309000000000001</v>
      </c>
      <c r="S136">
        <v>570.01</v>
      </c>
      <c r="T136">
        <v>1.2553000000000001</v>
      </c>
      <c r="U136">
        <v>0.73594999999999999</v>
      </c>
      <c r="V136">
        <v>0.51932999999999996</v>
      </c>
      <c r="W136">
        <v>570.01</v>
      </c>
      <c r="X136">
        <v>2.29</v>
      </c>
      <c r="Y136">
        <v>2.7688999999999999</v>
      </c>
      <c r="Z136">
        <v>-0.47887000000000002</v>
      </c>
      <c r="AA136">
        <v>570.01</v>
      </c>
      <c r="AB136">
        <v>1.2787999999999999</v>
      </c>
      <c r="AC136">
        <v>0.88517999999999997</v>
      </c>
      <c r="AD136">
        <v>0.39356999999999998</v>
      </c>
      <c r="AF136" s="6"/>
      <c r="AG136" s="7"/>
      <c r="AJ136" s="7">
        <v>0.72670999999999997</v>
      </c>
      <c r="AK136" s="6">
        <v>-1.083</v>
      </c>
      <c r="AR136" s="7">
        <v>6.0058000000000004E-3</v>
      </c>
      <c r="AS136" s="7">
        <v>0.62644</v>
      </c>
      <c r="AV136" s="7">
        <v>806.79</v>
      </c>
      <c r="AW136" s="7">
        <v>2.4969000000000001</v>
      </c>
      <c r="AX136" s="7">
        <v>806.79</v>
      </c>
      <c r="AY136" s="7">
        <v>0.77815000000000001</v>
      </c>
      <c r="AZ136" s="6">
        <v>690.12</v>
      </c>
      <c r="BA136" s="6">
        <v>2.2601</v>
      </c>
      <c r="BB136" s="7">
        <v>570.01</v>
      </c>
      <c r="BC136" s="7">
        <v>1.2553000000000001</v>
      </c>
    </row>
    <row r="137" spans="1:55" x14ac:dyDescent="0.3">
      <c r="A137" t="s">
        <v>137</v>
      </c>
      <c r="B137">
        <v>889.77241100000003</v>
      </c>
      <c r="C137">
        <f>VLOOKUP(Altitude!$A137,Cidades!$A$1:$E$174,2,FALSE)</f>
        <v>2.5502283530550942</v>
      </c>
      <c r="D137">
        <f>VLOOKUP(Altitude!$A137,Cidades!$A$1:$E$174,3,FALSE)</f>
        <v>1.4471580313422192</v>
      </c>
      <c r="E137">
        <f>VLOOKUP(Altitude!$A137,Cidades!$A$1:$E$174,4,FALSE)</f>
        <v>4.4947666291336281</v>
      </c>
      <c r="F137">
        <f>VLOOKUP(Altitude!$A137,Cidades!$A$1:$E$174,5,FALSE)</f>
        <v>1.6434526764861874</v>
      </c>
      <c r="N137" t="s">
        <v>137</v>
      </c>
      <c r="O137">
        <v>889.77</v>
      </c>
      <c r="P137">
        <v>2.5501999999999998</v>
      </c>
      <c r="Q137">
        <v>2.4239000000000002</v>
      </c>
      <c r="R137">
        <v>0.12631999999999999</v>
      </c>
      <c r="S137">
        <v>889.77</v>
      </c>
      <c r="T137">
        <v>1.4472</v>
      </c>
      <c r="U137">
        <v>0.96802999999999995</v>
      </c>
      <c r="V137">
        <v>0.47911999999999999</v>
      </c>
      <c r="W137">
        <v>889.77</v>
      </c>
      <c r="X137">
        <v>4.4947999999999997</v>
      </c>
      <c r="Y137">
        <v>3.3222</v>
      </c>
      <c r="Z137">
        <v>1.1726000000000001</v>
      </c>
      <c r="AA137">
        <v>889.77</v>
      </c>
      <c r="AB137">
        <v>1.6435</v>
      </c>
      <c r="AC137">
        <v>1.2130000000000001</v>
      </c>
      <c r="AD137">
        <v>0.43048999999999998</v>
      </c>
      <c r="AF137" s="7"/>
      <c r="AG137" s="6"/>
      <c r="AJ137" s="6">
        <v>-0.36826999999999999</v>
      </c>
      <c r="AK137" s="7">
        <v>2.3163999999999998</v>
      </c>
      <c r="AR137" s="6">
        <v>0.15867999999999999</v>
      </c>
      <c r="AS137" s="6">
        <v>-0.87600999999999996</v>
      </c>
      <c r="AV137" s="6">
        <v>586.08000000000004</v>
      </c>
      <c r="AW137" s="6">
        <v>3.4498000000000002</v>
      </c>
      <c r="AX137" s="6">
        <v>586.08000000000004</v>
      </c>
      <c r="AY137" s="6">
        <v>0.60206000000000004</v>
      </c>
      <c r="AZ137" s="6">
        <v>832.9</v>
      </c>
      <c r="BA137" s="6">
        <v>1.8194999999999999</v>
      </c>
      <c r="BB137" s="6">
        <v>889.77</v>
      </c>
      <c r="BC137" s="6">
        <v>1.4472</v>
      </c>
    </row>
    <row r="138" spans="1:55" x14ac:dyDescent="0.3">
      <c r="A138" t="s">
        <v>138</v>
      </c>
      <c r="B138">
        <v>806.79211399999997</v>
      </c>
      <c r="C138">
        <f>VLOOKUP(Altitude!$A138,Cidades!$A$1:$E$174,2,FALSE)</f>
        <v>2.0827853703164503</v>
      </c>
      <c r="D138">
        <f>VLOOKUP(Altitude!$A138,Cidades!$A$1:$E$174,3,FALSE)</f>
        <v>0.77815125038364363</v>
      </c>
      <c r="E138">
        <f>VLOOKUP(Altitude!$A138,Cidades!$A$1:$E$174,4,FALSE)</f>
        <v>2.4969296480732148</v>
      </c>
      <c r="F138">
        <f>VLOOKUP(Altitude!$A138,Cidades!$A$1:$E$174,5,FALSE)</f>
        <v>0.77815125038364363</v>
      </c>
      <c r="N138" t="s">
        <v>138</v>
      </c>
      <c r="O138">
        <v>806.79</v>
      </c>
      <c r="P138">
        <v>2.0828000000000002</v>
      </c>
      <c r="Q138">
        <v>2.3521000000000001</v>
      </c>
      <c r="R138">
        <v>-0.26934999999999998</v>
      </c>
      <c r="S138">
        <v>806.79</v>
      </c>
      <c r="T138">
        <v>0.77815000000000001</v>
      </c>
      <c r="U138">
        <v>0.90781000000000001</v>
      </c>
      <c r="V138">
        <v>-0.12966</v>
      </c>
      <c r="W138">
        <v>806.79</v>
      </c>
      <c r="X138">
        <v>2.4969000000000001</v>
      </c>
      <c r="Y138">
        <v>3.1785999999999999</v>
      </c>
      <c r="Z138">
        <v>-0.68167</v>
      </c>
      <c r="AA138">
        <v>806.79</v>
      </c>
      <c r="AB138">
        <v>0.77815000000000001</v>
      </c>
      <c r="AC138">
        <v>1.1278999999999999</v>
      </c>
      <c r="AD138">
        <v>-0.34975000000000001</v>
      </c>
      <c r="AF138" s="6"/>
      <c r="AG138" s="7"/>
      <c r="AJ138" s="7">
        <v>0.77005000000000001</v>
      </c>
      <c r="AK138" s="6">
        <v>0.57177</v>
      </c>
      <c r="AR138" s="7">
        <v>-0.47482000000000002</v>
      </c>
      <c r="AS138" s="7">
        <v>1.3667</v>
      </c>
      <c r="AV138" s="7">
        <v>352.75</v>
      </c>
      <c r="AW138" s="7">
        <v>3.6080000000000001</v>
      </c>
      <c r="AX138" s="7">
        <v>352.75</v>
      </c>
      <c r="AY138" s="7">
        <v>1.7782</v>
      </c>
      <c r="AZ138" s="7">
        <v>650.27</v>
      </c>
      <c r="BA138" s="7">
        <v>1.8194999999999999</v>
      </c>
      <c r="BB138" s="7">
        <v>806.79</v>
      </c>
      <c r="BC138" s="7">
        <v>0.77815000000000001</v>
      </c>
    </row>
    <row r="139" spans="1:55" x14ac:dyDescent="0.3">
      <c r="A139" t="s">
        <v>139</v>
      </c>
      <c r="B139">
        <v>586.07850599999995</v>
      </c>
      <c r="C139">
        <f>VLOOKUP(Altitude!$A139,Cidades!$A$1:$E$174,2,FALSE)</f>
        <v>2.436162647040756</v>
      </c>
      <c r="D139">
        <f>VLOOKUP(Altitude!$A139,Cidades!$A$1:$E$174,3,FALSE)</f>
        <v>0.6020599913279624</v>
      </c>
      <c r="E139">
        <f>VLOOKUP(Altitude!$A139,Cidades!$A$1:$E$174,4,FALSE)</f>
        <v>3.4497868469857735</v>
      </c>
      <c r="F139">
        <f>VLOOKUP(Altitude!$A139,Cidades!$A$1:$E$174,5,FALSE)</f>
        <v>0.6020599913279624</v>
      </c>
      <c r="N139" t="s">
        <v>139</v>
      </c>
      <c r="O139">
        <v>586.08000000000004</v>
      </c>
      <c r="P139">
        <v>2.4361999999999999</v>
      </c>
      <c r="Q139">
        <v>2.1612</v>
      </c>
      <c r="R139">
        <v>0.27493000000000001</v>
      </c>
      <c r="S139">
        <v>586.08000000000004</v>
      </c>
      <c r="T139">
        <v>0.60206000000000004</v>
      </c>
      <c r="U139">
        <v>0.74761</v>
      </c>
      <c r="V139">
        <v>-0.14555000000000001</v>
      </c>
      <c r="W139">
        <v>586.08000000000004</v>
      </c>
      <c r="X139">
        <v>3.4498000000000002</v>
      </c>
      <c r="Y139">
        <v>2.7967</v>
      </c>
      <c r="Z139">
        <v>0.65307999999999999</v>
      </c>
      <c r="AA139">
        <v>586.08000000000004</v>
      </c>
      <c r="AB139">
        <v>0.60206000000000004</v>
      </c>
      <c r="AC139">
        <v>0.90166000000000002</v>
      </c>
      <c r="AD139">
        <v>-0.29959999999999998</v>
      </c>
      <c r="AF139" s="7"/>
      <c r="AG139" s="6"/>
      <c r="AJ139" s="6">
        <v>-0.33778999999999998</v>
      </c>
      <c r="AK139" s="7">
        <v>0.89814000000000005</v>
      </c>
      <c r="AR139" s="6">
        <v>0.1091</v>
      </c>
      <c r="AS139" s="6">
        <v>0.70377999999999996</v>
      </c>
      <c r="AV139" s="6">
        <v>794.44</v>
      </c>
      <c r="AW139" s="6">
        <v>2.3201000000000001</v>
      </c>
      <c r="AX139" s="6">
        <v>794.44</v>
      </c>
      <c r="AY139" s="6">
        <v>0.47711999999999999</v>
      </c>
      <c r="AZ139" s="8">
        <v>719.21</v>
      </c>
      <c r="BA139" s="8">
        <v>2.2601</v>
      </c>
      <c r="BB139" s="6">
        <v>586.08000000000004</v>
      </c>
      <c r="BC139" s="6">
        <v>0.60206000000000004</v>
      </c>
    </row>
    <row r="140" spans="1:55" x14ac:dyDescent="0.3">
      <c r="A140" t="s">
        <v>140</v>
      </c>
      <c r="B140">
        <v>352.74982899999998</v>
      </c>
      <c r="C140">
        <f>VLOOKUP(Altitude!$A140,Cidades!$A$1:$E$174,2,FALSE)</f>
        <v>2.5118833609788744</v>
      </c>
      <c r="D140">
        <f>VLOOKUP(Altitude!$A140,Cidades!$A$1:$E$174,3,FALSE)</f>
        <v>1.5910646070264991</v>
      </c>
      <c r="E140">
        <f>VLOOKUP(Altitude!$A140,Cidades!$A$1:$E$174,4,FALSE)</f>
        <v>3.6079908585471747</v>
      </c>
      <c r="F140">
        <f>VLOOKUP(Altitude!$A140,Cidades!$A$1:$E$174,5,FALSE)</f>
        <v>1.7781512503836436</v>
      </c>
      <c r="N140" t="s">
        <v>140</v>
      </c>
      <c r="O140">
        <v>352.75</v>
      </c>
      <c r="P140">
        <v>2.5118999999999998</v>
      </c>
      <c r="Q140">
        <v>1.9594</v>
      </c>
      <c r="R140">
        <v>0.55245999999999995</v>
      </c>
      <c r="S140">
        <v>352.75</v>
      </c>
      <c r="T140">
        <v>1.5911</v>
      </c>
      <c r="U140">
        <v>0.57826</v>
      </c>
      <c r="V140">
        <v>1.0127999999999999</v>
      </c>
      <c r="W140">
        <v>352.75</v>
      </c>
      <c r="X140">
        <v>3.6080000000000001</v>
      </c>
      <c r="Y140">
        <v>2.3929999999999998</v>
      </c>
      <c r="Z140">
        <v>1.2150000000000001</v>
      </c>
      <c r="AA140">
        <v>352.75</v>
      </c>
      <c r="AB140">
        <v>1.7782</v>
      </c>
      <c r="AC140">
        <v>0.66247999999999996</v>
      </c>
      <c r="AD140">
        <v>1.1156999999999999</v>
      </c>
      <c r="AF140" s="8"/>
      <c r="AG140" s="7"/>
      <c r="AJ140" s="7">
        <v>-0.29231000000000001</v>
      </c>
      <c r="AK140" s="6">
        <v>-0.97728999999999999</v>
      </c>
      <c r="AR140" s="7">
        <v>0.31978000000000001</v>
      </c>
      <c r="AS140" s="7">
        <v>0.89402999999999999</v>
      </c>
      <c r="AV140" s="6">
        <v>690.12</v>
      </c>
      <c r="AW140" s="6">
        <v>3.1385999999999998</v>
      </c>
      <c r="AX140" s="7">
        <v>480.64</v>
      </c>
      <c r="AY140" s="7">
        <v>0</v>
      </c>
      <c r="BB140" s="7">
        <v>352.75</v>
      </c>
      <c r="BC140" s="7">
        <v>1.5911</v>
      </c>
    </row>
    <row r="141" spans="1:55" x14ac:dyDescent="0.3">
      <c r="A141" t="s">
        <v>141</v>
      </c>
      <c r="B141">
        <v>794.43520799999999</v>
      </c>
      <c r="C141">
        <f>VLOOKUP(Altitude!$A141,Cidades!$A$1:$E$174,2,FALSE)</f>
        <v>2.0413926851582249</v>
      </c>
      <c r="D141">
        <f>VLOOKUP(Altitude!$A141,Cidades!$A$1:$E$174,3,FALSE)</f>
        <v>0.47712125471966244</v>
      </c>
      <c r="E141">
        <f>VLOOKUP(Altitude!$A141,Cidades!$A$1:$E$174,4,FALSE)</f>
        <v>2.3201462861110542</v>
      </c>
      <c r="F141">
        <f>VLOOKUP(Altitude!$A141,Cidades!$A$1:$E$174,5,FALSE)</f>
        <v>0.47712125471966244</v>
      </c>
      <c r="N141" t="s">
        <v>141</v>
      </c>
      <c r="O141">
        <v>794.44</v>
      </c>
      <c r="P141">
        <v>2.0413999999999999</v>
      </c>
      <c r="Q141">
        <v>2.3414000000000001</v>
      </c>
      <c r="R141">
        <v>-0.30004999999999998</v>
      </c>
      <c r="S141">
        <v>794.44</v>
      </c>
      <c r="T141">
        <v>0.47711999999999999</v>
      </c>
      <c r="U141">
        <v>0.89883999999999997</v>
      </c>
      <c r="V141">
        <v>-0.42171999999999998</v>
      </c>
      <c r="W141">
        <v>794.44</v>
      </c>
      <c r="X141">
        <v>2.3201000000000001</v>
      </c>
      <c r="Y141">
        <v>3.1572</v>
      </c>
      <c r="Z141">
        <v>-0.83706999999999998</v>
      </c>
      <c r="AA141">
        <v>794.44</v>
      </c>
      <c r="AB141">
        <v>0.47711999999999999</v>
      </c>
      <c r="AC141">
        <v>1.1152</v>
      </c>
      <c r="AD141">
        <v>-0.63810999999999996</v>
      </c>
      <c r="AF141" s="6"/>
      <c r="AG141" s="8"/>
      <c r="AJ141" s="6">
        <v>0.34509000000000001</v>
      </c>
      <c r="AK141" s="7">
        <v>-0.39201999999999998</v>
      </c>
      <c r="AR141" s="6">
        <v>4.2233E-2</v>
      </c>
      <c r="AS141" s="6">
        <v>-0.80117000000000005</v>
      </c>
      <c r="AV141" s="7">
        <v>451.79</v>
      </c>
      <c r="AW141" s="7">
        <v>1.4623999999999999</v>
      </c>
      <c r="AX141" s="6">
        <v>690.12</v>
      </c>
      <c r="AY141" s="6">
        <v>1.8512999999999999</v>
      </c>
      <c r="BB141" s="6">
        <v>794.44</v>
      </c>
      <c r="BC141" s="6">
        <v>0.47711999999999999</v>
      </c>
    </row>
    <row r="142" spans="1:55" x14ac:dyDescent="0.3">
      <c r="A142" t="s">
        <v>142</v>
      </c>
      <c r="B142">
        <v>480.64356299999997</v>
      </c>
      <c r="C142">
        <f>VLOOKUP(Altitude!$A142,Cidades!$A$1:$E$174,2,FALSE)</f>
        <v>0.69897000433601886</v>
      </c>
      <c r="D142">
        <f>VLOOKUP(Altitude!$A142,Cidades!$A$1:$E$174,3,FALSE)</f>
        <v>0</v>
      </c>
      <c r="E142">
        <f>VLOOKUP(Altitude!$A142,Cidades!$A$1:$E$174,4,FALSE)</f>
        <v>0.69897000433601886</v>
      </c>
      <c r="F142">
        <f>VLOOKUP(Altitude!$A142,Cidades!$A$1:$E$174,5,FALSE)</f>
        <v>0</v>
      </c>
      <c r="N142" t="s">
        <v>142</v>
      </c>
      <c r="O142">
        <v>480.64</v>
      </c>
      <c r="P142">
        <v>0.69896999999999998</v>
      </c>
      <c r="Q142">
        <v>2.0699999999999998</v>
      </c>
      <c r="R142">
        <v>-1.3711</v>
      </c>
      <c r="S142">
        <v>480.64</v>
      </c>
      <c r="T142">
        <v>0</v>
      </c>
      <c r="U142">
        <v>0.67108000000000001</v>
      </c>
      <c r="V142">
        <v>-0.67108000000000001</v>
      </c>
      <c r="W142">
        <v>480.64</v>
      </c>
      <c r="X142">
        <v>0.69896999999999998</v>
      </c>
      <c r="Y142">
        <v>2.6143000000000001</v>
      </c>
      <c r="Z142">
        <v>-1.9153</v>
      </c>
      <c r="AA142">
        <v>480.64</v>
      </c>
      <c r="AB142">
        <v>0</v>
      </c>
      <c r="AC142">
        <v>0.79357999999999995</v>
      </c>
      <c r="AD142">
        <v>-0.79357999999999995</v>
      </c>
      <c r="AF142" s="7"/>
      <c r="AG142"/>
      <c r="AJ142" s="7">
        <v>-0.66571999999999998</v>
      </c>
      <c r="AK142" s="6">
        <v>-0.49103000000000002</v>
      </c>
      <c r="AR142" s="7">
        <v>0.27127000000000001</v>
      </c>
      <c r="AS142" s="7">
        <v>-0.29887000000000002</v>
      </c>
      <c r="AV142" s="6">
        <v>832.9</v>
      </c>
      <c r="AW142" s="6">
        <v>1.9731000000000001</v>
      </c>
      <c r="AX142" s="7">
        <v>451.79</v>
      </c>
      <c r="AY142" s="7">
        <v>0.47711999999999999</v>
      </c>
      <c r="BB142" s="7">
        <v>480.64</v>
      </c>
      <c r="BC142" s="7">
        <v>0</v>
      </c>
    </row>
    <row r="143" spans="1:55" x14ac:dyDescent="0.3">
      <c r="A143" t="s">
        <v>143</v>
      </c>
      <c r="B143">
        <v>690.12080300000002</v>
      </c>
      <c r="C143">
        <f>VLOOKUP(Altitude!$A143,Cidades!$A$1:$E$174,2,FALSE)</f>
        <v>2.2600713879850747</v>
      </c>
      <c r="D143">
        <f>VLOOKUP(Altitude!$A143,Cidades!$A$1:$E$174,3,FALSE)</f>
        <v>1.5440680443502757</v>
      </c>
      <c r="E143">
        <f>VLOOKUP(Altitude!$A143,Cidades!$A$1:$E$174,4,FALSE)</f>
        <v>3.1386184338994925</v>
      </c>
      <c r="F143">
        <f>VLOOKUP(Altitude!$A143,Cidades!$A$1:$E$174,5,FALSE)</f>
        <v>1.8512583487190752</v>
      </c>
      <c r="N143" t="s">
        <v>143</v>
      </c>
      <c r="O143">
        <v>690.12</v>
      </c>
      <c r="P143">
        <v>2.2601</v>
      </c>
      <c r="Q143">
        <v>2.2511999999999999</v>
      </c>
      <c r="R143">
        <v>8.8479000000000006E-3</v>
      </c>
      <c r="S143">
        <v>690.12</v>
      </c>
      <c r="T143">
        <v>1.5441</v>
      </c>
      <c r="U143">
        <v>0.82313000000000003</v>
      </c>
      <c r="V143">
        <v>0.72094000000000003</v>
      </c>
      <c r="W143">
        <v>690.12</v>
      </c>
      <c r="X143">
        <v>3.1385999999999998</v>
      </c>
      <c r="Y143">
        <v>2.9767000000000001</v>
      </c>
      <c r="Z143">
        <v>0.16189000000000001</v>
      </c>
      <c r="AA143">
        <v>690.12</v>
      </c>
      <c r="AB143">
        <v>1.8512999999999999</v>
      </c>
      <c r="AC143">
        <v>1.0083</v>
      </c>
      <c r="AD143">
        <v>0.84294999999999998</v>
      </c>
      <c r="AF143" s="8"/>
      <c r="AG143"/>
      <c r="AJ143" s="6">
        <v>0.55767</v>
      </c>
      <c r="AK143" s="7">
        <v>-0.29665000000000002</v>
      </c>
      <c r="AR143" s="6">
        <v>0.42237999999999998</v>
      </c>
      <c r="AS143" s="6">
        <v>-0.28110000000000002</v>
      </c>
      <c r="AV143" s="7">
        <v>650.27</v>
      </c>
      <c r="AW143" s="7">
        <v>1.8388</v>
      </c>
      <c r="AX143" s="6">
        <v>832.9</v>
      </c>
      <c r="AY143" s="6">
        <v>0.30103000000000002</v>
      </c>
      <c r="BB143" s="6">
        <v>690.12</v>
      </c>
      <c r="BC143" s="6">
        <v>1.5441</v>
      </c>
    </row>
    <row r="144" spans="1:55" x14ac:dyDescent="0.3">
      <c r="A144" t="s">
        <v>144</v>
      </c>
      <c r="B144">
        <v>451.787756</v>
      </c>
      <c r="C144">
        <f>VLOOKUP(Altitude!$A144,Cidades!$A$1:$E$174,2,FALSE)</f>
        <v>1.3617278360175928</v>
      </c>
      <c r="D144">
        <f>VLOOKUP(Altitude!$A144,Cidades!$A$1:$E$174,3,FALSE)</f>
        <v>0.47712125471966244</v>
      </c>
      <c r="E144">
        <f>VLOOKUP(Altitude!$A144,Cidades!$A$1:$E$174,4,FALSE)</f>
        <v>1.4623979978989561</v>
      </c>
      <c r="F144">
        <f>VLOOKUP(Altitude!$A144,Cidades!$A$1:$E$174,5,FALSE)</f>
        <v>0.47712125471966244</v>
      </c>
      <c r="N144" t="s">
        <v>144</v>
      </c>
      <c r="O144">
        <v>451.79</v>
      </c>
      <c r="P144">
        <v>1.3616999999999999</v>
      </c>
      <c r="Q144">
        <v>2.0451000000000001</v>
      </c>
      <c r="R144">
        <v>-0.68335999999999997</v>
      </c>
      <c r="S144">
        <v>451.79</v>
      </c>
      <c r="T144">
        <v>0.47711999999999999</v>
      </c>
      <c r="U144">
        <v>0.65014000000000005</v>
      </c>
      <c r="V144">
        <v>-0.17302000000000001</v>
      </c>
      <c r="W144">
        <v>451.79</v>
      </c>
      <c r="X144">
        <v>1.4623999999999999</v>
      </c>
      <c r="Y144">
        <v>2.5644</v>
      </c>
      <c r="Z144">
        <v>-1.1020000000000001</v>
      </c>
      <c r="AA144">
        <v>451.79</v>
      </c>
      <c r="AB144">
        <v>0.47711999999999999</v>
      </c>
      <c r="AC144">
        <v>0.76400000000000001</v>
      </c>
      <c r="AD144">
        <v>-0.28688000000000002</v>
      </c>
      <c r="AJ144" s="7">
        <v>0.35915999999999998</v>
      </c>
      <c r="AK144" s="6">
        <v>0.20837</v>
      </c>
      <c r="AR144" s="7">
        <v>0.29586000000000001</v>
      </c>
      <c r="AS144" s="7">
        <v>-0.87021000000000004</v>
      </c>
      <c r="AV144" s="8">
        <v>719.21</v>
      </c>
      <c r="AW144" s="8">
        <v>2.8959999999999999</v>
      </c>
      <c r="AX144" s="7">
        <v>650.27</v>
      </c>
      <c r="AY144" s="7">
        <v>0</v>
      </c>
      <c r="BB144" s="7">
        <v>451.79</v>
      </c>
      <c r="BC144" s="7">
        <v>0.47711999999999999</v>
      </c>
    </row>
    <row r="145" spans="1:55" x14ac:dyDescent="0.3">
      <c r="A145" t="s">
        <v>145</v>
      </c>
      <c r="B145">
        <v>832.89650300000005</v>
      </c>
      <c r="C145">
        <f>VLOOKUP(Altitude!$A145,Cidades!$A$1:$E$174,2,FALSE)</f>
        <v>1.8195439355418688</v>
      </c>
      <c r="D145">
        <f>VLOOKUP(Altitude!$A145,Cidades!$A$1:$E$174,3,FALSE)</f>
        <v>0</v>
      </c>
      <c r="E145">
        <f>VLOOKUP(Altitude!$A145,Cidades!$A$1:$E$174,4,FALSE)</f>
        <v>1.9731278535996986</v>
      </c>
      <c r="F145">
        <f>VLOOKUP(Altitude!$A145,Cidades!$A$1:$E$174,5,FALSE)</f>
        <v>0.3010299956639812</v>
      </c>
      <c r="N145" t="s">
        <v>145</v>
      </c>
      <c r="O145">
        <v>832.9</v>
      </c>
      <c r="P145">
        <v>1.8194999999999999</v>
      </c>
      <c r="Q145">
        <v>2.3746999999999998</v>
      </c>
      <c r="R145">
        <v>-0.55517000000000005</v>
      </c>
      <c r="S145">
        <v>832.9</v>
      </c>
      <c r="T145">
        <v>0</v>
      </c>
      <c r="U145">
        <v>0.92674999999999996</v>
      </c>
      <c r="V145">
        <v>-0.92674999999999996</v>
      </c>
      <c r="W145">
        <v>832.9</v>
      </c>
      <c r="X145">
        <v>1.9731000000000001</v>
      </c>
      <c r="Y145">
        <v>3.2238000000000002</v>
      </c>
      <c r="Z145">
        <v>-1.2505999999999999</v>
      </c>
      <c r="AA145">
        <v>832.9</v>
      </c>
      <c r="AB145">
        <v>0.30103000000000002</v>
      </c>
      <c r="AC145">
        <v>1.1547000000000001</v>
      </c>
      <c r="AD145">
        <v>-0.85363</v>
      </c>
      <c r="AJ145" s="6">
        <v>0.1047</v>
      </c>
      <c r="AK145" s="7">
        <v>0.61590999999999996</v>
      </c>
      <c r="AR145" s="6">
        <v>0.15956999999999999</v>
      </c>
      <c r="AS145" s="6">
        <v>-0.33685999999999999</v>
      </c>
      <c r="AX145" s="8">
        <v>719.21</v>
      </c>
      <c r="AY145" s="8">
        <v>0.95423999999999998</v>
      </c>
      <c r="BB145" s="6">
        <v>832.9</v>
      </c>
      <c r="BC145" s="6">
        <v>0</v>
      </c>
    </row>
    <row r="146" spans="1:55" x14ac:dyDescent="0.3">
      <c r="A146" t="s">
        <v>146</v>
      </c>
      <c r="B146">
        <v>650.27430400000003</v>
      </c>
      <c r="C146">
        <f>VLOOKUP(Altitude!$A146,Cidades!$A$1:$E$174,2,FALSE)</f>
        <v>1.8195439355418688</v>
      </c>
      <c r="D146">
        <f>VLOOKUP(Altitude!$A146,Cidades!$A$1:$E$174,3,FALSE)</f>
        <v>0</v>
      </c>
      <c r="E146">
        <f>VLOOKUP(Altitude!$A146,Cidades!$A$1:$E$174,4,FALSE)</f>
        <v>1.8388490907372552</v>
      </c>
      <c r="F146">
        <f>VLOOKUP(Altitude!$A146,Cidades!$A$1:$E$174,5,FALSE)</f>
        <v>0</v>
      </c>
      <c r="N146" t="s">
        <v>146</v>
      </c>
      <c r="O146">
        <v>650.27</v>
      </c>
      <c r="P146">
        <v>1.8194999999999999</v>
      </c>
      <c r="Q146">
        <v>2.2168000000000001</v>
      </c>
      <c r="R146">
        <v>-0.39722000000000002</v>
      </c>
      <c r="S146">
        <v>650.27</v>
      </c>
      <c r="T146">
        <v>0</v>
      </c>
      <c r="U146">
        <v>0.79420000000000002</v>
      </c>
      <c r="V146">
        <v>-0.79420000000000002</v>
      </c>
      <c r="W146">
        <v>650.27</v>
      </c>
      <c r="X146">
        <v>1.8388</v>
      </c>
      <c r="Y146">
        <v>2.9077999999999999</v>
      </c>
      <c r="Z146">
        <v>-1.0689</v>
      </c>
      <c r="AA146">
        <v>650.27</v>
      </c>
      <c r="AB146">
        <v>0</v>
      </c>
      <c r="AC146">
        <v>0.96745999999999999</v>
      </c>
      <c r="AD146">
        <v>-0.96745999999999999</v>
      </c>
      <c r="AJ146" s="7">
        <v>0.73951</v>
      </c>
      <c r="AK146" s="6">
        <v>-1.0375000000000001</v>
      </c>
      <c r="AR146" s="7">
        <v>0.34504000000000001</v>
      </c>
      <c r="AS146" s="7">
        <v>0.53269</v>
      </c>
      <c r="BB146" s="7">
        <v>650.27</v>
      </c>
      <c r="BC146" s="7">
        <v>0</v>
      </c>
    </row>
    <row r="147" spans="1:55" x14ac:dyDescent="0.3">
      <c r="A147" t="s">
        <v>147</v>
      </c>
      <c r="B147">
        <v>719.20842600000003</v>
      </c>
      <c r="C147">
        <f>VLOOKUP(Altitude!$A147,Cidades!$A$1:$E$174,2,FALSE)</f>
        <v>2.2600713879850747</v>
      </c>
      <c r="D147">
        <f>VLOOKUP(Altitude!$A147,Cidades!$A$1:$E$174,3,FALSE)</f>
        <v>0.77815125038364363</v>
      </c>
      <c r="E147">
        <f>VLOOKUP(Altitude!$A147,Cidades!$A$1:$E$174,4,FALSE)</f>
        <v>2.8959747323590648</v>
      </c>
      <c r="F147">
        <f>VLOOKUP(Altitude!$A147,Cidades!$A$1:$E$174,5,FALSE)</f>
        <v>0.95424250943932487</v>
      </c>
      <c r="N147" t="s">
        <v>147</v>
      </c>
      <c r="O147">
        <v>719.21</v>
      </c>
      <c r="P147">
        <v>2.2601</v>
      </c>
      <c r="Q147">
        <v>2.2764000000000002</v>
      </c>
      <c r="R147">
        <v>-1.6310000000000002E-2</v>
      </c>
      <c r="S147">
        <v>719.21</v>
      </c>
      <c r="T147">
        <v>0.77815000000000001</v>
      </c>
      <c r="U147">
        <v>0.84423999999999999</v>
      </c>
      <c r="V147">
        <v>-6.6086000000000006E-2</v>
      </c>
      <c r="W147">
        <v>719.21</v>
      </c>
      <c r="X147">
        <v>2.8959999999999999</v>
      </c>
      <c r="Y147">
        <v>3.0270999999999999</v>
      </c>
      <c r="Z147">
        <v>-0.13108</v>
      </c>
      <c r="AA147">
        <v>719.21</v>
      </c>
      <c r="AB147">
        <v>0.95423999999999998</v>
      </c>
      <c r="AC147">
        <v>1.0381</v>
      </c>
      <c r="AD147">
        <v>-8.3879999999999996E-2</v>
      </c>
      <c r="AJ147" s="6">
        <v>1.1779999999999999</v>
      </c>
      <c r="AK147" s="7">
        <v>8.5319000000000006E-2</v>
      </c>
      <c r="AR147" s="6">
        <v>0.33443000000000001</v>
      </c>
      <c r="AS147" s="6">
        <v>-0.84377000000000002</v>
      </c>
      <c r="BB147" s="8">
        <v>719.21</v>
      </c>
      <c r="BC147" s="8">
        <v>0.77815000000000001</v>
      </c>
    </row>
    <row r="148" spans="1:55" x14ac:dyDescent="0.3">
      <c r="AJ148" s="7">
        <v>1.1953</v>
      </c>
      <c r="AK148" s="6">
        <v>0.96555999999999997</v>
      </c>
      <c r="AR148" s="7">
        <v>0.29154999999999998</v>
      </c>
      <c r="AS148" s="7">
        <v>-0.38718000000000002</v>
      </c>
    </row>
    <row r="149" spans="1:55" x14ac:dyDescent="0.3">
      <c r="H149" t="s">
        <v>1</v>
      </c>
      <c r="I149" t="s">
        <v>258</v>
      </c>
      <c r="J149" t="s">
        <v>184</v>
      </c>
      <c r="K149" t="s">
        <v>185</v>
      </c>
      <c r="L149" t="s">
        <v>205</v>
      </c>
      <c r="M149" t="s">
        <v>260</v>
      </c>
      <c r="N149" t="s">
        <v>206</v>
      </c>
      <c r="O149" t="s">
        <v>207</v>
      </c>
      <c r="Q149" t="s">
        <v>1</v>
      </c>
      <c r="R149" t="s">
        <v>259</v>
      </c>
      <c r="S149" t="s">
        <v>184</v>
      </c>
      <c r="T149" t="s">
        <v>185</v>
      </c>
      <c r="U149" t="s">
        <v>205</v>
      </c>
      <c r="V149" t="s">
        <v>261</v>
      </c>
      <c r="W149" t="s">
        <v>206</v>
      </c>
      <c r="X149" t="s">
        <v>207</v>
      </c>
      <c r="Z149" s="1" t="s">
        <v>193</v>
      </c>
      <c r="AJ149" s="6">
        <v>4.5376E-2</v>
      </c>
      <c r="AK149" s="7">
        <v>1.3959999999999999</v>
      </c>
      <c r="AR149" s="6">
        <v>1.5758999999999999E-2</v>
      </c>
      <c r="AS149" s="6">
        <v>1.0583</v>
      </c>
    </row>
    <row r="150" spans="1:55" x14ac:dyDescent="0.3">
      <c r="H150">
        <v>451.12</v>
      </c>
      <c r="I150">
        <v>1.3978999999999999</v>
      </c>
      <c r="J150">
        <v>1.8677999999999999</v>
      </c>
      <c r="K150">
        <v>-0.46984999999999999</v>
      </c>
      <c r="L150">
        <v>451.12</v>
      </c>
      <c r="M150">
        <v>1.3009999999999999</v>
      </c>
      <c r="N150">
        <v>1.6109</v>
      </c>
      <c r="O150">
        <v>-0.30986999999999998</v>
      </c>
      <c r="Q150">
        <v>662.48</v>
      </c>
      <c r="R150">
        <v>0</v>
      </c>
      <c r="S150">
        <v>0.97714999999999996</v>
      </c>
      <c r="T150">
        <v>-0.97714999999999996</v>
      </c>
      <c r="U150">
        <v>662.48</v>
      </c>
      <c r="V150">
        <v>0</v>
      </c>
      <c r="W150">
        <v>0.79917000000000005</v>
      </c>
      <c r="X150">
        <v>-0.79917000000000005</v>
      </c>
      <c r="Z150" t="s">
        <v>237</v>
      </c>
      <c r="AB150" t="s">
        <v>817</v>
      </c>
      <c r="AD150" s="1"/>
    </row>
    <row r="151" spans="1:55" x14ac:dyDescent="0.3">
      <c r="H151">
        <v>425.39</v>
      </c>
      <c r="I151">
        <v>1.6901999999999999</v>
      </c>
      <c r="J151">
        <v>1.7994000000000001</v>
      </c>
      <c r="K151">
        <v>-0.10918</v>
      </c>
      <c r="L151">
        <v>425.39</v>
      </c>
      <c r="M151">
        <v>1.6335</v>
      </c>
      <c r="N151">
        <v>1.5677000000000001</v>
      </c>
      <c r="O151">
        <v>6.5808000000000005E-2</v>
      </c>
      <c r="Q151">
        <v>832.91</v>
      </c>
      <c r="R151">
        <v>0.30103000000000002</v>
      </c>
      <c r="S151">
        <v>1.1564000000000001</v>
      </c>
      <c r="T151">
        <v>-0.85536000000000001</v>
      </c>
      <c r="U151">
        <v>832.91</v>
      </c>
      <c r="V151">
        <v>0</v>
      </c>
      <c r="W151">
        <v>0.92913000000000001</v>
      </c>
      <c r="X151">
        <v>-0.92913000000000001</v>
      </c>
      <c r="Z151" t="s">
        <v>199</v>
      </c>
      <c r="AA151">
        <f>_xlfn.QUARTILE.INC(Tabela7[Residual4],1)</f>
        <v>-0.25314249999999999</v>
      </c>
      <c r="AB151" t="s">
        <v>199</v>
      </c>
      <c r="AC151">
        <f>_xlfn.QUARTILE.INC(Tabela8[Residual4],1)</f>
        <v>-0.59989000000000003</v>
      </c>
      <c r="AD151" s="1"/>
    </row>
    <row r="152" spans="1:55" x14ac:dyDescent="0.3">
      <c r="H152">
        <v>662.48</v>
      </c>
      <c r="I152">
        <v>2.3222</v>
      </c>
      <c r="J152">
        <v>2.4298000000000002</v>
      </c>
      <c r="K152">
        <v>-0.10759000000000001</v>
      </c>
      <c r="L152">
        <v>662.48</v>
      </c>
      <c r="M152">
        <v>2.0644999999999998</v>
      </c>
      <c r="N152">
        <v>1.9661</v>
      </c>
      <c r="O152">
        <v>9.8322999999999994E-2</v>
      </c>
      <c r="Q152">
        <v>606.94000000000005</v>
      </c>
      <c r="R152">
        <v>0.30103000000000002</v>
      </c>
      <c r="S152">
        <v>0.91874</v>
      </c>
      <c r="T152">
        <v>-0.61770999999999998</v>
      </c>
      <c r="U152">
        <v>606.94000000000005</v>
      </c>
      <c r="V152">
        <v>0.30103000000000002</v>
      </c>
      <c r="W152">
        <v>0.75682000000000005</v>
      </c>
      <c r="X152">
        <v>-0.45578999999999997</v>
      </c>
      <c r="Z152" t="s">
        <v>200</v>
      </c>
      <c r="AA152">
        <f>_xlfn.QUARTILE.INC(Tabela7[Residual4],3)</f>
        <v>0.37337749999999997</v>
      </c>
      <c r="AB152" t="s">
        <v>200</v>
      </c>
      <c r="AC152">
        <f>_xlfn.QUARTILE.INC(Tabela8[Residual4],3)</f>
        <v>0.58017500000000011</v>
      </c>
      <c r="AD152" s="1"/>
    </row>
    <row r="153" spans="1:55" x14ac:dyDescent="0.3">
      <c r="H153">
        <v>832.91</v>
      </c>
      <c r="I153">
        <v>2.6920000000000002</v>
      </c>
      <c r="J153">
        <v>2.883</v>
      </c>
      <c r="K153">
        <v>-0.19103000000000001</v>
      </c>
      <c r="L153">
        <v>832.91</v>
      </c>
      <c r="M153">
        <v>2.2279</v>
      </c>
      <c r="N153">
        <v>2.2526000000000002</v>
      </c>
      <c r="O153">
        <v>-2.469E-2</v>
      </c>
      <c r="Q153">
        <v>515.24</v>
      </c>
      <c r="R153">
        <v>1.5911</v>
      </c>
      <c r="S153">
        <v>0.82228999999999997</v>
      </c>
      <c r="T153">
        <v>0.76878000000000002</v>
      </c>
      <c r="U153">
        <v>515.24</v>
      </c>
      <c r="V153">
        <v>1.5185</v>
      </c>
      <c r="W153">
        <v>0.68689</v>
      </c>
      <c r="X153">
        <v>0.83162000000000003</v>
      </c>
      <c r="Z153" t="s">
        <v>816</v>
      </c>
      <c r="AA153">
        <f>AA152-AA151</f>
        <v>0.62651999999999997</v>
      </c>
      <c r="AB153" t="s">
        <v>816</v>
      </c>
      <c r="AC153">
        <f>AC152-AC151</f>
        <v>1.1800650000000001</v>
      </c>
      <c r="AD153" s="1"/>
    </row>
    <row r="154" spans="1:55" x14ac:dyDescent="0.3">
      <c r="H154">
        <v>893.17</v>
      </c>
      <c r="I154">
        <v>3.0512000000000001</v>
      </c>
      <c r="J154">
        <v>3.0432000000000001</v>
      </c>
      <c r="K154">
        <v>7.9398999999999997E-3</v>
      </c>
      <c r="L154">
        <v>893.17</v>
      </c>
      <c r="M154">
        <v>2.3443999999999998</v>
      </c>
      <c r="N154">
        <v>2.3538000000000001</v>
      </c>
      <c r="O154">
        <v>-9.4546000000000005E-3</v>
      </c>
      <c r="Q154">
        <v>601.38</v>
      </c>
      <c r="R154">
        <v>1.2553000000000001</v>
      </c>
      <c r="S154">
        <v>0.91288999999999998</v>
      </c>
      <c r="T154">
        <v>0.34238000000000002</v>
      </c>
      <c r="U154">
        <v>601.38</v>
      </c>
      <c r="V154">
        <v>1.1760999999999999</v>
      </c>
      <c r="W154">
        <v>0.75258000000000003</v>
      </c>
      <c r="X154">
        <v>0.42351</v>
      </c>
      <c r="Z154" t="s">
        <v>202</v>
      </c>
      <c r="AA154">
        <f>AA152+1.5*AA153</f>
        <v>1.3131575</v>
      </c>
      <c r="AB154" t="s">
        <v>202</v>
      </c>
      <c r="AC154">
        <f>AC152+1.5*AC153</f>
        <v>2.3502725000000004</v>
      </c>
      <c r="AD154" s="1"/>
    </row>
    <row r="155" spans="1:55" x14ac:dyDescent="0.3">
      <c r="H155">
        <v>606.94000000000005</v>
      </c>
      <c r="I155">
        <v>2.9308999999999998</v>
      </c>
      <c r="J155">
        <v>2.2820999999999998</v>
      </c>
      <c r="K155">
        <v>0.64881999999999995</v>
      </c>
      <c r="L155">
        <v>606.94000000000005</v>
      </c>
      <c r="M155">
        <v>2.2923</v>
      </c>
      <c r="N155">
        <v>1.8728</v>
      </c>
      <c r="O155">
        <v>0.41947000000000001</v>
      </c>
      <c r="Q155">
        <v>550.37</v>
      </c>
      <c r="R155">
        <v>0.47711999999999999</v>
      </c>
      <c r="S155">
        <v>0.85924</v>
      </c>
      <c r="T155">
        <v>-0.38211000000000001</v>
      </c>
      <c r="U155">
        <v>550.37</v>
      </c>
      <c r="V155">
        <v>0.47711999999999999</v>
      </c>
      <c r="W155">
        <v>0.71367999999999998</v>
      </c>
      <c r="X155">
        <v>-0.23655999999999999</v>
      </c>
      <c r="Z155" t="s">
        <v>203</v>
      </c>
      <c r="AA155">
        <f>AA151-1.5*AA153</f>
        <v>-1.1929224999999999</v>
      </c>
      <c r="AB155" t="s">
        <v>203</v>
      </c>
      <c r="AC155">
        <f>AC151-1.5*AC153</f>
        <v>-2.3699875000000006</v>
      </c>
      <c r="AD155" s="1"/>
    </row>
    <row r="156" spans="1:55" x14ac:dyDescent="0.3">
      <c r="H156">
        <v>515.24</v>
      </c>
      <c r="I156">
        <v>3.1471</v>
      </c>
      <c r="J156">
        <v>2.0383</v>
      </c>
      <c r="K156">
        <v>1.1088</v>
      </c>
      <c r="L156">
        <v>515.24</v>
      </c>
      <c r="M156">
        <v>2.2833000000000001</v>
      </c>
      <c r="N156">
        <v>1.7186999999999999</v>
      </c>
      <c r="O156">
        <v>0.56464000000000003</v>
      </c>
      <c r="Q156">
        <v>730.22</v>
      </c>
      <c r="R156">
        <v>2.1139000000000001</v>
      </c>
      <c r="S156">
        <v>1.0484</v>
      </c>
      <c r="T156">
        <v>1.0656000000000001</v>
      </c>
      <c r="U156">
        <v>730.22</v>
      </c>
      <c r="V156">
        <v>1.6628000000000001</v>
      </c>
      <c r="W156">
        <v>0.85082000000000002</v>
      </c>
      <c r="X156">
        <v>0.81194</v>
      </c>
      <c r="AD156" s="1"/>
    </row>
    <row r="157" spans="1:55" x14ac:dyDescent="0.3">
      <c r="H157">
        <v>601.38</v>
      </c>
      <c r="I157">
        <v>2.5224000000000002</v>
      </c>
      <c r="J157">
        <v>2.2673000000000001</v>
      </c>
      <c r="K157">
        <v>0.25509999999999999</v>
      </c>
      <c r="L157">
        <v>601.38</v>
      </c>
      <c r="M157">
        <v>2.2040999999999999</v>
      </c>
      <c r="N157">
        <v>1.8633999999999999</v>
      </c>
      <c r="O157">
        <v>0.34066999999999997</v>
      </c>
      <c r="Q157">
        <v>673.43</v>
      </c>
      <c r="R157">
        <v>0</v>
      </c>
      <c r="S157">
        <v>0.98865999999999998</v>
      </c>
      <c r="T157">
        <v>-0.98865999999999998</v>
      </c>
      <c r="U157">
        <v>673.43</v>
      </c>
      <c r="V157">
        <v>0</v>
      </c>
      <c r="W157">
        <v>0.80752000000000002</v>
      </c>
      <c r="X157">
        <v>-0.80752000000000002</v>
      </c>
      <c r="Z157" s="1" t="s">
        <v>192</v>
      </c>
      <c r="AD157" s="1"/>
    </row>
    <row r="158" spans="1:55" x14ac:dyDescent="0.3">
      <c r="H158">
        <v>609.66</v>
      </c>
      <c r="I158">
        <v>2.1644000000000001</v>
      </c>
      <c r="J158">
        <v>2.2894000000000001</v>
      </c>
      <c r="K158">
        <v>-0.125</v>
      </c>
      <c r="L158">
        <v>609.66</v>
      </c>
      <c r="M158">
        <v>1.9777</v>
      </c>
      <c r="N158">
        <v>1.8774</v>
      </c>
      <c r="O158">
        <v>0.10037</v>
      </c>
      <c r="Q158">
        <v>628.29</v>
      </c>
      <c r="R158">
        <v>2.1492</v>
      </c>
      <c r="S158">
        <v>0.94118000000000002</v>
      </c>
      <c r="T158">
        <v>1.208</v>
      </c>
      <c r="U158">
        <v>628.29</v>
      </c>
      <c r="V158">
        <v>2.1461000000000001</v>
      </c>
      <c r="W158">
        <v>0.77310000000000001</v>
      </c>
      <c r="X158">
        <v>1.373</v>
      </c>
      <c r="Z158" t="s">
        <v>237</v>
      </c>
      <c r="AB158" t="s">
        <v>236</v>
      </c>
      <c r="AD158" s="1"/>
    </row>
    <row r="159" spans="1:55" x14ac:dyDescent="0.3">
      <c r="H159">
        <v>414.2</v>
      </c>
      <c r="I159">
        <v>2.1105999999999998</v>
      </c>
      <c r="J159">
        <v>1.7696000000000001</v>
      </c>
      <c r="K159">
        <v>0.34098000000000001</v>
      </c>
      <c r="L159">
        <v>414.2</v>
      </c>
      <c r="M159">
        <v>1.8976</v>
      </c>
      <c r="N159">
        <v>1.5488</v>
      </c>
      <c r="O159">
        <v>0.34877999999999998</v>
      </c>
      <c r="Q159">
        <v>460.92</v>
      </c>
      <c r="R159">
        <v>3.0546000000000002</v>
      </c>
      <c r="S159">
        <v>0.76515999999999995</v>
      </c>
      <c r="T159">
        <v>2.2894999999999999</v>
      </c>
      <c r="U159">
        <v>460.92</v>
      </c>
      <c r="V159">
        <v>2.3201000000000001</v>
      </c>
      <c r="W159">
        <v>0.64546999999999999</v>
      </c>
      <c r="X159">
        <v>1.6747000000000001</v>
      </c>
      <c r="Z159" t="s">
        <v>199</v>
      </c>
      <c r="AA159">
        <f>_xlfn.QUARTILE.INC(Tabela7[Residual],1)</f>
        <v>-0.50893500000000003</v>
      </c>
      <c r="AB159" t="s">
        <v>199</v>
      </c>
      <c r="AC159">
        <f>_xlfn.QUARTILE.INC(Tabela8[Residual],1)</f>
        <v>-0.66435500000000003</v>
      </c>
      <c r="AD159" s="1"/>
    </row>
    <row r="160" spans="1:55" x14ac:dyDescent="0.3">
      <c r="H160">
        <v>555.87</v>
      </c>
      <c r="I160">
        <v>1.2553000000000001</v>
      </c>
      <c r="J160">
        <v>2.1463000000000001</v>
      </c>
      <c r="K160">
        <v>-0.89105000000000001</v>
      </c>
      <c r="L160">
        <v>555.87</v>
      </c>
      <c r="M160">
        <v>1.0414000000000001</v>
      </c>
      <c r="N160">
        <v>1.7868999999999999</v>
      </c>
      <c r="O160">
        <v>-0.74556</v>
      </c>
      <c r="Q160">
        <v>925.85</v>
      </c>
      <c r="R160">
        <v>0.60206000000000004</v>
      </c>
      <c r="S160">
        <v>1.2541</v>
      </c>
      <c r="T160">
        <v>-0.65207999999999999</v>
      </c>
      <c r="U160">
        <v>925.85</v>
      </c>
      <c r="V160">
        <v>0.47711999999999999</v>
      </c>
      <c r="W160">
        <v>1</v>
      </c>
      <c r="X160">
        <v>-0.52288000000000001</v>
      </c>
      <c r="Z160" t="s">
        <v>200</v>
      </c>
      <c r="AA160">
        <f>_xlfn.QUARTILE.INC(Tabela7[Residual],3)</f>
        <v>0.49939499999999998</v>
      </c>
      <c r="AB160" t="s">
        <v>200</v>
      </c>
      <c r="AC160">
        <f>_xlfn.QUARTILE.INC(Tabela8[Residual],3)</f>
        <v>0.54097499999999998</v>
      </c>
      <c r="AD160" s="1"/>
    </row>
    <row r="161" spans="8:41" x14ac:dyDescent="0.3">
      <c r="H161">
        <v>904.24</v>
      </c>
      <c r="I161">
        <v>3.2515999999999998</v>
      </c>
      <c r="J161">
        <v>3.0727000000000002</v>
      </c>
      <c r="K161">
        <v>0.17899000000000001</v>
      </c>
      <c r="L161">
        <v>904.24</v>
      </c>
      <c r="M161">
        <v>2.4712999999999998</v>
      </c>
      <c r="N161">
        <v>2.3725000000000001</v>
      </c>
      <c r="O161">
        <v>9.8836999999999994E-2</v>
      </c>
      <c r="Q161">
        <v>403.1</v>
      </c>
      <c r="R161">
        <v>0</v>
      </c>
      <c r="S161">
        <v>0.70435999999999999</v>
      </c>
      <c r="T161">
        <v>-0.70435999999999999</v>
      </c>
      <c r="U161">
        <v>403.1</v>
      </c>
      <c r="V161">
        <v>0</v>
      </c>
      <c r="W161">
        <v>0.60138999999999998</v>
      </c>
      <c r="X161">
        <v>-0.60138999999999998</v>
      </c>
      <c r="Z161" t="s">
        <v>816</v>
      </c>
      <c r="AA161">
        <f>AA160-AA159</f>
        <v>1.0083299999999999</v>
      </c>
      <c r="AB161" t="s">
        <v>816</v>
      </c>
      <c r="AC161">
        <f>AC160-AC159</f>
        <v>1.20533</v>
      </c>
      <c r="AD161" s="1"/>
    </row>
    <row r="162" spans="8:41" x14ac:dyDescent="0.3">
      <c r="H162">
        <v>782.17</v>
      </c>
      <c r="I162">
        <v>2.1789999999999998</v>
      </c>
      <c r="J162">
        <v>2.7480000000000002</v>
      </c>
      <c r="K162">
        <v>-0.56906999999999996</v>
      </c>
      <c r="L162">
        <v>782.17</v>
      </c>
      <c r="M162">
        <v>1.9867999999999999</v>
      </c>
      <c r="N162">
        <v>2.1673</v>
      </c>
      <c r="O162">
        <v>-0.18051</v>
      </c>
      <c r="Q162">
        <v>673.07</v>
      </c>
      <c r="R162">
        <v>1.3978999999999999</v>
      </c>
      <c r="S162">
        <v>0.98829</v>
      </c>
      <c r="T162">
        <v>0.40965000000000001</v>
      </c>
      <c r="U162">
        <v>673.07</v>
      </c>
      <c r="V162">
        <v>1.2787999999999999</v>
      </c>
      <c r="W162">
        <v>0.80725000000000002</v>
      </c>
      <c r="X162">
        <v>0.47150999999999998</v>
      </c>
      <c r="Z162" t="s">
        <v>202</v>
      </c>
      <c r="AA162">
        <f>AA160+1.5*AA161</f>
        <v>2.0118899999999997</v>
      </c>
      <c r="AB162" t="s">
        <v>202</v>
      </c>
      <c r="AC162">
        <f>AC160+1.5*AC161</f>
        <v>2.34897</v>
      </c>
      <c r="AD162" s="1"/>
    </row>
    <row r="163" spans="8:41" x14ac:dyDescent="0.3">
      <c r="H163">
        <v>459.59</v>
      </c>
      <c r="I163">
        <v>1.5315000000000001</v>
      </c>
      <c r="J163">
        <v>1.8903000000000001</v>
      </c>
      <c r="K163">
        <v>-0.35881999999999997</v>
      </c>
      <c r="L163">
        <v>459.59</v>
      </c>
      <c r="M163">
        <v>1.3802000000000001</v>
      </c>
      <c r="N163">
        <v>1.6251</v>
      </c>
      <c r="O163">
        <v>-0.24492</v>
      </c>
      <c r="Q163">
        <v>635.5</v>
      </c>
      <c r="R163">
        <v>0.95423999999999998</v>
      </c>
      <c r="S163">
        <v>0.94877</v>
      </c>
      <c r="T163">
        <v>5.4733000000000004E-3</v>
      </c>
      <c r="U163">
        <v>635.5</v>
      </c>
      <c r="V163">
        <v>0.30103000000000002</v>
      </c>
      <c r="W163">
        <v>0.77859</v>
      </c>
      <c r="X163">
        <v>-0.47755999999999998</v>
      </c>
      <c r="Z163" t="s">
        <v>203</v>
      </c>
      <c r="AA163">
        <f>AA159-1.5*AA161</f>
        <v>-2.0214300000000001</v>
      </c>
      <c r="AB163" t="s">
        <v>203</v>
      </c>
      <c r="AC163">
        <f>AC159-1.5*AC161</f>
        <v>-2.47235</v>
      </c>
      <c r="AD163" s="1"/>
    </row>
    <row r="164" spans="8:41" x14ac:dyDescent="0.3">
      <c r="H164">
        <v>477.33</v>
      </c>
      <c r="I164">
        <v>2.1732</v>
      </c>
      <c r="J164">
        <v>1.9375</v>
      </c>
      <c r="K164">
        <v>0.23569999999999999</v>
      </c>
      <c r="L164">
        <v>477.33</v>
      </c>
      <c r="M164">
        <v>2.0043000000000002</v>
      </c>
      <c r="N164">
        <v>1.655</v>
      </c>
      <c r="O164">
        <v>0.34937000000000001</v>
      </c>
      <c r="Q164">
        <v>650.22</v>
      </c>
      <c r="R164">
        <v>0.95423999999999998</v>
      </c>
      <c r="S164">
        <v>0.96426000000000001</v>
      </c>
      <c r="T164">
        <v>-1.0012999999999999E-2</v>
      </c>
      <c r="U164">
        <v>650.22</v>
      </c>
      <c r="V164">
        <v>0.69896999999999998</v>
      </c>
      <c r="W164">
        <v>0.78981999999999997</v>
      </c>
      <c r="X164">
        <v>-9.0853000000000003E-2</v>
      </c>
      <c r="AD164" s="1"/>
    </row>
    <row r="165" spans="8:41" x14ac:dyDescent="0.3">
      <c r="H165">
        <v>614.58000000000004</v>
      </c>
      <c r="I165">
        <v>0.30103000000000002</v>
      </c>
      <c r="J165">
        <v>2.3024</v>
      </c>
      <c r="K165">
        <v>-2.0013999999999998</v>
      </c>
      <c r="L165">
        <v>614.58000000000004</v>
      </c>
      <c r="M165">
        <v>0.30103000000000002</v>
      </c>
      <c r="N165">
        <v>1.8855999999999999</v>
      </c>
      <c r="O165">
        <v>-1.5846</v>
      </c>
      <c r="Q165">
        <v>562.42999999999995</v>
      </c>
      <c r="R165">
        <v>0.30103000000000002</v>
      </c>
      <c r="S165">
        <v>0.87192000000000003</v>
      </c>
      <c r="T165">
        <v>-0.57089000000000001</v>
      </c>
      <c r="U165">
        <v>562.42999999999995</v>
      </c>
      <c r="V165">
        <v>0.30103000000000002</v>
      </c>
      <c r="W165">
        <v>0.72287999999999997</v>
      </c>
      <c r="X165">
        <v>-0.42185</v>
      </c>
      <c r="AD165" s="1"/>
    </row>
    <row r="166" spans="8:41" x14ac:dyDescent="0.3">
      <c r="H166">
        <v>666.51</v>
      </c>
      <c r="I166">
        <v>2.0127999999999999</v>
      </c>
      <c r="J166">
        <v>2.4405000000000001</v>
      </c>
      <c r="K166">
        <v>-0.42769000000000001</v>
      </c>
      <c r="L166">
        <v>666.51</v>
      </c>
      <c r="M166">
        <v>1.9191</v>
      </c>
      <c r="N166">
        <v>1.9729000000000001</v>
      </c>
      <c r="O166">
        <v>-5.3832999999999999E-2</v>
      </c>
      <c r="Q166">
        <v>807.99</v>
      </c>
      <c r="R166">
        <v>1.7403999999999999</v>
      </c>
      <c r="S166">
        <v>1.1302000000000001</v>
      </c>
      <c r="T166">
        <v>0.61019000000000001</v>
      </c>
      <c r="U166">
        <v>807.99</v>
      </c>
      <c r="V166">
        <v>1.5315000000000001</v>
      </c>
      <c r="W166">
        <v>0.91012000000000004</v>
      </c>
      <c r="X166">
        <v>0.62136000000000002</v>
      </c>
      <c r="AD166" s="1"/>
    </row>
    <row r="167" spans="8:41" x14ac:dyDescent="0.3">
      <c r="H167">
        <v>550.37</v>
      </c>
      <c r="I167">
        <v>3.6532</v>
      </c>
      <c r="J167">
        <v>2.1316999999999999</v>
      </c>
      <c r="K167">
        <v>1.5215000000000001</v>
      </c>
      <c r="L167">
        <v>550.37</v>
      </c>
      <c r="M167">
        <v>2.3540999999999999</v>
      </c>
      <c r="N167">
        <v>1.7777000000000001</v>
      </c>
      <c r="O167">
        <v>0.57640999999999998</v>
      </c>
      <c r="Q167">
        <v>769.66</v>
      </c>
      <c r="R167">
        <v>0</v>
      </c>
      <c r="S167">
        <v>1.0899000000000001</v>
      </c>
      <c r="T167">
        <v>-1.0899000000000001</v>
      </c>
      <c r="U167">
        <v>769.66</v>
      </c>
      <c r="V167">
        <v>0</v>
      </c>
      <c r="W167">
        <v>0.88090000000000002</v>
      </c>
      <c r="X167">
        <v>-0.88090000000000002</v>
      </c>
      <c r="AD167" s="1"/>
    </row>
    <row r="168" spans="8:41" x14ac:dyDescent="0.3">
      <c r="H168">
        <v>730.22</v>
      </c>
      <c r="I168">
        <v>2.6964000000000001</v>
      </c>
      <c r="J168">
        <v>2.6099000000000001</v>
      </c>
      <c r="K168">
        <v>8.6442000000000005E-2</v>
      </c>
      <c r="L168">
        <v>730.22</v>
      </c>
      <c r="M168">
        <v>2.2252999999999998</v>
      </c>
      <c r="N168">
        <v>2.08</v>
      </c>
      <c r="O168">
        <v>0.14534</v>
      </c>
      <c r="Q168">
        <v>773.93</v>
      </c>
      <c r="R168">
        <v>0.77815000000000001</v>
      </c>
      <c r="S168">
        <v>1.0944</v>
      </c>
      <c r="T168">
        <v>-0.31620999999999999</v>
      </c>
      <c r="U168">
        <v>773.93</v>
      </c>
      <c r="V168">
        <v>0</v>
      </c>
      <c r="W168">
        <v>0.88414999999999999</v>
      </c>
      <c r="X168">
        <v>-0.88414999999999999</v>
      </c>
      <c r="AD168" s="1"/>
    </row>
    <row r="169" spans="8:41" x14ac:dyDescent="0.3">
      <c r="H169">
        <v>449.16</v>
      </c>
      <c r="I169">
        <v>2.0969000000000002</v>
      </c>
      <c r="J169">
        <v>1.8626</v>
      </c>
      <c r="K169">
        <v>0.23433000000000001</v>
      </c>
      <c r="L169">
        <v>449.16</v>
      </c>
      <c r="M169">
        <v>1.8751</v>
      </c>
      <c r="N169">
        <v>1.6075999999999999</v>
      </c>
      <c r="O169">
        <v>0.26745000000000002</v>
      </c>
      <c r="Q169">
        <v>865.74</v>
      </c>
      <c r="R169">
        <v>0</v>
      </c>
      <c r="S169">
        <v>1.1909000000000001</v>
      </c>
      <c r="T169">
        <v>-1.1909000000000001</v>
      </c>
      <c r="U169">
        <v>865.74</v>
      </c>
      <c r="V169">
        <v>0</v>
      </c>
      <c r="W169">
        <v>0.95416000000000001</v>
      </c>
      <c r="X169">
        <v>-0.95416000000000001</v>
      </c>
      <c r="AD169" s="1"/>
    </row>
    <row r="170" spans="8:41" x14ac:dyDescent="0.3">
      <c r="H170">
        <v>673.43</v>
      </c>
      <c r="I170">
        <v>3.2923</v>
      </c>
      <c r="J170">
        <v>2.4588999999999999</v>
      </c>
      <c r="K170">
        <v>0.83333999999999997</v>
      </c>
      <c r="L170">
        <v>673.43</v>
      </c>
      <c r="M170">
        <v>2.4182999999999999</v>
      </c>
      <c r="N170">
        <v>1.9844999999999999</v>
      </c>
      <c r="O170">
        <v>0.43376999999999999</v>
      </c>
      <c r="Q170">
        <v>510.09</v>
      </c>
      <c r="R170">
        <v>0</v>
      </c>
      <c r="S170">
        <v>0.81688000000000005</v>
      </c>
      <c r="T170">
        <v>-0.81688000000000005</v>
      </c>
      <c r="U170">
        <v>510.09</v>
      </c>
      <c r="V170">
        <v>0</v>
      </c>
      <c r="W170">
        <v>0.68296999999999997</v>
      </c>
      <c r="X170">
        <v>-0.68296999999999997</v>
      </c>
      <c r="AD170" s="1"/>
    </row>
    <row r="171" spans="8:41" x14ac:dyDescent="0.3">
      <c r="H171">
        <v>659.56</v>
      </c>
      <c r="I171">
        <v>2.8721999999999999</v>
      </c>
      <c r="J171">
        <v>2.4220000000000002</v>
      </c>
      <c r="K171">
        <v>0.45012000000000002</v>
      </c>
      <c r="L171">
        <v>659.56</v>
      </c>
      <c r="M171">
        <v>2.3222</v>
      </c>
      <c r="N171">
        <v>1.9612000000000001</v>
      </c>
      <c r="O171">
        <v>0.36099999999999999</v>
      </c>
      <c r="Q171">
        <v>778.68</v>
      </c>
      <c r="R171">
        <v>1.3978999999999999</v>
      </c>
      <c r="S171">
        <v>1.0993999999999999</v>
      </c>
      <c r="T171">
        <v>0.29859000000000002</v>
      </c>
      <c r="U171">
        <v>778.68</v>
      </c>
      <c r="V171">
        <v>1.3802000000000001</v>
      </c>
      <c r="W171">
        <v>0.88776999999999995</v>
      </c>
      <c r="X171">
        <v>0.49243999999999999</v>
      </c>
      <c r="AD171" s="1"/>
    </row>
    <row r="172" spans="8:41" x14ac:dyDescent="0.3">
      <c r="H172">
        <v>392.02</v>
      </c>
      <c r="I172">
        <v>2.0933999999999999</v>
      </c>
      <c r="J172">
        <v>1.7105999999999999</v>
      </c>
      <c r="K172">
        <v>0.38279000000000002</v>
      </c>
      <c r="L172">
        <v>392.02</v>
      </c>
      <c r="M172">
        <v>1.8451</v>
      </c>
      <c r="N172">
        <v>1.5116000000000001</v>
      </c>
      <c r="O172">
        <v>0.33352999999999999</v>
      </c>
      <c r="Q172">
        <v>477.67</v>
      </c>
      <c r="R172">
        <v>0.47711999999999999</v>
      </c>
      <c r="S172">
        <v>0.78278999999999999</v>
      </c>
      <c r="T172">
        <v>-0.30565999999999999</v>
      </c>
      <c r="U172">
        <v>477.67</v>
      </c>
      <c r="V172">
        <v>0</v>
      </c>
      <c r="W172">
        <v>0.65825</v>
      </c>
      <c r="X172">
        <v>-0.65825</v>
      </c>
      <c r="AD172" s="1"/>
      <c r="AG172"/>
    </row>
    <row r="173" spans="8:41" x14ac:dyDescent="0.3">
      <c r="H173">
        <v>628.29</v>
      </c>
      <c r="I173">
        <v>2.5224000000000002</v>
      </c>
      <c r="J173">
        <v>2.3389000000000002</v>
      </c>
      <c r="K173">
        <v>0.18356</v>
      </c>
      <c r="L173">
        <v>628.29</v>
      </c>
      <c r="M173">
        <v>2.2429999999999999</v>
      </c>
      <c r="N173">
        <v>1.9087000000000001</v>
      </c>
      <c r="O173">
        <v>0.33438000000000001</v>
      </c>
      <c r="Q173">
        <v>965.03</v>
      </c>
      <c r="R173">
        <v>0.69896999999999998</v>
      </c>
      <c r="S173">
        <v>1.2952999999999999</v>
      </c>
      <c r="T173">
        <v>-0.59636</v>
      </c>
      <c r="U173">
        <v>965.03</v>
      </c>
      <c r="V173">
        <v>0.60206000000000004</v>
      </c>
      <c r="W173">
        <v>1.0299</v>
      </c>
      <c r="X173">
        <v>-0.42781000000000002</v>
      </c>
      <c r="AD173" s="1"/>
      <c r="AG173"/>
    </row>
    <row r="174" spans="8:41" x14ac:dyDescent="0.3">
      <c r="H174">
        <v>460.92</v>
      </c>
      <c r="I174">
        <v>2.9657</v>
      </c>
      <c r="J174">
        <v>1.8937999999999999</v>
      </c>
      <c r="K174">
        <v>1.0718000000000001</v>
      </c>
      <c r="L174">
        <v>460.92</v>
      </c>
      <c r="M174">
        <v>2.3578999999999999</v>
      </c>
      <c r="N174">
        <v>1.6274</v>
      </c>
      <c r="O174">
        <v>0.73057000000000005</v>
      </c>
      <c r="Q174">
        <v>484.74</v>
      </c>
      <c r="R174">
        <v>1.8129</v>
      </c>
      <c r="S174">
        <v>0.79020999999999997</v>
      </c>
      <c r="T174">
        <v>1.0226999999999999</v>
      </c>
      <c r="U174">
        <v>484.74</v>
      </c>
      <c r="V174">
        <v>1.6628000000000001</v>
      </c>
      <c r="W174">
        <v>0.66364000000000001</v>
      </c>
      <c r="X174">
        <v>0.99912000000000001</v>
      </c>
      <c r="AD174" s="1"/>
      <c r="AG174"/>
      <c r="AO174" s="4"/>
    </row>
    <row r="175" spans="8:41" x14ac:dyDescent="0.3">
      <c r="H175">
        <v>469.75</v>
      </c>
      <c r="I175">
        <v>0.90308999999999995</v>
      </c>
      <c r="J175">
        <v>1.9173</v>
      </c>
      <c r="K175">
        <v>-1.0142</v>
      </c>
      <c r="L175">
        <v>469.75</v>
      </c>
      <c r="M175">
        <v>0.77815000000000001</v>
      </c>
      <c r="N175">
        <v>1.6422000000000001</v>
      </c>
      <c r="O175">
        <v>-0.86406000000000005</v>
      </c>
      <c r="Q175">
        <v>818.48</v>
      </c>
      <c r="R175">
        <v>1.5441</v>
      </c>
      <c r="S175">
        <v>1.1412</v>
      </c>
      <c r="T175">
        <v>0.40286</v>
      </c>
      <c r="U175">
        <v>818.48</v>
      </c>
      <c r="V175">
        <v>1.5051000000000001</v>
      </c>
      <c r="W175">
        <v>0.91812000000000005</v>
      </c>
      <c r="X175">
        <v>0.58703000000000005</v>
      </c>
      <c r="AD175" s="1"/>
      <c r="AG175"/>
    </row>
    <row r="176" spans="8:41" x14ac:dyDescent="0.3">
      <c r="H176">
        <v>582.26</v>
      </c>
      <c r="I176">
        <v>2.8774000000000002</v>
      </c>
      <c r="J176">
        <v>2.2164999999999999</v>
      </c>
      <c r="K176">
        <v>0.66088000000000002</v>
      </c>
      <c r="L176">
        <v>582.26</v>
      </c>
      <c r="M176">
        <v>2.2553000000000001</v>
      </c>
      <c r="N176">
        <v>1.8312999999999999</v>
      </c>
      <c r="O176">
        <v>0.42397000000000001</v>
      </c>
      <c r="Q176">
        <v>865.33</v>
      </c>
      <c r="R176">
        <v>0</v>
      </c>
      <c r="S176">
        <v>1.1904999999999999</v>
      </c>
      <c r="T176">
        <v>-1.1904999999999999</v>
      </c>
      <c r="U176">
        <v>865.33</v>
      </c>
      <c r="V176">
        <v>0</v>
      </c>
      <c r="W176">
        <v>0.95384999999999998</v>
      </c>
      <c r="X176">
        <v>-0.95384999999999998</v>
      </c>
      <c r="AD176" s="1"/>
      <c r="AG176"/>
    </row>
    <row r="177" spans="8:38" x14ac:dyDescent="0.3">
      <c r="H177">
        <v>423.25</v>
      </c>
      <c r="I177">
        <v>0</v>
      </c>
      <c r="J177">
        <v>1.7937000000000001</v>
      </c>
      <c r="K177">
        <v>-1.7937000000000001</v>
      </c>
      <c r="L177">
        <v>423.25</v>
      </c>
      <c r="M177">
        <v>0</v>
      </c>
      <c r="N177">
        <v>1.5641</v>
      </c>
      <c r="O177">
        <v>-1.5641</v>
      </c>
      <c r="Q177">
        <v>643.28</v>
      </c>
      <c r="R177">
        <v>1.8692</v>
      </c>
      <c r="S177">
        <v>0.95694999999999997</v>
      </c>
      <c r="T177">
        <v>0.91227999999999998</v>
      </c>
      <c r="U177">
        <v>643.28</v>
      </c>
      <c r="V177">
        <v>1.7403999999999999</v>
      </c>
      <c r="W177">
        <v>0.78452999999999995</v>
      </c>
      <c r="X177">
        <v>0.95582999999999996</v>
      </c>
      <c r="AD177" s="1"/>
      <c r="AG177"/>
    </row>
    <row r="178" spans="8:38" x14ac:dyDescent="0.3">
      <c r="H178">
        <v>925.85</v>
      </c>
      <c r="I178">
        <v>2.9790999999999999</v>
      </c>
      <c r="J178">
        <v>3.1301000000000001</v>
      </c>
      <c r="K178">
        <v>-0.15103</v>
      </c>
      <c r="L178">
        <v>925.85</v>
      </c>
      <c r="M178">
        <v>2.4165999999999999</v>
      </c>
      <c r="N178">
        <v>2.4087999999999998</v>
      </c>
      <c r="O178">
        <v>7.8624000000000003E-3</v>
      </c>
      <c r="Q178">
        <v>602.69000000000005</v>
      </c>
      <c r="R178">
        <v>0.47711999999999999</v>
      </c>
      <c r="S178">
        <v>0.91427000000000003</v>
      </c>
      <c r="T178">
        <v>-0.43714999999999998</v>
      </c>
      <c r="U178">
        <v>602.69000000000005</v>
      </c>
      <c r="V178">
        <v>0.47711999999999999</v>
      </c>
      <c r="W178">
        <v>0.75358000000000003</v>
      </c>
      <c r="X178">
        <v>-0.27645999999999998</v>
      </c>
      <c r="AD178" s="1"/>
      <c r="AG178"/>
    </row>
    <row r="179" spans="8:38" x14ac:dyDescent="0.3">
      <c r="H179">
        <v>710.68</v>
      </c>
      <c r="I179">
        <v>2.4813999999999998</v>
      </c>
      <c r="J179">
        <v>2.5579999999999998</v>
      </c>
      <c r="K179">
        <v>-7.6515E-2</v>
      </c>
      <c r="L179">
        <v>710.68</v>
      </c>
      <c r="M179">
        <v>2.1366999999999998</v>
      </c>
      <c r="N179">
        <v>2.0470999999999999</v>
      </c>
      <c r="O179">
        <v>8.9587E-2</v>
      </c>
      <c r="Q179">
        <v>399.17</v>
      </c>
      <c r="R179">
        <v>0</v>
      </c>
      <c r="S179">
        <v>0.70023000000000002</v>
      </c>
      <c r="T179">
        <v>-0.70023000000000002</v>
      </c>
      <c r="U179">
        <v>399.17</v>
      </c>
      <c r="V179">
        <v>0</v>
      </c>
      <c r="W179">
        <v>0.59838999999999998</v>
      </c>
      <c r="X179">
        <v>-0.59838999999999998</v>
      </c>
      <c r="AD179" s="1"/>
      <c r="AG179"/>
    </row>
    <row r="180" spans="8:38" x14ac:dyDescent="0.3">
      <c r="H180">
        <v>403.1</v>
      </c>
      <c r="I180">
        <v>3.4327999999999999</v>
      </c>
      <c r="J180">
        <v>1.7401</v>
      </c>
      <c r="K180">
        <v>1.6927000000000001</v>
      </c>
      <c r="L180">
        <v>403.1</v>
      </c>
      <c r="M180">
        <v>2.3820000000000001</v>
      </c>
      <c r="N180">
        <v>1.5302</v>
      </c>
      <c r="O180">
        <v>0.85182000000000002</v>
      </c>
      <c r="Q180">
        <v>656.6</v>
      </c>
      <c r="R180">
        <v>0.84509999999999996</v>
      </c>
      <c r="S180">
        <v>0.97097</v>
      </c>
      <c r="T180">
        <v>-0.12587000000000001</v>
      </c>
      <c r="U180">
        <v>656.6</v>
      </c>
      <c r="V180">
        <v>0.84509999999999996</v>
      </c>
      <c r="W180">
        <v>0.79469000000000001</v>
      </c>
      <c r="X180">
        <v>5.0410999999999997E-2</v>
      </c>
      <c r="AD180" s="1"/>
      <c r="AG180"/>
    </row>
    <row r="181" spans="8:38" x14ac:dyDescent="0.3">
      <c r="H181">
        <v>625.46</v>
      </c>
      <c r="I181">
        <v>3.0430000000000001</v>
      </c>
      <c r="J181">
        <v>2.3313999999999999</v>
      </c>
      <c r="K181">
        <v>0.71160999999999996</v>
      </c>
      <c r="L181">
        <v>625.46</v>
      </c>
      <c r="M181">
        <v>2.2717999999999998</v>
      </c>
      <c r="N181">
        <v>1.9038999999999999</v>
      </c>
      <c r="O181">
        <v>0.36792999999999998</v>
      </c>
      <c r="Q181">
        <v>441.68</v>
      </c>
      <c r="R181">
        <v>1.2303999999999999</v>
      </c>
      <c r="S181">
        <v>0.74492999999999998</v>
      </c>
      <c r="T181">
        <v>0.48552000000000001</v>
      </c>
      <c r="U181">
        <v>441.68</v>
      </c>
      <c r="V181">
        <v>1.2040999999999999</v>
      </c>
      <c r="W181">
        <v>0.63080000000000003</v>
      </c>
      <c r="X181">
        <v>0.57332000000000005</v>
      </c>
      <c r="AD181" s="1"/>
      <c r="AG181"/>
    </row>
    <row r="182" spans="8:38" x14ac:dyDescent="0.3">
      <c r="H182">
        <v>625.03</v>
      </c>
      <c r="I182">
        <v>0.95423999999999998</v>
      </c>
      <c r="J182">
        <v>2.3302</v>
      </c>
      <c r="K182">
        <v>-1.3759999999999999</v>
      </c>
      <c r="L182">
        <v>625.03</v>
      </c>
      <c r="M182">
        <v>0.90308999999999995</v>
      </c>
      <c r="N182">
        <v>1.9032</v>
      </c>
      <c r="O182">
        <v>-1.0001</v>
      </c>
      <c r="Q182">
        <v>688.99</v>
      </c>
      <c r="R182">
        <v>3.0899000000000001</v>
      </c>
      <c r="S182">
        <v>1.0049999999999999</v>
      </c>
      <c r="T182">
        <v>2.0849000000000002</v>
      </c>
      <c r="U182">
        <v>688.99</v>
      </c>
      <c r="V182">
        <v>2.3908999999999998</v>
      </c>
      <c r="W182">
        <v>0.81938</v>
      </c>
      <c r="X182">
        <v>1.5716000000000001</v>
      </c>
      <c r="AD182" s="1"/>
      <c r="AG182"/>
    </row>
    <row r="183" spans="8:38" x14ac:dyDescent="0.3">
      <c r="H183">
        <v>633.05999999999995</v>
      </c>
      <c r="I183">
        <v>2.2122000000000002</v>
      </c>
      <c r="J183">
        <v>2.3515999999999999</v>
      </c>
      <c r="K183">
        <v>-0.13938999999999999</v>
      </c>
      <c r="L183">
        <v>633.05999999999995</v>
      </c>
      <c r="M183">
        <v>1.9085000000000001</v>
      </c>
      <c r="N183">
        <v>1.9167000000000001</v>
      </c>
      <c r="O183">
        <v>-8.2012000000000005E-3</v>
      </c>
      <c r="Q183">
        <v>705.79</v>
      </c>
      <c r="R183">
        <v>2.0754999999999999</v>
      </c>
      <c r="S183">
        <v>1.0226999999999999</v>
      </c>
      <c r="T183">
        <v>1.0528999999999999</v>
      </c>
      <c r="U183">
        <v>705.79</v>
      </c>
      <c r="V183">
        <v>1.8692</v>
      </c>
      <c r="W183">
        <v>0.83218999999999999</v>
      </c>
      <c r="X183">
        <v>1.0369999999999999</v>
      </c>
      <c r="AD183" s="1"/>
      <c r="AG183"/>
    </row>
    <row r="184" spans="8:38" x14ac:dyDescent="0.3">
      <c r="H184">
        <v>518.54999999999995</v>
      </c>
      <c r="I184">
        <v>2.3443999999999998</v>
      </c>
      <c r="J184">
        <v>2.0470999999999999</v>
      </c>
      <c r="K184">
        <v>0.29731000000000002</v>
      </c>
      <c r="L184">
        <v>518.54999999999995</v>
      </c>
      <c r="M184">
        <v>1.9541999999999999</v>
      </c>
      <c r="N184">
        <v>1.7242</v>
      </c>
      <c r="O184">
        <v>0.23002</v>
      </c>
      <c r="Q184">
        <v>378.46</v>
      </c>
      <c r="R184">
        <v>0</v>
      </c>
      <c r="S184">
        <v>0.67844000000000004</v>
      </c>
      <c r="T184">
        <v>-0.67844000000000004</v>
      </c>
      <c r="U184">
        <v>378.46</v>
      </c>
      <c r="V184">
        <v>0</v>
      </c>
      <c r="W184">
        <v>0.58260000000000001</v>
      </c>
      <c r="X184">
        <v>-0.58260000000000001</v>
      </c>
      <c r="AD184" s="1"/>
      <c r="AG184"/>
    </row>
    <row r="185" spans="8:38" x14ac:dyDescent="0.3">
      <c r="H185">
        <v>673.07</v>
      </c>
      <c r="I185">
        <v>3.6934</v>
      </c>
      <c r="J185">
        <v>2.4580000000000002</v>
      </c>
      <c r="K185">
        <v>1.2354000000000001</v>
      </c>
      <c r="L185">
        <v>673.07</v>
      </c>
      <c r="M185">
        <v>2.4653999999999998</v>
      </c>
      <c r="N185">
        <v>1.9839</v>
      </c>
      <c r="O185">
        <v>0.48144999999999999</v>
      </c>
      <c r="Q185">
        <v>574.78</v>
      </c>
      <c r="R185">
        <v>0.30103000000000002</v>
      </c>
      <c r="S185">
        <v>0.88490999999999997</v>
      </c>
      <c r="T185">
        <v>-0.58387999999999995</v>
      </c>
      <c r="U185">
        <v>574.78</v>
      </c>
      <c r="V185">
        <v>0.30103000000000002</v>
      </c>
      <c r="W185">
        <v>0.73229</v>
      </c>
      <c r="X185">
        <v>-0.43125999999999998</v>
      </c>
      <c r="AD185" s="1"/>
      <c r="AG185"/>
      <c r="AL185" s="4"/>
    </row>
    <row r="186" spans="8:38" x14ac:dyDescent="0.3">
      <c r="H186">
        <v>635.5</v>
      </c>
      <c r="I186">
        <v>3.7984</v>
      </c>
      <c r="J186">
        <v>2.3580999999999999</v>
      </c>
      <c r="K186">
        <v>1.4402999999999999</v>
      </c>
      <c r="L186">
        <v>635.5</v>
      </c>
      <c r="M186">
        <v>2.5263</v>
      </c>
      <c r="N186">
        <v>1.9208000000000001</v>
      </c>
      <c r="O186">
        <v>0.60555999999999999</v>
      </c>
      <c r="Q186">
        <v>598.42999999999995</v>
      </c>
      <c r="R186">
        <v>0</v>
      </c>
      <c r="S186">
        <v>0.90978000000000003</v>
      </c>
      <c r="T186">
        <v>-0.90978000000000003</v>
      </c>
      <c r="U186">
        <v>598.42999999999995</v>
      </c>
      <c r="V186">
        <v>0</v>
      </c>
      <c r="W186">
        <v>0.75033000000000005</v>
      </c>
      <c r="X186">
        <v>-0.75033000000000005</v>
      </c>
      <c r="AD186" s="1"/>
      <c r="AG186"/>
    </row>
    <row r="187" spans="8:38" x14ac:dyDescent="0.3">
      <c r="H187">
        <v>440.99</v>
      </c>
      <c r="I187">
        <v>1.5441</v>
      </c>
      <c r="J187">
        <v>1.8409</v>
      </c>
      <c r="K187">
        <v>-0.29680000000000001</v>
      </c>
      <c r="L187">
        <v>440.99</v>
      </c>
      <c r="M187">
        <v>1.5051000000000001</v>
      </c>
      <c r="N187">
        <v>1.5939000000000001</v>
      </c>
      <c r="O187">
        <v>-8.8732000000000005E-2</v>
      </c>
      <c r="Q187">
        <v>591.02</v>
      </c>
      <c r="R187">
        <v>0.30103000000000002</v>
      </c>
      <c r="S187">
        <v>0.90200000000000002</v>
      </c>
      <c r="T187">
        <v>-0.60097</v>
      </c>
      <c r="U187">
        <v>591.02</v>
      </c>
      <c r="V187">
        <v>0.30103000000000002</v>
      </c>
      <c r="W187">
        <v>0.74468000000000001</v>
      </c>
      <c r="X187">
        <v>-0.44364999999999999</v>
      </c>
      <c r="AD187" s="1"/>
      <c r="AG187"/>
    </row>
    <row r="188" spans="8:38" x14ac:dyDescent="0.3">
      <c r="H188">
        <v>447.98</v>
      </c>
      <c r="I188">
        <v>2.1818</v>
      </c>
      <c r="J188">
        <v>1.8593999999999999</v>
      </c>
      <c r="K188">
        <v>0.32240000000000002</v>
      </c>
      <c r="L188">
        <v>447.98</v>
      </c>
      <c r="M188">
        <v>1.9494</v>
      </c>
      <c r="N188">
        <v>1.6055999999999999</v>
      </c>
      <c r="O188">
        <v>0.34377000000000002</v>
      </c>
      <c r="Q188">
        <v>581.64</v>
      </c>
      <c r="R188">
        <v>0.30103000000000002</v>
      </c>
      <c r="S188">
        <v>0.89212000000000002</v>
      </c>
      <c r="T188">
        <v>-0.59109</v>
      </c>
      <c r="U188">
        <v>581.64</v>
      </c>
      <c r="V188">
        <v>0.30103000000000002</v>
      </c>
      <c r="W188">
        <v>0.73751999999999995</v>
      </c>
      <c r="X188">
        <v>-0.43648999999999999</v>
      </c>
      <c r="AD188" s="1"/>
      <c r="AG188"/>
    </row>
    <row r="189" spans="8:38" x14ac:dyDescent="0.3">
      <c r="H189">
        <v>534.09</v>
      </c>
      <c r="I189">
        <v>2.5575000000000001</v>
      </c>
      <c r="J189">
        <v>2.0884</v>
      </c>
      <c r="K189">
        <v>0.46909000000000001</v>
      </c>
      <c r="L189">
        <v>534.09</v>
      </c>
      <c r="M189">
        <v>2.2404999999999999</v>
      </c>
      <c r="N189">
        <v>1.7504</v>
      </c>
      <c r="O189">
        <v>0.49020000000000002</v>
      </c>
      <c r="Q189">
        <v>850.25</v>
      </c>
      <c r="R189">
        <v>2.7364000000000002</v>
      </c>
      <c r="S189">
        <v>1.1746000000000001</v>
      </c>
      <c r="T189">
        <v>1.5618000000000001</v>
      </c>
      <c r="U189">
        <v>850.25</v>
      </c>
      <c r="V189">
        <v>2.0682</v>
      </c>
      <c r="W189">
        <v>0.94235000000000002</v>
      </c>
      <c r="X189">
        <v>1.1257999999999999</v>
      </c>
      <c r="AD189" s="1"/>
      <c r="AG189"/>
    </row>
    <row r="190" spans="8:38" x14ac:dyDescent="0.3">
      <c r="H190">
        <v>649.23</v>
      </c>
      <c r="I190">
        <v>0.90308999999999995</v>
      </c>
      <c r="J190">
        <v>2.3946000000000001</v>
      </c>
      <c r="K190">
        <v>-1.4915</v>
      </c>
      <c r="L190">
        <v>649.23</v>
      </c>
      <c r="M190">
        <v>0.90308999999999995</v>
      </c>
      <c r="N190">
        <v>1.9439</v>
      </c>
      <c r="O190">
        <v>-1.0407999999999999</v>
      </c>
      <c r="Q190">
        <v>939.59</v>
      </c>
      <c r="R190">
        <v>1.8194999999999999</v>
      </c>
      <c r="S190">
        <v>1.2685999999999999</v>
      </c>
      <c r="T190">
        <v>0.55096000000000001</v>
      </c>
      <c r="U190">
        <v>939.59</v>
      </c>
      <c r="V190">
        <v>1.6628000000000001</v>
      </c>
      <c r="W190">
        <v>1.0105</v>
      </c>
      <c r="X190">
        <v>0.65229000000000004</v>
      </c>
      <c r="AD190" s="1"/>
      <c r="AG190"/>
    </row>
    <row r="191" spans="8:38" x14ac:dyDescent="0.3">
      <c r="H191">
        <v>590.62</v>
      </c>
      <c r="I191">
        <v>1</v>
      </c>
      <c r="J191">
        <v>2.2387000000000001</v>
      </c>
      <c r="K191">
        <v>-1.2386999999999999</v>
      </c>
      <c r="L191">
        <v>590.62</v>
      </c>
      <c r="M191">
        <v>1</v>
      </c>
      <c r="N191">
        <v>1.8453999999999999</v>
      </c>
      <c r="O191">
        <v>-0.84536</v>
      </c>
      <c r="Q191">
        <v>1055.5</v>
      </c>
      <c r="R191">
        <v>0.77815000000000001</v>
      </c>
      <c r="S191">
        <v>1.3905000000000001</v>
      </c>
      <c r="T191">
        <v>-0.61229999999999996</v>
      </c>
      <c r="U191">
        <v>1055.5</v>
      </c>
      <c r="V191">
        <v>0.77815000000000001</v>
      </c>
      <c r="W191">
        <v>1.0988</v>
      </c>
      <c r="X191">
        <v>-0.32068000000000002</v>
      </c>
      <c r="AD191" s="1"/>
      <c r="AG191"/>
    </row>
    <row r="192" spans="8:38" x14ac:dyDescent="0.3">
      <c r="H192">
        <v>650.22</v>
      </c>
      <c r="I192">
        <v>2.5550999999999999</v>
      </c>
      <c r="J192">
        <v>2.3972000000000002</v>
      </c>
      <c r="K192">
        <v>0.15787999999999999</v>
      </c>
      <c r="L192">
        <v>650.22</v>
      </c>
      <c r="M192">
        <v>2.1366999999999998</v>
      </c>
      <c r="N192">
        <v>1.9455</v>
      </c>
      <c r="O192">
        <v>0.19119</v>
      </c>
      <c r="Q192">
        <v>707.06</v>
      </c>
      <c r="R192">
        <v>1.3978999999999999</v>
      </c>
      <c r="S192">
        <v>1.024</v>
      </c>
      <c r="T192">
        <v>0.37391000000000002</v>
      </c>
      <c r="U192">
        <v>707.06</v>
      </c>
      <c r="V192">
        <v>1.2553000000000001</v>
      </c>
      <c r="W192">
        <v>0.83316000000000001</v>
      </c>
      <c r="X192">
        <v>0.42210999999999999</v>
      </c>
      <c r="AD192" s="1"/>
      <c r="AG192"/>
    </row>
    <row r="193" spans="8:33" x14ac:dyDescent="0.3">
      <c r="H193">
        <v>788.83</v>
      </c>
      <c r="I193">
        <v>2.5118999999999998</v>
      </c>
      <c r="J193">
        <v>2.7658</v>
      </c>
      <c r="K193">
        <v>-0.25387999999999999</v>
      </c>
      <c r="L193">
        <v>788.83</v>
      </c>
      <c r="M193">
        <v>2.1004</v>
      </c>
      <c r="N193">
        <v>2.1785000000000001</v>
      </c>
      <c r="O193">
        <v>-7.8107999999999997E-2</v>
      </c>
      <c r="Q193">
        <v>765.89</v>
      </c>
      <c r="R193">
        <v>0.84509999999999996</v>
      </c>
      <c r="S193">
        <v>1.0859000000000001</v>
      </c>
      <c r="T193">
        <v>-0.24081</v>
      </c>
      <c r="U193">
        <v>765.89</v>
      </c>
      <c r="V193">
        <v>0.69896999999999998</v>
      </c>
      <c r="W193">
        <v>0.87802000000000002</v>
      </c>
      <c r="X193">
        <v>-0.17904999999999999</v>
      </c>
      <c r="AD193" s="1"/>
      <c r="AG193"/>
    </row>
    <row r="194" spans="8:33" x14ac:dyDescent="0.3">
      <c r="H194">
        <v>403.52</v>
      </c>
      <c r="I194">
        <v>1.2040999999999999</v>
      </c>
      <c r="J194">
        <v>1.7412000000000001</v>
      </c>
      <c r="K194">
        <v>-0.53710000000000002</v>
      </c>
      <c r="L194">
        <v>403.52</v>
      </c>
      <c r="M194">
        <v>1.1760999999999999</v>
      </c>
      <c r="N194">
        <v>1.5308999999999999</v>
      </c>
      <c r="O194">
        <v>-0.35481000000000001</v>
      </c>
      <c r="Q194">
        <v>305.85000000000002</v>
      </c>
      <c r="R194">
        <v>0.30103000000000002</v>
      </c>
      <c r="S194">
        <v>0.60207999999999995</v>
      </c>
      <c r="T194">
        <v>-0.30104999999999998</v>
      </c>
      <c r="U194">
        <v>305.85000000000002</v>
      </c>
      <c r="V194">
        <v>0</v>
      </c>
      <c r="W194">
        <v>0.52722999999999998</v>
      </c>
      <c r="X194">
        <v>-0.52722999999999998</v>
      </c>
      <c r="AD194" s="1"/>
      <c r="AG194"/>
    </row>
    <row r="195" spans="8:33" x14ac:dyDescent="0.3">
      <c r="H195">
        <v>562.42999999999995</v>
      </c>
      <c r="I195">
        <v>2.7450999999999999</v>
      </c>
      <c r="J195">
        <v>2.1638000000000002</v>
      </c>
      <c r="K195">
        <v>0.58131999999999995</v>
      </c>
      <c r="L195">
        <v>562.42999999999995</v>
      </c>
      <c r="M195">
        <v>2.1461000000000001</v>
      </c>
      <c r="N195">
        <v>1.798</v>
      </c>
      <c r="O195">
        <v>0.34816000000000003</v>
      </c>
      <c r="Q195">
        <v>996.07</v>
      </c>
      <c r="R195">
        <v>0</v>
      </c>
      <c r="S195">
        <v>1.3280000000000001</v>
      </c>
      <c r="T195">
        <v>-1.3280000000000001</v>
      </c>
      <c r="U195">
        <v>996.07</v>
      </c>
      <c r="V195">
        <v>0</v>
      </c>
      <c r="W195">
        <v>1.0535000000000001</v>
      </c>
      <c r="X195">
        <v>-1.0535000000000001</v>
      </c>
      <c r="AD195" s="1"/>
      <c r="AG195"/>
    </row>
    <row r="196" spans="8:33" x14ac:dyDescent="0.3">
      <c r="H196">
        <v>807.99</v>
      </c>
      <c r="I196">
        <v>3.4563999999999999</v>
      </c>
      <c r="J196">
        <v>2.8167</v>
      </c>
      <c r="K196">
        <v>0.63965000000000005</v>
      </c>
      <c r="L196">
        <v>807.99</v>
      </c>
      <c r="M196">
        <v>2.48</v>
      </c>
      <c r="N196">
        <v>2.2107000000000001</v>
      </c>
      <c r="O196">
        <v>0.26932</v>
      </c>
      <c r="Q196">
        <v>561.17999999999995</v>
      </c>
      <c r="R196">
        <v>0.77815000000000001</v>
      </c>
      <c r="S196">
        <v>0.87060999999999999</v>
      </c>
      <c r="T196">
        <v>-9.2463000000000004E-2</v>
      </c>
      <c r="U196">
        <v>561.17999999999995</v>
      </c>
      <c r="V196">
        <v>0.77815000000000001</v>
      </c>
      <c r="W196">
        <v>0.72192999999999996</v>
      </c>
      <c r="X196">
        <v>5.6222000000000001E-2</v>
      </c>
      <c r="AD196" s="1"/>
      <c r="AG196"/>
    </row>
    <row r="197" spans="8:33" x14ac:dyDescent="0.3">
      <c r="H197">
        <v>480.85</v>
      </c>
      <c r="I197">
        <v>2.5440999999999998</v>
      </c>
      <c r="J197">
        <v>1.9468000000000001</v>
      </c>
      <c r="K197">
        <v>0.59723000000000004</v>
      </c>
      <c r="L197">
        <v>480.85</v>
      </c>
      <c r="M197">
        <v>2.1173000000000002</v>
      </c>
      <c r="N197">
        <v>1.6609</v>
      </c>
      <c r="O197">
        <v>0.45640999999999998</v>
      </c>
      <c r="Q197">
        <v>679.96</v>
      </c>
      <c r="R197">
        <v>1.6990000000000001</v>
      </c>
      <c r="S197">
        <v>0.99553000000000003</v>
      </c>
      <c r="T197">
        <v>0.70343999999999995</v>
      </c>
      <c r="U197">
        <v>679.96</v>
      </c>
      <c r="V197">
        <v>1.5315000000000001</v>
      </c>
      <c r="W197">
        <v>0.8125</v>
      </c>
      <c r="X197">
        <v>0.71897999999999995</v>
      </c>
      <c r="AD197" s="1"/>
      <c r="AG197"/>
    </row>
    <row r="198" spans="8:33" x14ac:dyDescent="0.3">
      <c r="H198">
        <v>489.5</v>
      </c>
      <c r="I198">
        <v>1.2303999999999999</v>
      </c>
      <c r="J198">
        <v>1.9699</v>
      </c>
      <c r="K198">
        <v>-0.73939999999999995</v>
      </c>
      <c r="L198">
        <v>489.5</v>
      </c>
      <c r="M198">
        <v>1.2303999999999999</v>
      </c>
      <c r="N198">
        <v>1.6754</v>
      </c>
      <c r="O198">
        <v>-0.44496000000000002</v>
      </c>
      <c r="Q198">
        <v>766.4</v>
      </c>
      <c r="R198">
        <v>0.60206000000000004</v>
      </c>
      <c r="S198">
        <v>1.0864</v>
      </c>
      <c r="T198">
        <v>-0.48437999999999998</v>
      </c>
      <c r="U198">
        <v>766.4</v>
      </c>
      <c r="V198">
        <v>0.47711999999999999</v>
      </c>
      <c r="W198">
        <v>0.87841000000000002</v>
      </c>
      <c r="X198">
        <v>-0.40128999999999998</v>
      </c>
      <c r="AD198" s="1"/>
      <c r="AG198"/>
    </row>
    <row r="199" spans="8:33" x14ac:dyDescent="0.3">
      <c r="H199">
        <v>429.5</v>
      </c>
      <c r="I199">
        <v>1.2040999999999999</v>
      </c>
      <c r="J199">
        <v>1.8103</v>
      </c>
      <c r="K199">
        <v>-0.60616999999999999</v>
      </c>
      <c r="L199">
        <v>429.5</v>
      </c>
      <c r="M199">
        <v>1.2040999999999999</v>
      </c>
      <c r="N199">
        <v>1.5746</v>
      </c>
      <c r="O199">
        <v>-0.37043999999999999</v>
      </c>
      <c r="Q199">
        <v>413.25</v>
      </c>
      <c r="R199">
        <v>0</v>
      </c>
      <c r="S199">
        <v>0.71503000000000005</v>
      </c>
      <c r="T199">
        <v>-0.71503000000000005</v>
      </c>
      <c r="U199">
        <v>413.25</v>
      </c>
      <c r="V199">
        <v>0</v>
      </c>
      <c r="W199">
        <v>0.60912999999999995</v>
      </c>
      <c r="X199">
        <v>-0.60912999999999995</v>
      </c>
      <c r="AD199" s="1"/>
      <c r="AG199"/>
    </row>
    <row r="200" spans="8:33" x14ac:dyDescent="0.3">
      <c r="H200">
        <v>769.66</v>
      </c>
      <c r="I200">
        <v>3.0350000000000001</v>
      </c>
      <c r="J200">
        <v>2.7147999999999999</v>
      </c>
      <c r="K200">
        <v>0.32022</v>
      </c>
      <c r="L200">
        <v>769.66</v>
      </c>
      <c r="M200">
        <v>2.3283999999999998</v>
      </c>
      <c r="N200">
        <v>2.1463000000000001</v>
      </c>
      <c r="O200">
        <v>0.18210999999999999</v>
      </c>
      <c r="Q200">
        <v>776.36</v>
      </c>
      <c r="R200">
        <v>0.95423999999999998</v>
      </c>
      <c r="S200">
        <v>1.0969</v>
      </c>
      <c r="T200">
        <v>-0.14266999999999999</v>
      </c>
      <c r="U200">
        <v>776.36</v>
      </c>
      <c r="V200">
        <v>0.84509999999999996</v>
      </c>
      <c r="W200">
        <v>0.88600000000000001</v>
      </c>
      <c r="X200">
        <v>-4.0904999999999997E-2</v>
      </c>
      <c r="AD200" s="1"/>
      <c r="AG200"/>
    </row>
    <row r="201" spans="8:33" x14ac:dyDescent="0.3">
      <c r="H201">
        <v>529.20000000000005</v>
      </c>
      <c r="I201">
        <v>2.2147999999999999</v>
      </c>
      <c r="J201">
        <v>2.0754000000000001</v>
      </c>
      <c r="K201">
        <v>0.13943</v>
      </c>
      <c r="L201">
        <v>529.20000000000005</v>
      </c>
      <c r="M201">
        <v>1.8062</v>
      </c>
      <c r="N201">
        <v>1.7421</v>
      </c>
      <c r="O201">
        <v>6.4045000000000005E-2</v>
      </c>
      <c r="Q201">
        <v>584.89</v>
      </c>
      <c r="R201">
        <v>0.47711999999999999</v>
      </c>
      <c r="S201">
        <v>0.89554999999999996</v>
      </c>
      <c r="T201">
        <v>-0.41843000000000002</v>
      </c>
      <c r="U201">
        <v>584.89</v>
      </c>
      <c r="V201">
        <v>0.30103000000000002</v>
      </c>
      <c r="W201">
        <v>0.74000999999999995</v>
      </c>
      <c r="X201">
        <v>-0.43897999999999998</v>
      </c>
      <c r="AD201" s="1"/>
      <c r="AG201"/>
    </row>
    <row r="202" spans="8:33" x14ac:dyDescent="0.3">
      <c r="H202">
        <v>469.66</v>
      </c>
      <c r="I202">
        <v>1.1760999999999999</v>
      </c>
      <c r="J202">
        <v>1.9171</v>
      </c>
      <c r="K202">
        <v>-0.74099999999999999</v>
      </c>
      <c r="L202">
        <v>469.66</v>
      </c>
      <c r="M202">
        <v>1.0791999999999999</v>
      </c>
      <c r="N202">
        <v>1.6420999999999999</v>
      </c>
      <c r="O202">
        <v>-0.56288000000000005</v>
      </c>
      <c r="Q202">
        <v>497.34</v>
      </c>
      <c r="R202">
        <v>0.69896999999999998</v>
      </c>
      <c r="S202">
        <v>0.80347000000000002</v>
      </c>
      <c r="T202">
        <v>-0.1045</v>
      </c>
      <c r="U202">
        <v>497.34</v>
      </c>
      <c r="V202">
        <v>0.69896999999999998</v>
      </c>
      <c r="W202">
        <v>0.67325000000000002</v>
      </c>
      <c r="X202">
        <v>2.5721000000000001E-2</v>
      </c>
      <c r="AD202" s="1"/>
      <c r="AG202"/>
    </row>
    <row r="203" spans="8:33" x14ac:dyDescent="0.3">
      <c r="H203">
        <v>545.22</v>
      </c>
      <c r="I203">
        <v>1.4771000000000001</v>
      </c>
      <c r="J203">
        <v>2.1179999999999999</v>
      </c>
      <c r="K203">
        <v>-0.64088000000000001</v>
      </c>
      <c r="L203">
        <v>545.22</v>
      </c>
      <c r="M203">
        <v>1.3424</v>
      </c>
      <c r="N203">
        <v>1.7690999999999999</v>
      </c>
      <c r="O203">
        <v>-0.42663000000000001</v>
      </c>
      <c r="Q203">
        <v>871.58</v>
      </c>
      <c r="R203">
        <v>2.9165000000000001</v>
      </c>
      <c r="S203">
        <v>1.1971000000000001</v>
      </c>
      <c r="T203">
        <v>1.7194</v>
      </c>
      <c r="U203">
        <v>871.58</v>
      </c>
      <c r="V203">
        <v>1.8976</v>
      </c>
      <c r="W203">
        <v>0.95860999999999996</v>
      </c>
      <c r="X203">
        <v>0.93901999999999997</v>
      </c>
      <c r="AD203" s="1"/>
      <c r="AG203"/>
    </row>
    <row r="204" spans="8:33" x14ac:dyDescent="0.3">
      <c r="H204">
        <v>449.85</v>
      </c>
      <c r="I204">
        <v>3.0318000000000001</v>
      </c>
      <c r="J204">
        <v>1.8644000000000001</v>
      </c>
      <c r="K204">
        <v>1.1674</v>
      </c>
      <c r="L204">
        <v>449.85</v>
      </c>
      <c r="M204">
        <v>2.4378000000000002</v>
      </c>
      <c r="N204">
        <v>1.6088</v>
      </c>
      <c r="O204">
        <v>0.82899</v>
      </c>
      <c r="Q204">
        <v>741.81</v>
      </c>
      <c r="R204">
        <v>0.77815000000000001</v>
      </c>
      <c r="S204">
        <v>1.0606</v>
      </c>
      <c r="T204">
        <v>-0.28243000000000001</v>
      </c>
      <c r="U204">
        <v>741.81</v>
      </c>
      <c r="V204">
        <v>0.77815000000000001</v>
      </c>
      <c r="W204">
        <v>0.85965999999999998</v>
      </c>
      <c r="X204">
        <v>-8.1511E-2</v>
      </c>
      <c r="AD204" s="1"/>
      <c r="AG204"/>
    </row>
    <row r="205" spans="8:33" x14ac:dyDescent="0.3">
      <c r="H205">
        <v>570.64</v>
      </c>
      <c r="I205">
        <v>2.0253000000000001</v>
      </c>
      <c r="J205">
        <v>2.1856</v>
      </c>
      <c r="K205">
        <v>-0.16028999999999999</v>
      </c>
      <c r="L205">
        <v>570.64</v>
      </c>
      <c r="M205">
        <v>1.8129</v>
      </c>
      <c r="N205">
        <v>1.8118000000000001</v>
      </c>
      <c r="O205">
        <v>1.1402999999999999E-3</v>
      </c>
      <c r="Q205">
        <v>631.63</v>
      </c>
      <c r="R205">
        <v>0.90308999999999995</v>
      </c>
      <c r="S205">
        <v>0.94469999999999998</v>
      </c>
      <c r="T205">
        <v>-4.1606999999999998E-2</v>
      </c>
      <c r="U205">
        <v>631.63</v>
      </c>
      <c r="V205">
        <v>0.60206000000000004</v>
      </c>
      <c r="W205">
        <v>0.77564</v>
      </c>
      <c r="X205">
        <v>-0.17358000000000001</v>
      </c>
      <c r="AD205" s="1"/>
      <c r="AG205"/>
    </row>
    <row r="206" spans="8:33" x14ac:dyDescent="0.3">
      <c r="H206">
        <v>395.81</v>
      </c>
      <c r="I206">
        <v>1.8633</v>
      </c>
      <c r="J206">
        <v>1.7206999999999999</v>
      </c>
      <c r="K206">
        <v>0.14258999999999999</v>
      </c>
      <c r="L206">
        <v>395.81</v>
      </c>
      <c r="M206">
        <v>1.6335</v>
      </c>
      <c r="N206">
        <v>1.5179</v>
      </c>
      <c r="O206">
        <v>0.11552</v>
      </c>
      <c r="Q206">
        <v>582.03</v>
      </c>
      <c r="R206">
        <v>1.6901999999999999</v>
      </c>
      <c r="S206">
        <v>0.89254</v>
      </c>
      <c r="T206">
        <v>0.79766000000000004</v>
      </c>
      <c r="U206">
        <v>582.03</v>
      </c>
      <c r="V206">
        <v>1.5563</v>
      </c>
      <c r="W206">
        <v>0.73782999999999999</v>
      </c>
      <c r="X206">
        <v>0.81847999999999999</v>
      </c>
      <c r="AD206" s="1"/>
      <c r="AG206"/>
    </row>
    <row r="207" spans="8:33" x14ac:dyDescent="0.3">
      <c r="H207">
        <v>435.45</v>
      </c>
      <c r="I207">
        <v>3.3113000000000001</v>
      </c>
      <c r="J207">
        <v>1.8261000000000001</v>
      </c>
      <c r="K207">
        <v>1.4852000000000001</v>
      </c>
      <c r="L207">
        <v>435.45</v>
      </c>
      <c r="M207">
        <v>2.3746999999999998</v>
      </c>
      <c r="N207">
        <v>1.5846</v>
      </c>
      <c r="O207">
        <v>0.79018999999999995</v>
      </c>
      <c r="Q207">
        <v>668.68</v>
      </c>
      <c r="R207">
        <v>3.5234999999999999</v>
      </c>
      <c r="S207">
        <v>0.98367000000000004</v>
      </c>
      <c r="T207">
        <v>2.5398000000000001</v>
      </c>
      <c r="U207">
        <v>668.68</v>
      </c>
      <c r="V207">
        <v>2.2877999999999998</v>
      </c>
      <c r="W207">
        <v>0.80389999999999995</v>
      </c>
      <c r="X207">
        <v>1.4839</v>
      </c>
      <c r="AD207" s="1"/>
      <c r="AG207"/>
    </row>
    <row r="208" spans="8:33" x14ac:dyDescent="0.3">
      <c r="H208">
        <v>472.06</v>
      </c>
      <c r="I208">
        <v>2.7225999999999999</v>
      </c>
      <c r="J208">
        <v>1.9235</v>
      </c>
      <c r="K208">
        <v>0.79915000000000003</v>
      </c>
      <c r="L208">
        <v>472.06</v>
      </c>
      <c r="M208">
        <v>2.1335000000000002</v>
      </c>
      <c r="N208">
        <v>1.6460999999999999</v>
      </c>
      <c r="O208">
        <v>0.48743999999999998</v>
      </c>
      <c r="Q208">
        <v>690.32</v>
      </c>
      <c r="R208">
        <v>0</v>
      </c>
      <c r="S208">
        <v>1.0064</v>
      </c>
      <c r="T208">
        <v>-1.0064</v>
      </c>
      <c r="U208">
        <v>690.32</v>
      </c>
      <c r="V208">
        <v>0</v>
      </c>
      <c r="W208">
        <v>0.82038999999999995</v>
      </c>
      <c r="X208">
        <v>-0.82038999999999995</v>
      </c>
      <c r="AD208" s="1"/>
      <c r="AG208"/>
    </row>
    <row r="209" spans="8:47" x14ac:dyDescent="0.3">
      <c r="H209">
        <v>773.93</v>
      </c>
      <c r="I209">
        <v>1.6628000000000001</v>
      </c>
      <c r="J209">
        <v>2.7262</v>
      </c>
      <c r="K209">
        <v>-1.0633999999999999</v>
      </c>
      <c r="L209">
        <v>773.93</v>
      </c>
      <c r="M209">
        <v>1.5682</v>
      </c>
      <c r="N209">
        <v>2.1534</v>
      </c>
      <c r="O209">
        <v>-0.58525000000000005</v>
      </c>
      <c r="Q209">
        <v>743.05</v>
      </c>
      <c r="R209">
        <v>0.69896999999999998</v>
      </c>
      <c r="S209">
        <v>1.0619000000000001</v>
      </c>
      <c r="T209">
        <v>-0.36291000000000001</v>
      </c>
      <c r="U209">
        <v>743.05</v>
      </c>
      <c r="V209">
        <v>0.60206000000000004</v>
      </c>
      <c r="W209">
        <v>0.86060999999999999</v>
      </c>
      <c r="X209">
        <v>-0.25855</v>
      </c>
      <c r="AD209" s="1"/>
      <c r="AG209"/>
    </row>
    <row r="210" spans="8:47" x14ac:dyDescent="0.3">
      <c r="H210">
        <v>537.66</v>
      </c>
      <c r="I210">
        <v>3.4161000000000001</v>
      </c>
      <c r="J210">
        <v>2.0979000000000001</v>
      </c>
      <c r="K210">
        <v>1.3182</v>
      </c>
      <c r="L210">
        <v>537.66</v>
      </c>
      <c r="M210">
        <v>2.4563999999999999</v>
      </c>
      <c r="N210">
        <v>1.7564</v>
      </c>
      <c r="O210">
        <v>0.70001000000000002</v>
      </c>
      <c r="Q210">
        <v>648.92999999999995</v>
      </c>
      <c r="R210">
        <v>0</v>
      </c>
      <c r="S210">
        <v>0.96289000000000002</v>
      </c>
      <c r="T210">
        <v>-0.96289000000000002</v>
      </c>
      <c r="U210">
        <v>648.92999999999995</v>
      </c>
      <c r="V210">
        <v>0</v>
      </c>
      <c r="W210">
        <v>0.78883000000000003</v>
      </c>
      <c r="X210">
        <v>-0.78883000000000003</v>
      </c>
      <c r="AD210" s="1"/>
      <c r="AG210"/>
    </row>
    <row r="211" spans="8:47" x14ac:dyDescent="0.3">
      <c r="H211">
        <v>512.97</v>
      </c>
      <c r="I211">
        <v>2.4392999999999998</v>
      </c>
      <c r="J211">
        <v>2.0322</v>
      </c>
      <c r="K211">
        <v>0.40709000000000001</v>
      </c>
      <c r="L211">
        <v>512.97</v>
      </c>
      <c r="M211">
        <v>2.1846999999999999</v>
      </c>
      <c r="N211">
        <v>1.7148000000000001</v>
      </c>
      <c r="O211">
        <v>0.46984999999999999</v>
      </c>
      <c r="Q211">
        <v>762.25</v>
      </c>
      <c r="R211">
        <v>0</v>
      </c>
      <c r="S211">
        <v>1.0821000000000001</v>
      </c>
      <c r="T211">
        <v>-1.0821000000000001</v>
      </c>
      <c r="U211">
        <v>762.25</v>
      </c>
      <c r="V211">
        <v>0</v>
      </c>
      <c r="W211">
        <v>0.87524999999999997</v>
      </c>
      <c r="X211">
        <v>-0.87524999999999997</v>
      </c>
      <c r="AD211" s="1"/>
      <c r="AG211"/>
      <c r="AU211">
        <v>6.0100000000000001E-2</v>
      </c>
    </row>
    <row r="212" spans="8:47" x14ac:dyDescent="0.3">
      <c r="H212">
        <v>741.57</v>
      </c>
      <c r="I212">
        <v>3.0318000000000001</v>
      </c>
      <c r="J212">
        <v>2.6400999999999999</v>
      </c>
      <c r="K212">
        <v>0.39172000000000001</v>
      </c>
      <c r="L212">
        <v>741.57</v>
      </c>
      <c r="M212">
        <v>2.2429999999999999</v>
      </c>
      <c r="N212">
        <v>2.0990000000000002</v>
      </c>
      <c r="O212">
        <v>0.14399000000000001</v>
      </c>
      <c r="Q212">
        <v>734.13</v>
      </c>
      <c r="R212">
        <v>1.6990000000000001</v>
      </c>
      <c r="S212">
        <v>1.0525</v>
      </c>
      <c r="T212">
        <v>0.64646999999999999</v>
      </c>
      <c r="U212">
        <v>734.13</v>
      </c>
      <c r="V212">
        <v>1.4914000000000001</v>
      </c>
      <c r="W212">
        <v>0.8538</v>
      </c>
      <c r="X212">
        <v>0.63756000000000002</v>
      </c>
      <c r="AD212" s="1"/>
      <c r="AG212"/>
    </row>
    <row r="213" spans="8:47" x14ac:dyDescent="0.3">
      <c r="H213">
        <v>453.6</v>
      </c>
      <c r="I213">
        <v>0.90308999999999995</v>
      </c>
      <c r="J213">
        <v>1.8744000000000001</v>
      </c>
      <c r="K213">
        <v>-0.97128999999999999</v>
      </c>
      <c r="L213">
        <v>453.6</v>
      </c>
      <c r="M213">
        <v>0.77815000000000001</v>
      </c>
      <c r="N213">
        <v>1.6151</v>
      </c>
      <c r="O213">
        <v>-0.83692</v>
      </c>
      <c r="Q213">
        <v>766.77</v>
      </c>
      <c r="R213">
        <v>2.2742</v>
      </c>
      <c r="S213">
        <v>1.0868</v>
      </c>
      <c r="T213">
        <v>1.1873</v>
      </c>
      <c r="U213">
        <v>766.77</v>
      </c>
      <c r="V213">
        <v>1.8261000000000001</v>
      </c>
      <c r="W213">
        <v>0.87870000000000004</v>
      </c>
      <c r="X213">
        <v>0.94738</v>
      </c>
      <c r="AD213" s="1"/>
      <c r="AG213"/>
    </row>
    <row r="214" spans="8:47" x14ac:dyDescent="0.3">
      <c r="H214">
        <v>865.74</v>
      </c>
      <c r="I214">
        <v>3.3978000000000002</v>
      </c>
      <c r="J214">
        <v>2.9702999999999999</v>
      </c>
      <c r="K214">
        <v>0.42749999999999999</v>
      </c>
      <c r="L214">
        <v>865.74</v>
      </c>
      <c r="M214">
        <v>2.3944999999999999</v>
      </c>
      <c r="N214">
        <v>2.3077000000000001</v>
      </c>
      <c r="O214">
        <v>8.6710999999999996E-2</v>
      </c>
      <c r="Q214">
        <v>762.11</v>
      </c>
      <c r="R214">
        <v>1.7634000000000001</v>
      </c>
      <c r="S214">
        <v>1.0819000000000001</v>
      </c>
      <c r="T214">
        <v>0.68149999999999999</v>
      </c>
      <c r="U214">
        <v>762.11</v>
      </c>
      <c r="V214">
        <v>1.3802000000000001</v>
      </c>
      <c r="W214">
        <v>0.87514000000000003</v>
      </c>
      <c r="X214">
        <v>0.50507000000000002</v>
      </c>
      <c r="AD214" s="1"/>
      <c r="AG214"/>
    </row>
    <row r="215" spans="8:47" x14ac:dyDescent="0.3">
      <c r="H215">
        <v>510.09</v>
      </c>
      <c r="I215">
        <v>3.4597000000000002</v>
      </c>
      <c r="J215">
        <v>2.0246</v>
      </c>
      <c r="K215">
        <v>1.4351</v>
      </c>
      <c r="L215">
        <v>510.09</v>
      </c>
      <c r="M215">
        <v>2.4361999999999999</v>
      </c>
      <c r="N215">
        <v>1.71</v>
      </c>
      <c r="O215">
        <v>0.72614999999999996</v>
      </c>
      <c r="Q215">
        <v>672.33</v>
      </c>
      <c r="R215">
        <v>0.77815000000000001</v>
      </c>
      <c r="S215">
        <v>0.98750000000000004</v>
      </c>
      <c r="T215">
        <v>-0.20935000000000001</v>
      </c>
      <c r="U215">
        <v>672.33</v>
      </c>
      <c r="V215">
        <v>0.69896999999999998</v>
      </c>
      <c r="W215">
        <v>0.80667999999999995</v>
      </c>
      <c r="X215">
        <v>-0.10771</v>
      </c>
      <c r="AD215" s="1"/>
      <c r="AG215"/>
    </row>
    <row r="216" spans="8:47" x14ac:dyDescent="0.3">
      <c r="H216">
        <v>564.74</v>
      </c>
      <c r="I216">
        <v>2.9903</v>
      </c>
      <c r="J216">
        <v>2.1699000000000002</v>
      </c>
      <c r="K216">
        <v>0.82043999999999995</v>
      </c>
      <c r="L216">
        <v>564.74</v>
      </c>
      <c r="M216">
        <v>2.3784000000000001</v>
      </c>
      <c r="N216">
        <v>1.8019000000000001</v>
      </c>
      <c r="O216">
        <v>0.57655000000000001</v>
      </c>
      <c r="Q216">
        <v>571.14</v>
      </c>
      <c r="R216">
        <v>0.47711999999999999</v>
      </c>
      <c r="S216">
        <v>0.88107999999999997</v>
      </c>
      <c r="T216">
        <v>-0.40395999999999999</v>
      </c>
      <c r="U216">
        <v>571.14</v>
      </c>
      <c r="V216">
        <v>0.47711999999999999</v>
      </c>
      <c r="W216">
        <v>0.72951999999999995</v>
      </c>
      <c r="X216">
        <v>-0.25240000000000001</v>
      </c>
      <c r="AD216" s="1"/>
      <c r="AG216"/>
    </row>
    <row r="217" spans="8:47" x14ac:dyDescent="0.3">
      <c r="H217">
        <v>432.32</v>
      </c>
      <c r="I217">
        <v>0.47711999999999999</v>
      </c>
      <c r="J217">
        <v>1.8178000000000001</v>
      </c>
      <c r="K217">
        <v>-1.3407</v>
      </c>
      <c r="L217">
        <v>432.32</v>
      </c>
      <c r="M217">
        <v>0.47711999999999999</v>
      </c>
      <c r="N217">
        <v>1.5792999999999999</v>
      </c>
      <c r="O217">
        <v>-1.1022000000000001</v>
      </c>
      <c r="Q217">
        <v>526.29</v>
      </c>
      <c r="R217">
        <v>0</v>
      </c>
      <c r="S217">
        <v>0.83391000000000004</v>
      </c>
      <c r="T217">
        <v>-0.83391000000000004</v>
      </c>
      <c r="U217">
        <v>526.29</v>
      </c>
      <c r="V217">
        <v>0</v>
      </c>
      <c r="W217">
        <v>0.69532000000000005</v>
      </c>
      <c r="X217">
        <v>-0.69532000000000005</v>
      </c>
      <c r="AD217" s="1"/>
      <c r="AG217"/>
    </row>
    <row r="218" spans="8:47" x14ac:dyDescent="0.3">
      <c r="H218">
        <v>698.08</v>
      </c>
      <c r="I218">
        <v>1.9444999999999999</v>
      </c>
      <c r="J218">
        <v>2.5245000000000002</v>
      </c>
      <c r="K218">
        <v>-0.57996999999999999</v>
      </c>
      <c r="L218">
        <v>698.08</v>
      </c>
      <c r="M218">
        <v>1.8062</v>
      </c>
      <c r="N218">
        <v>2.0259999999999998</v>
      </c>
      <c r="O218">
        <v>-0.21978</v>
      </c>
      <c r="Q218">
        <v>444.06</v>
      </c>
      <c r="R218">
        <v>1.6128</v>
      </c>
      <c r="S218">
        <v>0.74743000000000004</v>
      </c>
      <c r="T218">
        <v>0.86534999999999995</v>
      </c>
      <c r="U218">
        <v>444.06</v>
      </c>
      <c r="V218">
        <v>1.4314</v>
      </c>
      <c r="W218">
        <v>0.63261999999999996</v>
      </c>
      <c r="X218">
        <v>0.79874999999999996</v>
      </c>
      <c r="AD218" s="1"/>
      <c r="AG218"/>
    </row>
    <row r="219" spans="8:47" x14ac:dyDescent="0.3">
      <c r="H219">
        <v>439.43</v>
      </c>
      <c r="I219">
        <v>1.3222</v>
      </c>
      <c r="J219">
        <v>1.8367</v>
      </c>
      <c r="K219">
        <v>-0.51448000000000005</v>
      </c>
      <c r="L219">
        <v>439.43</v>
      </c>
      <c r="M219">
        <v>1.2787999999999999</v>
      </c>
      <c r="N219">
        <v>1.5911999999999999</v>
      </c>
      <c r="O219">
        <v>-0.31248999999999999</v>
      </c>
      <c r="Q219">
        <v>760.16</v>
      </c>
      <c r="R219">
        <v>2.1732</v>
      </c>
      <c r="S219">
        <v>1.0799000000000001</v>
      </c>
      <c r="T219">
        <v>1.0932999999999999</v>
      </c>
      <c r="U219">
        <v>760.16</v>
      </c>
      <c r="V219">
        <v>1.8920999999999999</v>
      </c>
      <c r="W219">
        <v>0.87365000000000004</v>
      </c>
      <c r="X219">
        <v>1.0184</v>
      </c>
      <c r="AD219" s="1"/>
      <c r="AG219"/>
    </row>
    <row r="220" spans="8:47" x14ac:dyDescent="0.3">
      <c r="H220">
        <v>414.4</v>
      </c>
      <c r="I220">
        <v>2.2967</v>
      </c>
      <c r="J220">
        <v>1.7702</v>
      </c>
      <c r="K220">
        <v>0.52651000000000003</v>
      </c>
      <c r="L220">
        <v>414.4</v>
      </c>
      <c r="M220">
        <v>2.0607000000000002</v>
      </c>
      <c r="N220">
        <v>1.5491999999999999</v>
      </c>
      <c r="O220">
        <v>0.51151000000000002</v>
      </c>
      <c r="Q220">
        <v>717.42</v>
      </c>
      <c r="R220">
        <v>2.3365</v>
      </c>
      <c r="S220">
        <v>1.0348999999999999</v>
      </c>
      <c r="T220">
        <v>1.3015000000000001</v>
      </c>
      <c r="U220">
        <v>717.42</v>
      </c>
      <c r="V220">
        <v>2.1959</v>
      </c>
      <c r="W220">
        <v>0.84106000000000003</v>
      </c>
      <c r="X220">
        <v>1.3548</v>
      </c>
      <c r="AD220" s="1"/>
      <c r="AG220"/>
    </row>
    <row r="221" spans="8:47" x14ac:dyDescent="0.3">
      <c r="H221">
        <v>778.68</v>
      </c>
      <c r="I221">
        <v>2.6656</v>
      </c>
      <c r="J221">
        <v>2.7387999999999999</v>
      </c>
      <c r="K221">
        <v>-7.3192999999999994E-2</v>
      </c>
      <c r="L221">
        <v>778.68</v>
      </c>
      <c r="M221">
        <v>2.2040999999999999</v>
      </c>
      <c r="N221">
        <v>2.1614</v>
      </c>
      <c r="O221">
        <v>4.2699000000000001E-2</v>
      </c>
      <c r="Q221">
        <v>548.88</v>
      </c>
      <c r="R221">
        <v>2.7443</v>
      </c>
      <c r="S221">
        <v>0.85768</v>
      </c>
      <c r="T221">
        <v>1.8866000000000001</v>
      </c>
      <c r="U221">
        <v>548.88</v>
      </c>
      <c r="V221">
        <v>2.2094999999999998</v>
      </c>
      <c r="W221">
        <v>0.71255000000000002</v>
      </c>
      <c r="X221">
        <v>1.4970000000000001</v>
      </c>
      <c r="AD221" s="1"/>
      <c r="AG221"/>
    </row>
    <row r="222" spans="8:47" x14ac:dyDescent="0.3">
      <c r="H222">
        <v>477.67</v>
      </c>
      <c r="I222">
        <v>3.0518999999999998</v>
      </c>
      <c r="J222">
        <v>1.9383999999999999</v>
      </c>
      <c r="K222">
        <v>1.1134999999999999</v>
      </c>
      <c r="L222">
        <v>477.67</v>
      </c>
      <c r="M222">
        <v>2.2833000000000001</v>
      </c>
      <c r="N222">
        <v>1.6555</v>
      </c>
      <c r="O222">
        <v>0.62777000000000005</v>
      </c>
      <c r="Q222">
        <v>645.79999999999995</v>
      </c>
      <c r="R222">
        <v>0</v>
      </c>
      <c r="S222">
        <v>0.95960000000000001</v>
      </c>
      <c r="T222">
        <v>-0.95960000000000001</v>
      </c>
      <c r="U222">
        <v>645.79999999999995</v>
      </c>
      <c r="V222">
        <v>0</v>
      </c>
      <c r="W222">
        <v>0.78644999999999998</v>
      </c>
      <c r="X222">
        <v>-0.78644999999999998</v>
      </c>
      <c r="AD222" s="1"/>
      <c r="AG222"/>
    </row>
    <row r="223" spans="8:47" x14ac:dyDescent="0.3">
      <c r="H223">
        <v>572</v>
      </c>
      <c r="I223">
        <v>2.6084999999999998</v>
      </c>
      <c r="J223">
        <v>2.1892</v>
      </c>
      <c r="K223">
        <v>0.41932000000000003</v>
      </c>
      <c r="L223">
        <v>572</v>
      </c>
      <c r="M223">
        <v>2.1703000000000001</v>
      </c>
      <c r="N223">
        <v>1.8141</v>
      </c>
      <c r="O223">
        <v>0.35620000000000002</v>
      </c>
      <c r="Q223">
        <v>542.27</v>
      </c>
      <c r="R223">
        <v>0.30103000000000002</v>
      </c>
      <c r="S223">
        <v>0.85072000000000003</v>
      </c>
      <c r="T223">
        <v>-0.54969000000000001</v>
      </c>
      <c r="U223">
        <v>542.27</v>
      </c>
      <c r="V223">
        <v>0.30103000000000002</v>
      </c>
      <c r="W223">
        <v>0.70750999999999997</v>
      </c>
      <c r="X223">
        <v>-0.40648000000000001</v>
      </c>
      <c r="AD223" s="1"/>
      <c r="AG223"/>
    </row>
    <row r="224" spans="8:47" x14ac:dyDescent="0.3">
      <c r="H224">
        <v>568.30999999999995</v>
      </c>
      <c r="I224">
        <v>3.0224000000000002</v>
      </c>
      <c r="J224">
        <v>2.1793999999999998</v>
      </c>
      <c r="K224">
        <v>0.84301999999999999</v>
      </c>
      <c r="L224">
        <v>568.30999999999995</v>
      </c>
      <c r="M224">
        <v>2.4409000000000001</v>
      </c>
      <c r="N224">
        <v>1.8079000000000001</v>
      </c>
      <c r="O224">
        <v>0.63305</v>
      </c>
      <c r="Q224">
        <v>793.15</v>
      </c>
      <c r="R224">
        <v>1.1460999999999999</v>
      </c>
      <c r="S224">
        <v>1.1146</v>
      </c>
      <c r="T224">
        <v>3.1559999999999998E-2</v>
      </c>
      <c r="U224">
        <v>793.15</v>
      </c>
      <c r="V224">
        <v>1.1460999999999999</v>
      </c>
      <c r="W224">
        <v>0.89881</v>
      </c>
      <c r="X224">
        <v>0.24732000000000001</v>
      </c>
      <c r="AD224" s="1"/>
      <c r="AG224"/>
    </row>
    <row r="225" spans="8:33" x14ac:dyDescent="0.3">
      <c r="H225">
        <v>643.46</v>
      </c>
      <c r="I225">
        <v>2.8948999999999998</v>
      </c>
      <c r="J225">
        <v>2.3792</v>
      </c>
      <c r="K225">
        <v>0.51563999999999999</v>
      </c>
      <c r="L225">
        <v>643.46</v>
      </c>
      <c r="M225">
        <v>2.2504</v>
      </c>
      <c r="N225">
        <v>1.9341999999999999</v>
      </c>
      <c r="O225">
        <v>0.31625999999999999</v>
      </c>
      <c r="Q225">
        <v>681.34</v>
      </c>
      <c r="R225">
        <v>0.30103000000000002</v>
      </c>
      <c r="S225">
        <v>0.99697999999999998</v>
      </c>
      <c r="T225">
        <v>-0.69594999999999996</v>
      </c>
      <c r="U225">
        <v>681.34</v>
      </c>
      <c r="V225">
        <v>0</v>
      </c>
      <c r="W225">
        <v>0.81355</v>
      </c>
      <c r="X225">
        <v>-0.81355</v>
      </c>
      <c r="AD225" s="1"/>
      <c r="AG225"/>
    </row>
    <row r="226" spans="8:33" x14ac:dyDescent="0.3">
      <c r="H226">
        <v>758.37</v>
      </c>
      <c r="I226">
        <v>2.1429999999999998</v>
      </c>
      <c r="J226">
        <v>2.6848000000000001</v>
      </c>
      <c r="K226">
        <v>-0.54176000000000002</v>
      </c>
      <c r="L226">
        <v>758.37</v>
      </c>
      <c r="M226">
        <v>1.9541999999999999</v>
      </c>
      <c r="N226">
        <v>2.1273</v>
      </c>
      <c r="O226">
        <v>-0.17305000000000001</v>
      </c>
      <c r="Q226">
        <v>412.22</v>
      </c>
      <c r="R226">
        <v>0.47711999999999999</v>
      </c>
      <c r="S226">
        <v>0.71394999999999997</v>
      </c>
      <c r="T226">
        <v>-0.23683000000000001</v>
      </c>
      <c r="U226">
        <v>412.22</v>
      </c>
      <c r="V226">
        <v>0.47711999999999999</v>
      </c>
      <c r="W226">
        <v>0.60833999999999999</v>
      </c>
      <c r="X226">
        <v>-0.13122</v>
      </c>
      <c r="AD226" s="1"/>
      <c r="AG226"/>
    </row>
    <row r="227" spans="8:33" x14ac:dyDescent="0.3">
      <c r="H227">
        <v>965.03</v>
      </c>
      <c r="I227">
        <v>1.8325</v>
      </c>
      <c r="J227">
        <v>3.2343000000000002</v>
      </c>
      <c r="K227">
        <v>-1.4017999999999999</v>
      </c>
      <c r="L227">
        <v>965.03</v>
      </c>
      <c r="M227">
        <v>1.7634000000000001</v>
      </c>
      <c r="N227">
        <v>2.4746000000000001</v>
      </c>
      <c r="O227">
        <v>-0.71118999999999999</v>
      </c>
      <c r="Q227">
        <v>590.24</v>
      </c>
      <c r="R227">
        <v>0.30103000000000002</v>
      </c>
      <c r="S227">
        <v>0.90117999999999998</v>
      </c>
      <c r="T227">
        <v>-0.60014999999999996</v>
      </c>
      <c r="U227">
        <v>590.24</v>
      </c>
      <c r="V227">
        <v>0.30103000000000002</v>
      </c>
      <c r="W227">
        <v>0.74409000000000003</v>
      </c>
      <c r="X227">
        <v>-0.44306000000000001</v>
      </c>
      <c r="AD227" s="1"/>
      <c r="AG227"/>
    </row>
    <row r="228" spans="8:33" x14ac:dyDescent="0.3">
      <c r="H228">
        <v>464.73</v>
      </c>
      <c r="I228">
        <v>1.716</v>
      </c>
      <c r="J228">
        <v>1.9039999999999999</v>
      </c>
      <c r="K228">
        <v>-0.18797</v>
      </c>
      <c r="L228">
        <v>464.73</v>
      </c>
      <c r="M228">
        <v>1.5441</v>
      </c>
      <c r="N228">
        <v>1.6337999999999999</v>
      </c>
      <c r="O228">
        <v>-8.9703000000000005E-2</v>
      </c>
      <c r="Q228">
        <v>633.52</v>
      </c>
      <c r="R228">
        <v>1.3424</v>
      </c>
      <c r="S228">
        <v>0.94669000000000003</v>
      </c>
      <c r="T228">
        <v>0.39573000000000003</v>
      </c>
      <c r="U228">
        <v>633.52</v>
      </c>
      <c r="V228">
        <v>1.2787999999999999</v>
      </c>
      <c r="W228">
        <v>0.77708999999999995</v>
      </c>
      <c r="X228">
        <v>0.50166999999999995</v>
      </c>
      <c r="AD228" s="1"/>
      <c r="AG228"/>
    </row>
    <row r="229" spans="8:33" x14ac:dyDescent="0.3">
      <c r="H229">
        <v>484.74</v>
      </c>
      <c r="I229">
        <v>2.3483000000000001</v>
      </c>
      <c r="J229">
        <v>1.9572000000000001</v>
      </c>
      <c r="K229">
        <v>0.39112999999999998</v>
      </c>
      <c r="L229">
        <v>484.74</v>
      </c>
      <c r="M229">
        <v>2.1614</v>
      </c>
      <c r="N229">
        <v>1.6674</v>
      </c>
      <c r="O229">
        <v>0.49397000000000002</v>
      </c>
      <c r="Q229">
        <v>749.8</v>
      </c>
      <c r="R229">
        <v>1.5798000000000001</v>
      </c>
      <c r="S229">
        <v>1.069</v>
      </c>
      <c r="T229">
        <v>0.51080000000000003</v>
      </c>
      <c r="U229">
        <v>749.8</v>
      </c>
      <c r="V229">
        <v>1.3009999999999999</v>
      </c>
      <c r="W229">
        <v>0.86575999999999997</v>
      </c>
      <c r="X229">
        <v>0.43526999999999999</v>
      </c>
      <c r="AD229" s="1"/>
      <c r="AG229"/>
    </row>
    <row r="230" spans="8:33" x14ac:dyDescent="0.3">
      <c r="H230">
        <v>414.41</v>
      </c>
      <c r="I230">
        <v>2.3502000000000001</v>
      </c>
      <c r="J230">
        <v>1.7702</v>
      </c>
      <c r="K230">
        <v>0.58008000000000004</v>
      </c>
      <c r="L230">
        <v>414.41</v>
      </c>
      <c r="M230">
        <v>1.9590000000000001</v>
      </c>
      <c r="N230">
        <v>1.5491999999999999</v>
      </c>
      <c r="O230">
        <v>0.40984999999999999</v>
      </c>
      <c r="Q230">
        <v>607.01</v>
      </c>
      <c r="R230">
        <v>1.6335</v>
      </c>
      <c r="S230">
        <v>0.91881000000000002</v>
      </c>
      <c r="T230">
        <v>0.71465999999999996</v>
      </c>
      <c r="U230">
        <v>607.01</v>
      </c>
      <c r="V230">
        <v>1.5315000000000001</v>
      </c>
      <c r="W230">
        <v>0.75688</v>
      </c>
      <c r="X230">
        <v>0.77459999999999996</v>
      </c>
      <c r="AD230" s="1"/>
      <c r="AG230"/>
    </row>
    <row r="231" spans="8:33" x14ac:dyDescent="0.3">
      <c r="H231">
        <v>602.88</v>
      </c>
      <c r="I231">
        <v>1.9191</v>
      </c>
      <c r="J231">
        <v>2.2713000000000001</v>
      </c>
      <c r="K231">
        <v>-0.35226000000000002</v>
      </c>
      <c r="L231">
        <v>602.88</v>
      </c>
      <c r="M231">
        <v>1.8194999999999999</v>
      </c>
      <c r="N231">
        <v>1.8660000000000001</v>
      </c>
      <c r="O231">
        <v>-4.6425000000000001E-2</v>
      </c>
      <c r="Q231">
        <v>607.01</v>
      </c>
      <c r="R231">
        <v>0.60206000000000004</v>
      </c>
      <c r="S231">
        <v>0.91881000000000002</v>
      </c>
      <c r="T231">
        <v>-0.31674999999999998</v>
      </c>
      <c r="U231">
        <v>607.01</v>
      </c>
      <c r="V231">
        <v>0.30103000000000002</v>
      </c>
      <c r="W231">
        <v>0.75688</v>
      </c>
      <c r="X231">
        <v>-0.45584999999999998</v>
      </c>
      <c r="AD231" s="1"/>
      <c r="AG231"/>
    </row>
    <row r="232" spans="8:33" x14ac:dyDescent="0.3">
      <c r="H232">
        <v>818.48</v>
      </c>
      <c r="I232">
        <v>3.5899000000000001</v>
      </c>
      <c r="J232">
        <v>2.8445999999999998</v>
      </c>
      <c r="K232">
        <v>0.74534999999999996</v>
      </c>
      <c r="L232">
        <v>818.48</v>
      </c>
      <c r="M232">
        <v>2.5091999999999999</v>
      </c>
      <c r="N232">
        <v>2.2282999999999999</v>
      </c>
      <c r="O232">
        <v>0.28088999999999997</v>
      </c>
      <c r="Q232">
        <v>762.75</v>
      </c>
      <c r="R232">
        <v>0.30103000000000002</v>
      </c>
      <c r="S232">
        <v>1.0826</v>
      </c>
      <c r="T232">
        <v>-0.78156999999999999</v>
      </c>
      <c r="U232">
        <v>762.75</v>
      </c>
      <c r="V232">
        <v>0.30103000000000002</v>
      </c>
      <c r="W232">
        <v>0.87561999999999995</v>
      </c>
      <c r="X232">
        <v>-0.57459000000000005</v>
      </c>
      <c r="AD232" s="1"/>
      <c r="AG232"/>
    </row>
    <row r="233" spans="8:33" x14ac:dyDescent="0.3">
      <c r="H233">
        <v>865.33</v>
      </c>
      <c r="I233">
        <v>3.4188000000000001</v>
      </c>
      <c r="J233">
        <v>2.9691999999999998</v>
      </c>
      <c r="K233">
        <v>0.4496</v>
      </c>
      <c r="L233">
        <v>865.33</v>
      </c>
      <c r="M233">
        <v>2.4378000000000002</v>
      </c>
      <c r="N233">
        <v>2.3071000000000002</v>
      </c>
      <c r="O233">
        <v>0.13069</v>
      </c>
      <c r="Q233">
        <v>548.16999999999996</v>
      </c>
      <c r="R233">
        <v>0.95423999999999998</v>
      </c>
      <c r="S233">
        <v>0.85692000000000002</v>
      </c>
      <c r="T233">
        <v>9.7319000000000003E-2</v>
      </c>
      <c r="U233">
        <v>548.16999999999996</v>
      </c>
      <c r="V233">
        <v>0.90308999999999995</v>
      </c>
      <c r="W233">
        <v>0.71199999999999997</v>
      </c>
      <c r="X233">
        <v>0.19109000000000001</v>
      </c>
      <c r="AD233" s="1"/>
      <c r="AG233"/>
    </row>
    <row r="234" spans="8:33" x14ac:dyDescent="0.3">
      <c r="H234">
        <v>464.43</v>
      </c>
      <c r="I234">
        <v>0.60206000000000004</v>
      </c>
      <c r="J234">
        <v>1.9032</v>
      </c>
      <c r="K234">
        <v>-1.3010999999999999</v>
      </c>
      <c r="L234">
        <v>464.43</v>
      </c>
      <c r="M234">
        <v>0.30103000000000002</v>
      </c>
      <c r="N234">
        <v>1.6333</v>
      </c>
      <c r="O234">
        <v>-1.3322000000000001</v>
      </c>
      <c r="Q234">
        <v>555.1</v>
      </c>
      <c r="R234">
        <v>0</v>
      </c>
      <c r="S234">
        <v>0.86421999999999999</v>
      </c>
      <c r="T234">
        <v>-0.86421999999999999</v>
      </c>
      <c r="U234">
        <v>555.1</v>
      </c>
      <c r="V234">
        <v>0</v>
      </c>
      <c r="W234">
        <v>0.71728999999999998</v>
      </c>
      <c r="X234">
        <v>-0.71728999999999998</v>
      </c>
      <c r="AD234" s="1"/>
      <c r="AG234"/>
    </row>
    <row r="235" spans="8:33" x14ac:dyDescent="0.3">
      <c r="H235">
        <v>398.35</v>
      </c>
      <c r="I235">
        <v>0</v>
      </c>
      <c r="J235">
        <v>1.7275</v>
      </c>
      <c r="K235">
        <v>-1.7275</v>
      </c>
      <c r="L235">
        <v>398.35</v>
      </c>
      <c r="M235">
        <v>0</v>
      </c>
      <c r="N235">
        <v>1.5222</v>
      </c>
      <c r="O235">
        <v>-1.5222</v>
      </c>
      <c r="Q235">
        <v>426.1</v>
      </c>
      <c r="R235">
        <v>0.30103000000000002</v>
      </c>
      <c r="S235">
        <v>0.72855000000000003</v>
      </c>
      <c r="T235">
        <v>-0.42752000000000001</v>
      </c>
      <c r="U235">
        <v>426.1</v>
      </c>
      <c r="V235">
        <v>0.30103000000000002</v>
      </c>
      <c r="W235">
        <v>0.61892999999999998</v>
      </c>
      <c r="X235">
        <v>-0.31790000000000002</v>
      </c>
      <c r="AD235" s="1"/>
      <c r="AG235"/>
    </row>
    <row r="236" spans="8:33" x14ac:dyDescent="0.3">
      <c r="H236">
        <v>863.03</v>
      </c>
      <c r="I236">
        <v>2.7818000000000001</v>
      </c>
      <c r="J236">
        <v>2.9630999999999998</v>
      </c>
      <c r="K236">
        <v>-0.18132000000000001</v>
      </c>
      <c r="L236">
        <v>863.03</v>
      </c>
      <c r="M236">
        <v>2.2765</v>
      </c>
      <c r="N236">
        <v>2.3031999999999999</v>
      </c>
      <c r="O236">
        <v>-2.6734999999999998E-2</v>
      </c>
      <c r="Q236">
        <v>830.41</v>
      </c>
      <c r="R236">
        <v>0.47711999999999999</v>
      </c>
      <c r="S236">
        <v>1.1537999999999999</v>
      </c>
      <c r="T236">
        <v>-0.67662999999999995</v>
      </c>
      <c r="U236">
        <v>830.41</v>
      </c>
      <c r="V236">
        <v>0.47711999999999999</v>
      </c>
      <c r="W236">
        <v>0.92722000000000004</v>
      </c>
      <c r="X236">
        <v>-0.4501</v>
      </c>
      <c r="AD236" s="1"/>
      <c r="AG236"/>
    </row>
    <row r="237" spans="8:33" x14ac:dyDescent="0.3">
      <c r="H237">
        <v>643.28</v>
      </c>
      <c r="I237">
        <v>3.5718000000000001</v>
      </c>
      <c r="J237">
        <v>2.3786999999999998</v>
      </c>
      <c r="K237">
        <v>1.1931</v>
      </c>
      <c r="L237">
        <v>643.28</v>
      </c>
      <c r="M237">
        <v>2.4756999999999998</v>
      </c>
      <c r="N237">
        <v>1.9339</v>
      </c>
      <c r="O237">
        <v>0.54181000000000001</v>
      </c>
      <c r="Q237">
        <v>561.32000000000005</v>
      </c>
      <c r="R237">
        <v>1.2553000000000001</v>
      </c>
      <c r="S237">
        <v>0.87075000000000002</v>
      </c>
      <c r="T237">
        <v>0.38451999999999997</v>
      </c>
      <c r="U237">
        <v>561.32000000000005</v>
      </c>
      <c r="V237">
        <v>1.2040999999999999</v>
      </c>
      <c r="W237">
        <v>0.72202999999999995</v>
      </c>
      <c r="X237">
        <v>0.48209000000000002</v>
      </c>
      <c r="AD237" s="1"/>
      <c r="AG237"/>
    </row>
    <row r="238" spans="8:33" x14ac:dyDescent="0.3">
      <c r="H238">
        <v>602.69000000000005</v>
      </c>
      <c r="I238">
        <v>2.3874</v>
      </c>
      <c r="J238">
        <v>2.2707999999999999</v>
      </c>
      <c r="K238">
        <v>0.11656</v>
      </c>
      <c r="L238">
        <v>602.69000000000005</v>
      </c>
      <c r="M238">
        <v>2.2067999999999999</v>
      </c>
      <c r="N238">
        <v>1.8655999999999999</v>
      </c>
      <c r="O238">
        <v>0.34117999999999998</v>
      </c>
      <c r="Q238">
        <v>625.86</v>
      </c>
      <c r="R238">
        <v>0</v>
      </c>
      <c r="S238">
        <v>0.93864000000000003</v>
      </c>
      <c r="T238">
        <v>-0.93864000000000003</v>
      </c>
      <c r="U238">
        <v>625.86</v>
      </c>
      <c r="V238">
        <v>0</v>
      </c>
      <c r="W238">
        <v>0.77124999999999999</v>
      </c>
      <c r="X238">
        <v>-0.77124999999999999</v>
      </c>
      <c r="AD238" s="1"/>
      <c r="AG238"/>
    </row>
    <row r="239" spans="8:33" x14ac:dyDescent="0.3">
      <c r="H239">
        <v>399.17</v>
      </c>
      <c r="I239">
        <v>1.8692</v>
      </c>
      <c r="J239">
        <v>1.7297</v>
      </c>
      <c r="K239">
        <v>0.13957</v>
      </c>
      <c r="L239">
        <v>399.17</v>
      </c>
      <c r="M239">
        <v>1.7482</v>
      </c>
      <c r="N239">
        <v>1.5236000000000001</v>
      </c>
      <c r="O239">
        <v>0.22459999999999999</v>
      </c>
      <c r="Q239">
        <v>607.75</v>
      </c>
      <c r="R239">
        <v>0</v>
      </c>
      <c r="S239">
        <v>0.91957999999999995</v>
      </c>
      <c r="T239">
        <v>-0.91957999999999995</v>
      </c>
      <c r="U239">
        <v>607.75</v>
      </c>
      <c r="V239">
        <v>0</v>
      </c>
      <c r="W239">
        <v>0.75743000000000005</v>
      </c>
      <c r="X239">
        <v>-0.75743000000000005</v>
      </c>
      <c r="AD239" s="1"/>
      <c r="AG239"/>
    </row>
    <row r="240" spans="8:33" x14ac:dyDescent="0.3">
      <c r="H240">
        <v>861.39</v>
      </c>
      <c r="I240">
        <v>2.6137999999999999</v>
      </c>
      <c r="J240">
        <v>2.9586999999999999</v>
      </c>
      <c r="K240">
        <v>-0.34487000000000001</v>
      </c>
      <c r="L240">
        <v>861.39</v>
      </c>
      <c r="M240">
        <v>2.2404999999999999</v>
      </c>
      <c r="N240">
        <v>2.3003999999999998</v>
      </c>
      <c r="O240">
        <v>-5.9889999999999999E-2</v>
      </c>
      <c r="Q240">
        <v>748.63</v>
      </c>
      <c r="R240">
        <v>0.30103000000000002</v>
      </c>
      <c r="S240">
        <v>1.0677000000000001</v>
      </c>
      <c r="T240">
        <v>-0.76671999999999996</v>
      </c>
      <c r="U240">
        <v>748.63</v>
      </c>
      <c r="V240">
        <v>0.30103000000000002</v>
      </c>
      <c r="W240">
        <v>0.86485999999999996</v>
      </c>
      <c r="X240">
        <v>-0.56383000000000005</v>
      </c>
      <c r="AD240" s="1"/>
      <c r="AG240"/>
    </row>
    <row r="241" spans="8:33" x14ac:dyDescent="0.3">
      <c r="H241">
        <v>533.08000000000004</v>
      </c>
      <c r="I241">
        <v>1.6532</v>
      </c>
      <c r="J241">
        <v>2.0857000000000001</v>
      </c>
      <c r="K241">
        <v>-0.43252000000000002</v>
      </c>
      <c r="L241">
        <v>533.08000000000004</v>
      </c>
      <c r="M241">
        <v>1.5051000000000001</v>
      </c>
      <c r="N241">
        <v>1.7486999999999999</v>
      </c>
      <c r="O241">
        <v>-0.24349999999999999</v>
      </c>
      <c r="Q241">
        <v>590.4</v>
      </c>
      <c r="R241">
        <v>0.47711999999999999</v>
      </c>
      <c r="S241">
        <v>0.90134000000000003</v>
      </c>
      <c r="T241">
        <v>-0.42421999999999999</v>
      </c>
      <c r="U241">
        <v>590.4</v>
      </c>
      <c r="V241">
        <v>0.47711999999999999</v>
      </c>
      <c r="W241">
        <v>0.74419999999999997</v>
      </c>
      <c r="X241">
        <v>-0.26707999999999998</v>
      </c>
      <c r="AD241" s="1"/>
      <c r="AG241"/>
    </row>
    <row r="242" spans="8:33" x14ac:dyDescent="0.3">
      <c r="H242">
        <v>656.6</v>
      </c>
      <c r="I242">
        <v>2.9983</v>
      </c>
      <c r="J242">
        <v>2.4142000000000001</v>
      </c>
      <c r="K242">
        <v>0.58408000000000004</v>
      </c>
      <c r="L242">
        <v>656.6</v>
      </c>
      <c r="M242">
        <v>2.3673999999999999</v>
      </c>
      <c r="N242">
        <v>1.9562999999999999</v>
      </c>
      <c r="O242">
        <v>0.41110000000000002</v>
      </c>
      <c r="Q242">
        <v>600.41</v>
      </c>
      <c r="R242">
        <v>0</v>
      </c>
      <c r="S242">
        <v>0.91186999999999996</v>
      </c>
      <c r="T242">
        <v>-0.91186999999999996</v>
      </c>
      <c r="U242">
        <v>600.41</v>
      </c>
      <c r="V242">
        <v>0</v>
      </c>
      <c r="W242">
        <v>0.75183999999999995</v>
      </c>
      <c r="X242">
        <v>-0.75183999999999995</v>
      </c>
      <c r="AD242" s="1"/>
      <c r="AG242"/>
    </row>
    <row r="243" spans="8:33" x14ac:dyDescent="0.3">
      <c r="H243">
        <v>562.24</v>
      </c>
      <c r="I243">
        <v>3.0137</v>
      </c>
      <c r="J243">
        <v>2.1633</v>
      </c>
      <c r="K243">
        <v>0.85041</v>
      </c>
      <c r="L243">
        <v>562.24</v>
      </c>
      <c r="M243">
        <v>2.4116</v>
      </c>
      <c r="N243">
        <v>1.7977000000000001</v>
      </c>
      <c r="O243">
        <v>0.61395999999999995</v>
      </c>
      <c r="Q243">
        <v>415.2</v>
      </c>
      <c r="R243">
        <v>0.30103000000000002</v>
      </c>
      <c r="S243">
        <v>0.71708000000000005</v>
      </c>
      <c r="T243">
        <v>-0.41604999999999998</v>
      </c>
      <c r="U243">
        <v>415.2</v>
      </c>
      <c r="V243">
        <v>0.30103000000000002</v>
      </c>
      <c r="W243">
        <v>0.61060999999999999</v>
      </c>
      <c r="X243">
        <v>-0.30958000000000002</v>
      </c>
      <c r="AD243" s="1"/>
      <c r="AG243"/>
    </row>
    <row r="244" spans="8:33" x14ac:dyDescent="0.3">
      <c r="H244">
        <v>524.07000000000005</v>
      </c>
      <c r="I244">
        <v>3.0394000000000001</v>
      </c>
      <c r="J244">
        <v>2.0617999999999999</v>
      </c>
      <c r="K244">
        <v>0.97763999999999995</v>
      </c>
      <c r="L244">
        <v>524.07000000000005</v>
      </c>
      <c r="M244">
        <v>2.2227000000000001</v>
      </c>
      <c r="N244">
        <v>1.7335</v>
      </c>
      <c r="O244">
        <v>0.48920999999999998</v>
      </c>
      <c r="Q244">
        <v>363.99</v>
      </c>
      <c r="R244">
        <v>0.84509999999999996</v>
      </c>
      <c r="S244">
        <v>0.66322000000000003</v>
      </c>
      <c r="T244">
        <v>0.18187999999999999</v>
      </c>
      <c r="U244">
        <v>363.99</v>
      </c>
      <c r="V244">
        <v>0.60206000000000004</v>
      </c>
      <c r="W244">
        <v>0.57155999999999996</v>
      </c>
      <c r="X244">
        <v>3.0498000000000001E-2</v>
      </c>
      <c r="AD244" s="1"/>
      <c r="AG244"/>
    </row>
    <row r="245" spans="8:33" x14ac:dyDescent="0.3">
      <c r="H245">
        <v>804.72</v>
      </c>
      <c r="I245">
        <v>3.3721999999999999</v>
      </c>
      <c r="J245">
        <v>2.8079999999999998</v>
      </c>
      <c r="K245">
        <v>0.56415000000000004</v>
      </c>
      <c r="L245">
        <v>804.72</v>
      </c>
      <c r="M245">
        <v>2.4843000000000002</v>
      </c>
      <c r="N245">
        <v>2.2052</v>
      </c>
      <c r="O245">
        <v>0.27911000000000002</v>
      </c>
      <c r="Q245">
        <v>435.26</v>
      </c>
      <c r="R245">
        <v>0</v>
      </c>
      <c r="S245">
        <v>0.73817999999999995</v>
      </c>
      <c r="T245">
        <v>-0.73817999999999995</v>
      </c>
      <c r="U245">
        <v>435.26</v>
      </c>
      <c r="V245">
        <v>0</v>
      </c>
      <c r="W245">
        <v>0.62590999999999997</v>
      </c>
      <c r="X245">
        <v>-0.62590999999999997</v>
      </c>
      <c r="AD245" s="1"/>
      <c r="AG245"/>
    </row>
    <row r="246" spans="8:33" x14ac:dyDescent="0.3">
      <c r="H246">
        <v>441.68</v>
      </c>
      <c r="I246">
        <v>1.9191</v>
      </c>
      <c r="J246">
        <v>1.8427</v>
      </c>
      <c r="K246">
        <v>7.6399999999999996E-2</v>
      </c>
      <c r="L246">
        <v>441.68</v>
      </c>
      <c r="M246">
        <v>1.7634000000000001</v>
      </c>
      <c r="N246">
        <v>1.595</v>
      </c>
      <c r="O246">
        <v>0.16839999999999999</v>
      </c>
      <c r="Q246">
        <v>805.44</v>
      </c>
      <c r="R246">
        <v>0.77815000000000001</v>
      </c>
      <c r="S246">
        <v>1.1274999999999999</v>
      </c>
      <c r="T246">
        <v>-0.34934999999999999</v>
      </c>
      <c r="U246">
        <v>805.44</v>
      </c>
      <c r="V246">
        <v>0.77815000000000001</v>
      </c>
      <c r="W246">
        <v>0.90817999999999999</v>
      </c>
      <c r="X246">
        <v>-0.13003000000000001</v>
      </c>
      <c r="AD246" s="1"/>
      <c r="AG246"/>
    </row>
    <row r="247" spans="8:33" x14ac:dyDescent="0.3">
      <c r="H247">
        <v>763.63</v>
      </c>
      <c r="I247">
        <v>2.6981000000000002</v>
      </c>
      <c r="J247">
        <v>2.6987999999999999</v>
      </c>
      <c r="K247">
        <v>-6.6463000000000004E-4</v>
      </c>
      <c r="L247">
        <v>763.63</v>
      </c>
      <c r="M247">
        <v>2.1760999999999999</v>
      </c>
      <c r="N247">
        <v>2.1360999999999999</v>
      </c>
      <c r="O247">
        <v>3.9958E-2</v>
      </c>
      <c r="Q247">
        <v>559.01</v>
      </c>
      <c r="R247">
        <v>0.95423999999999998</v>
      </c>
      <c r="S247">
        <v>0.86831999999999998</v>
      </c>
      <c r="T247">
        <v>8.5920999999999997E-2</v>
      </c>
      <c r="U247">
        <v>559.01</v>
      </c>
      <c r="V247">
        <v>0.90308999999999995</v>
      </c>
      <c r="W247">
        <v>0.72026999999999997</v>
      </c>
      <c r="X247">
        <v>0.18282000000000001</v>
      </c>
      <c r="AD247" s="1"/>
      <c r="AG247"/>
    </row>
    <row r="248" spans="8:33" x14ac:dyDescent="0.3">
      <c r="H248">
        <v>317.49</v>
      </c>
      <c r="I248">
        <v>1</v>
      </c>
      <c r="J248">
        <v>1.5125</v>
      </c>
      <c r="K248">
        <v>-0.51246000000000003</v>
      </c>
      <c r="L248">
        <v>317.49</v>
      </c>
      <c r="M248">
        <v>1</v>
      </c>
      <c r="N248">
        <v>1.3863000000000001</v>
      </c>
      <c r="O248">
        <v>-0.38630999999999999</v>
      </c>
      <c r="Q248">
        <v>638.54</v>
      </c>
      <c r="R248">
        <v>0.60206000000000004</v>
      </c>
      <c r="S248">
        <v>0.95196999999999998</v>
      </c>
      <c r="T248">
        <v>-0.34991</v>
      </c>
      <c r="U248">
        <v>638.54</v>
      </c>
      <c r="V248">
        <v>0.60206000000000004</v>
      </c>
      <c r="W248">
        <v>0.78091999999999995</v>
      </c>
      <c r="X248">
        <v>-0.17885999999999999</v>
      </c>
      <c r="AD248" s="1"/>
      <c r="AG248"/>
    </row>
    <row r="249" spans="8:33" x14ac:dyDescent="0.3">
      <c r="H249">
        <v>867.05</v>
      </c>
      <c r="I249">
        <v>1.8194999999999999</v>
      </c>
      <c r="J249">
        <v>2.9738000000000002</v>
      </c>
      <c r="K249">
        <v>-1.1541999999999999</v>
      </c>
      <c r="L249">
        <v>867.05</v>
      </c>
      <c r="M249">
        <v>1.6532</v>
      </c>
      <c r="N249">
        <v>2.3098999999999998</v>
      </c>
      <c r="O249">
        <v>-0.65673999999999999</v>
      </c>
      <c r="Q249">
        <v>527.1</v>
      </c>
      <c r="R249">
        <v>1.7482</v>
      </c>
      <c r="S249">
        <v>0.83477000000000001</v>
      </c>
      <c r="T249">
        <v>0.91342000000000001</v>
      </c>
      <c r="U249">
        <v>527.1</v>
      </c>
      <c r="V249">
        <v>1.4472</v>
      </c>
      <c r="W249">
        <v>0.69594</v>
      </c>
      <c r="X249">
        <v>0.75122</v>
      </c>
      <c r="AD249" s="1"/>
      <c r="AG249"/>
    </row>
    <row r="250" spans="8:33" x14ac:dyDescent="0.3">
      <c r="H250">
        <v>544.67999999999995</v>
      </c>
      <c r="I250">
        <v>2.0211999999999999</v>
      </c>
      <c r="J250">
        <v>2.1166</v>
      </c>
      <c r="K250">
        <v>-9.5378000000000004E-2</v>
      </c>
      <c r="L250">
        <v>544.67999999999995</v>
      </c>
      <c r="M250">
        <v>1.8751</v>
      </c>
      <c r="N250">
        <v>1.7681</v>
      </c>
      <c r="O250">
        <v>0.10692</v>
      </c>
      <c r="Q250">
        <v>555.89</v>
      </c>
      <c r="R250">
        <v>0</v>
      </c>
      <c r="S250">
        <v>0.86504999999999999</v>
      </c>
      <c r="T250">
        <v>-0.86504999999999999</v>
      </c>
      <c r="U250">
        <v>555.89</v>
      </c>
      <c r="V250">
        <v>0</v>
      </c>
      <c r="W250">
        <v>0.71789000000000003</v>
      </c>
      <c r="X250">
        <v>-0.71789000000000003</v>
      </c>
      <c r="AD250" s="1"/>
      <c r="AG250"/>
    </row>
    <row r="251" spans="8:33" x14ac:dyDescent="0.3">
      <c r="H251">
        <v>784.29</v>
      </c>
      <c r="I251">
        <v>2.9262999999999999</v>
      </c>
      <c r="J251">
        <v>2.7536999999999998</v>
      </c>
      <c r="K251">
        <v>0.17265</v>
      </c>
      <c r="L251">
        <v>784.29</v>
      </c>
      <c r="M251">
        <v>2.3117999999999999</v>
      </c>
      <c r="N251">
        <v>2.1709000000000001</v>
      </c>
      <c r="O251">
        <v>0.1409</v>
      </c>
      <c r="Q251">
        <v>626.16</v>
      </c>
      <c r="R251">
        <v>1.3009999999999999</v>
      </c>
      <c r="S251">
        <v>0.93894999999999995</v>
      </c>
      <c r="T251">
        <v>0.36208000000000001</v>
      </c>
      <c r="U251">
        <v>626.16</v>
      </c>
      <c r="V251">
        <v>0.84509999999999996</v>
      </c>
      <c r="W251">
        <v>0.77148000000000005</v>
      </c>
      <c r="X251">
        <v>7.3622000000000007E-2</v>
      </c>
      <c r="AD251" s="1"/>
      <c r="AG251"/>
    </row>
    <row r="252" spans="8:33" x14ac:dyDescent="0.3">
      <c r="H252">
        <v>609.04</v>
      </c>
      <c r="I252">
        <v>2.1429999999999998</v>
      </c>
      <c r="J252">
        <v>2.2877000000000001</v>
      </c>
      <c r="K252">
        <v>-0.14469000000000001</v>
      </c>
      <c r="L252">
        <v>609.04</v>
      </c>
      <c r="M252">
        <v>1.9031</v>
      </c>
      <c r="N252">
        <v>1.8763000000000001</v>
      </c>
      <c r="O252">
        <v>2.6773000000000002E-2</v>
      </c>
      <c r="Q252">
        <v>515.82000000000005</v>
      </c>
      <c r="R252">
        <v>2.8228</v>
      </c>
      <c r="S252">
        <v>0.82289999999999996</v>
      </c>
      <c r="T252">
        <v>1.9999</v>
      </c>
      <c r="U252">
        <v>515.82000000000005</v>
      </c>
      <c r="V252">
        <v>2.0211999999999999</v>
      </c>
      <c r="W252">
        <v>0.68733999999999995</v>
      </c>
      <c r="X252">
        <v>1.3339000000000001</v>
      </c>
      <c r="AD252" s="1"/>
      <c r="AG252"/>
    </row>
    <row r="253" spans="8:33" x14ac:dyDescent="0.3">
      <c r="H253">
        <v>688.99</v>
      </c>
      <c r="I253">
        <v>4.1599000000000004</v>
      </c>
      <c r="J253">
        <v>2.5003000000000002</v>
      </c>
      <c r="K253">
        <v>1.6596</v>
      </c>
      <c r="L253">
        <v>688.99</v>
      </c>
      <c r="M253">
        <v>2.5198</v>
      </c>
      <c r="N253">
        <v>2.0106999999999999</v>
      </c>
      <c r="O253">
        <v>0.50914999999999999</v>
      </c>
      <c r="Q253">
        <v>586.67999999999995</v>
      </c>
      <c r="R253">
        <v>1.6128</v>
      </c>
      <c r="S253">
        <v>0.89742999999999995</v>
      </c>
      <c r="T253">
        <v>0.71536</v>
      </c>
      <c r="U253">
        <v>586.67999999999995</v>
      </c>
      <c r="V253">
        <v>1.4771000000000001</v>
      </c>
      <c r="W253">
        <v>0.74136999999999997</v>
      </c>
      <c r="X253">
        <v>0.73575000000000002</v>
      </c>
      <c r="AD253" s="1"/>
      <c r="AG253"/>
    </row>
    <row r="254" spans="8:33" x14ac:dyDescent="0.3">
      <c r="H254">
        <v>765.88</v>
      </c>
      <c r="I254">
        <v>2.7307999999999999</v>
      </c>
      <c r="J254">
        <v>2.7046999999999999</v>
      </c>
      <c r="K254">
        <v>2.6040000000000001E-2</v>
      </c>
      <c r="L254">
        <v>765.88</v>
      </c>
      <c r="M254">
        <v>2.1139000000000001</v>
      </c>
      <c r="N254">
        <v>2.1398999999999999</v>
      </c>
      <c r="O254">
        <v>-2.5967E-2</v>
      </c>
      <c r="Q254">
        <v>306.18</v>
      </c>
      <c r="R254">
        <v>0</v>
      </c>
      <c r="S254">
        <v>0.60241999999999996</v>
      </c>
      <c r="T254">
        <v>-0.60241999999999996</v>
      </c>
      <c r="U254">
        <v>306.18</v>
      </c>
      <c r="V254">
        <v>0</v>
      </c>
      <c r="W254">
        <v>0.52747999999999995</v>
      </c>
      <c r="X254">
        <v>-0.52747999999999995</v>
      </c>
      <c r="AD254" s="1"/>
      <c r="AG254"/>
    </row>
    <row r="255" spans="8:33" x14ac:dyDescent="0.3">
      <c r="H255">
        <v>478.72</v>
      </c>
      <c r="I255">
        <v>0.95423999999999998</v>
      </c>
      <c r="J255">
        <v>1.9412</v>
      </c>
      <c r="K255">
        <v>-0.98692999999999997</v>
      </c>
      <c r="L255">
        <v>478.72</v>
      </c>
      <c r="M255">
        <v>0.95423999999999998</v>
      </c>
      <c r="N255">
        <v>1.6573</v>
      </c>
      <c r="O255">
        <v>-0.70304</v>
      </c>
      <c r="Q255">
        <v>431.26</v>
      </c>
      <c r="R255">
        <v>0.77815000000000001</v>
      </c>
      <c r="S255">
        <v>0.73397000000000001</v>
      </c>
      <c r="T255">
        <v>4.4181999999999999E-2</v>
      </c>
      <c r="U255">
        <v>431.26</v>
      </c>
      <c r="V255">
        <v>0.47711999999999999</v>
      </c>
      <c r="W255">
        <v>0.62285999999999997</v>
      </c>
      <c r="X255">
        <v>-0.14574000000000001</v>
      </c>
      <c r="AD255" s="1"/>
      <c r="AG255"/>
    </row>
    <row r="256" spans="8:33" x14ac:dyDescent="0.3">
      <c r="H256">
        <v>524.88</v>
      </c>
      <c r="I256">
        <v>1.9494</v>
      </c>
      <c r="J256">
        <v>2.0638999999999998</v>
      </c>
      <c r="K256">
        <v>-0.11452</v>
      </c>
      <c r="L256">
        <v>524.88</v>
      </c>
      <c r="M256">
        <v>1.7992999999999999</v>
      </c>
      <c r="N256">
        <v>1.7349000000000001</v>
      </c>
      <c r="O256">
        <v>6.4478999999999995E-2</v>
      </c>
      <c r="Q256">
        <v>563.33000000000004</v>
      </c>
      <c r="R256">
        <v>0.84509999999999996</v>
      </c>
      <c r="S256">
        <v>0.87287000000000003</v>
      </c>
      <c r="T256">
        <v>-2.7775000000000001E-2</v>
      </c>
      <c r="U256">
        <v>563.33000000000004</v>
      </c>
      <c r="V256">
        <v>0.60206000000000004</v>
      </c>
      <c r="W256">
        <v>0.72357000000000005</v>
      </c>
      <c r="X256">
        <v>-0.12151000000000001</v>
      </c>
      <c r="AD256" s="1"/>
      <c r="AG256"/>
    </row>
    <row r="257" spans="8:33" x14ac:dyDescent="0.3">
      <c r="H257">
        <v>483.64</v>
      </c>
      <c r="I257">
        <v>2.0682</v>
      </c>
      <c r="J257">
        <v>1.9542999999999999</v>
      </c>
      <c r="K257">
        <v>0.11391999999999999</v>
      </c>
      <c r="L257">
        <v>483.64</v>
      </c>
      <c r="M257">
        <v>1.8512999999999999</v>
      </c>
      <c r="N257">
        <v>1.6656</v>
      </c>
      <c r="O257">
        <v>0.1857</v>
      </c>
      <c r="Q257">
        <v>865.95</v>
      </c>
      <c r="R257">
        <v>0.95423999999999998</v>
      </c>
      <c r="S257">
        <v>1.1911</v>
      </c>
      <c r="T257">
        <v>-0.2369</v>
      </c>
      <c r="U257">
        <v>865.95</v>
      </c>
      <c r="V257">
        <v>0.90308999999999995</v>
      </c>
      <c r="W257">
        <v>0.95431999999999995</v>
      </c>
      <c r="X257">
        <v>-5.1230999999999999E-2</v>
      </c>
      <c r="AD257" s="1"/>
      <c r="AG257"/>
    </row>
    <row r="258" spans="8:33" x14ac:dyDescent="0.3">
      <c r="H258">
        <v>610.66</v>
      </c>
      <c r="I258">
        <v>2.4047999999999998</v>
      </c>
      <c r="J258">
        <v>2.2919999999999998</v>
      </c>
      <c r="K258">
        <v>0.11282</v>
      </c>
      <c r="L258">
        <v>610.66</v>
      </c>
      <c r="M258">
        <v>2.1206</v>
      </c>
      <c r="N258">
        <v>1.879</v>
      </c>
      <c r="O258">
        <v>0.24152999999999999</v>
      </c>
      <c r="Q258">
        <v>680.98</v>
      </c>
      <c r="R258">
        <v>2.9512999999999998</v>
      </c>
      <c r="S258">
        <v>0.99661</v>
      </c>
      <c r="T258">
        <v>1.9547000000000001</v>
      </c>
      <c r="U258">
        <v>680.98</v>
      </c>
      <c r="V258">
        <v>2.1553</v>
      </c>
      <c r="W258">
        <v>0.81328</v>
      </c>
      <c r="X258">
        <v>1.3421000000000001</v>
      </c>
      <c r="AD258" s="1"/>
      <c r="AG258"/>
    </row>
    <row r="259" spans="8:33" x14ac:dyDescent="0.3">
      <c r="H259">
        <v>500.3</v>
      </c>
      <c r="I259">
        <v>0.95423999999999998</v>
      </c>
      <c r="J259">
        <v>1.9985999999999999</v>
      </c>
      <c r="K259">
        <v>-1.0443</v>
      </c>
      <c r="L259">
        <v>500.3</v>
      </c>
      <c r="M259">
        <v>0.90308999999999995</v>
      </c>
      <c r="N259">
        <v>1.6936</v>
      </c>
      <c r="O259">
        <v>-0.79046000000000005</v>
      </c>
      <c r="Q259">
        <v>537.59</v>
      </c>
      <c r="R259">
        <v>0</v>
      </c>
      <c r="S259">
        <v>0.8458</v>
      </c>
      <c r="T259">
        <v>-0.8458</v>
      </c>
      <c r="U259">
        <v>537.59</v>
      </c>
      <c r="V259">
        <v>0</v>
      </c>
      <c r="W259">
        <v>0.70394000000000001</v>
      </c>
      <c r="X259">
        <v>-0.70394000000000001</v>
      </c>
      <c r="AD259" s="1"/>
      <c r="AG259"/>
    </row>
    <row r="260" spans="8:33" x14ac:dyDescent="0.3">
      <c r="H260">
        <v>705.79</v>
      </c>
      <c r="I260">
        <v>2.9279000000000002</v>
      </c>
      <c r="J260">
        <v>2.5449999999999999</v>
      </c>
      <c r="K260">
        <v>0.38291999999999998</v>
      </c>
      <c r="L260">
        <v>705.79</v>
      </c>
      <c r="M260">
        <v>2.3365</v>
      </c>
      <c r="N260">
        <v>2.0388999999999999</v>
      </c>
      <c r="O260">
        <v>0.29754000000000003</v>
      </c>
      <c r="Q260">
        <v>618.99</v>
      </c>
      <c r="R260">
        <v>1.4623999999999999</v>
      </c>
      <c r="S260">
        <v>0.93140999999999996</v>
      </c>
      <c r="T260">
        <v>0.53098999999999996</v>
      </c>
      <c r="U260">
        <v>618.99</v>
      </c>
      <c r="V260">
        <v>1.3978999999999999</v>
      </c>
      <c r="W260">
        <v>0.76600999999999997</v>
      </c>
      <c r="X260">
        <v>0.63192999999999999</v>
      </c>
      <c r="AD260" s="1"/>
      <c r="AG260"/>
    </row>
    <row r="261" spans="8:33" x14ac:dyDescent="0.3">
      <c r="H261">
        <v>612.49</v>
      </c>
      <c r="I261">
        <v>2.1614</v>
      </c>
      <c r="J261">
        <v>2.2968999999999999</v>
      </c>
      <c r="K261">
        <v>-0.13550999999999999</v>
      </c>
      <c r="L261">
        <v>612.49</v>
      </c>
      <c r="M261">
        <v>2</v>
      </c>
      <c r="N261">
        <v>1.8821000000000001</v>
      </c>
      <c r="O261">
        <v>0.11788999999999999</v>
      </c>
      <c r="Q261">
        <v>762.98</v>
      </c>
      <c r="R261">
        <v>0</v>
      </c>
      <c r="S261">
        <v>1.0828</v>
      </c>
      <c r="T261">
        <v>-1.0828</v>
      </c>
      <c r="U261">
        <v>762.98</v>
      </c>
      <c r="V261">
        <v>0</v>
      </c>
      <c r="W261">
        <v>0.87580000000000002</v>
      </c>
      <c r="X261">
        <v>-0.87580000000000002</v>
      </c>
      <c r="AD261" s="1"/>
      <c r="AG261"/>
    </row>
    <row r="262" spans="8:33" x14ac:dyDescent="0.3">
      <c r="H262">
        <v>526.94000000000005</v>
      </c>
      <c r="I262">
        <v>3.1956000000000002</v>
      </c>
      <c r="J262">
        <v>2.0693999999999999</v>
      </c>
      <c r="K262">
        <v>1.1262000000000001</v>
      </c>
      <c r="L262">
        <v>526.94000000000005</v>
      </c>
      <c r="M262">
        <v>2.3654999999999999</v>
      </c>
      <c r="N262">
        <v>1.7383</v>
      </c>
      <c r="O262">
        <v>0.62714999999999999</v>
      </c>
      <c r="Q262">
        <v>806.36</v>
      </c>
      <c r="R262">
        <v>3.4439000000000002</v>
      </c>
      <c r="S262">
        <v>1.1285000000000001</v>
      </c>
      <c r="T262">
        <v>2.3153999999999999</v>
      </c>
      <c r="U262">
        <v>806.36</v>
      </c>
      <c r="V262">
        <v>2.2742</v>
      </c>
      <c r="W262">
        <v>0.90888000000000002</v>
      </c>
      <c r="X262">
        <v>1.3653</v>
      </c>
      <c r="AD262" s="1"/>
      <c r="AG262"/>
    </row>
    <row r="263" spans="8:33" x14ac:dyDescent="0.3">
      <c r="H263">
        <v>785.34</v>
      </c>
      <c r="I263">
        <v>2.3927</v>
      </c>
      <c r="J263">
        <v>2.7565</v>
      </c>
      <c r="K263">
        <v>-0.36380000000000001</v>
      </c>
      <c r="L263">
        <v>785.34</v>
      </c>
      <c r="M263">
        <v>2.1429999999999998</v>
      </c>
      <c r="N263">
        <v>2.1726000000000001</v>
      </c>
      <c r="O263">
        <v>-2.9610999999999998E-2</v>
      </c>
      <c r="Q263">
        <v>512.44000000000005</v>
      </c>
      <c r="R263">
        <v>1.3978999999999999</v>
      </c>
      <c r="S263">
        <v>0.81935000000000002</v>
      </c>
      <c r="T263">
        <v>0.57859000000000005</v>
      </c>
      <c r="U263">
        <v>512.44000000000005</v>
      </c>
      <c r="V263">
        <v>1.3978999999999999</v>
      </c>
      <c r="W263">
        <v>0.68476000000000004</v>
      </c>
      <c r="X263">
        <v>0.71318000000000004</v>
      </c>
      <c r="AD263" s="1"/>
      <c r="AG263"/>
    </row>
    <row r="264" spans="8:33" x14ac:dyDescent="0.3">
      <c r="H264">
        <v>427.08</v>
      </c>
      <c r="I264">
        <v>2.4954999999999998</v>
      </c>
      <c r="J264">
        <v>1.8039000000000001</v>
      </c>
      <c r="K264">
        <v>0.69167000000000001</v>
      </c>
      <c r="L264">
        <v>427.08</v>
      </c>
      <c r="M264">
        <v>2.1072000000000002</v>
      </c>
      <c r="N264">
        <v>1.5705</v>
      </c>
      <c r="O264">
        <v>0.53671000000000002</v>
      </c>
      <c r="Q264">
        <v>764.1</v>
      </c>
      <c r="R264">
        <v>1.9823</v>
      </c>
      <c r="S264">
        <v>1.0840000000000001</v>
      </c>
      <c r="T264">
        <v>0.89825999999999995</v>
      </c>
      <c r="U264">
        <v>764.1</v>
      </c>
      <c r="V264">
        <v>1.7708999999999999</v>
      </c>
      <c r="W264">
        <v>0.87665000000000004</v>
      </c>
      <c r="X264">
        <v>0.89419999999999999</v>
      </c>
      <c r="AD264" s="1"/>
      <c r="AG264"/>
    </row>
    <row r="265" spans="8:33" x14ac:dyDescent="0.3">
      <c r="H265">
        <v>718.09</v>
      </c>
      <c r="I265">
        <v>2.5682</v>
      </c>
      <c r="J265">
        <v>2.5777000000000001</v>
      </c>
      <c r="K265">
        <v>-9.4762000000000006E-3</v>
      </c>
      <c r="L265">
        <v>718.09</v>
      </c>
      <c r="M265">
        <v>2.1038000000000001</v>
      </c>
      <c r="N265">
        <v>2.0596000000000001</v>
      </c>
      <c r="O265">
        <v>4.4206000000000002E-2</v>
      </c>
      <c r="Q265">
        <v>659.87</v>
      </c>
      <c r="R265">
        <v>0</v>
      </c>
      <c r="S265">
        <v>0.97440000000000004</v>
      </c>
      <c r="T265">
        <v>-0.97440000000000004</v>
      </c>
      <c r="U265">
        <v>659.87</v>
      </c>
      <c r="V265">
        <v>0</v>
      </c>
      <c r="W265">
        <v>0.79718</v>
      </c>
      <c r="X265">
        <v>-0.79718</v>
      </c>
      <c r="AD265" s="1"/>
      <c r="AG265"/>
    </row>
    <row r="266" spans="8:33" x14ac:dyDescent="0.3">
      <c r="H266">
        <v>881.95</v>
      </c>
      <c r="I266">
        <v>2.3384999999999998</v>
      </c>
      <c r="J266">
        <v>3.0133999999999999</v>
      </c>
      <c r="K266">
        <v>-0.67491999999999996</v>
      </c>
      <c r="L266">
        <v>881.95</v>
      </c>
      <c r="M266">
        <v>2.1429999999999998</v>
      </c>
      <c r="N266">
        <v>2.335</v>
      </c>
      <c r="O266">
        <v>-0.19197</v>
      </c>
      <c r="Q266">
        <v>382.57</v>
      </c>
      <c r="R266">
        <v>0.30103000000000002</v>
      </c>
      <c r="S266">
        <v>0.68276999999999999</v>
      </c>
      <c r="T266">
        <v>-0.38174000000000002</v>
      </c>
      <c r="U266">
        <v>382.57</v>
      </c>
      <c r="V266">
        <v>0.30103000000000002</v>
      </c>
      <c r="W266">
        <v>0.58572999999999997</v>
      </c>
      <c r="X266">
        <v>-0.28470000000000001</v>
      </c>
      <c r="AD266" s="1"/>
      <c r="AG266"/>
    </row>
    <row r="267" spans="8:33" x14ac:dyDescent="0.3">
      <c r="H267">
        <v>378.46</v>
      </c>
      <c r="I267">
        <v>2.6920000000000002</v>
      </c>
      <c r="J267">
        <v>1.6746000000000001</v>
      </c>
      <c r="K267">
        <v>1.0174000000000001</v>
      </c>
      <c r="L267">
        <v>378.46</v>
      </c>
      <c r="M267">
        <v>2.2787999999999999</v>
      </c>
      <c r="N267">
        <v>1.4887999999999999</v>
      </c>
      <c r="O267">
        <v>0.78996999999999995</v>
      </c>
      <c r="Q267">
        <v>772.84</v>
      </c>
      <c r="R267">
        <v>0.60206000000000004</v>
      </c>
      <c r="S267">
        <v>1.0931999999999999</v>
      </c>
      <c r="T267">
        <v>-0.49114999999999998</v>
      </c>
      <c r="U267">
        <v>772.84</v>
      </c>
      <c r="V267">
        <v>0.60206000000000004</v>
      </c>
      <c r="W267">
        <v>0.88331999999999999</v>
      </c>
      <c r="X267">
        <v>-0.28126000000000001</v>
      </c>
      <c r="AD267" s="1"/>
      <c r="AG267"/>
    </row>
    <row r="268" spans="8:33" x14ac:dyDescent="0.3">
      <c r="H268">
        <v>524.84</v>
      </c>
      <c r="I268">
        <v>2.4712999999999998</v>
      </c>
      <c r="J268">
        <v>2.0638000000000001</v>
      </c>
      <c r="K268">
        <v>0.40749000000000002</v>
      </c>
      <c r="L268">
        <v>524.84</v>
      </c>
      <c r="M268">
        <v>2</v>
      </c>
      <c r="N268">
        <v>1.7347999999999999</v>
      </c>
      <c r="O268">
        <v>0.26521</v>
      </c>
      <c r="Q268">
        <v>754.99</v>
      </c>
      <c r="R268">
        <v>0.77815000000000001</v>
      </c>
      <c r="S268">
        <v>1.0744</v>
      </c>
      <c r="T268">
        <v>-0.29629</v>
      </c>
      <c r="U268">
        <v>754.99</v>
      </c>
      <c r="V268">
        <v>0</v>
      </c>
      <c r="W268">
        <v>0.86970999999999998</v>
      </c>
      <c r="X268">
        <v>-0.86970999999999998</v>
      </c>
      <c r="AD268" s="1"/>
      <c r="AG268"/>
    </row>
    <row r="269" spans="8:33" x14ac:dyDescent="0.3">
      <c r="H269">
        <v>507.31</v>
      </c>
      <c r="I269">
        <v>1.8451</v>
      </c>
      <c r="J269">
        <v>2.0171999999999999</v>
      </c>
      <c r="K269">
        <v>-0.17211000000000001</v>
      </c>
      <c r="L269">
        <v>507.31</v>
      </c>
      <c r="M269">
        <v>1.6628000000000001</v>
      </c>
      <c r="N269">
        <v>1.7053</v>
      </c>
      <c r="O269">
        <v>-4.2583999999999997E-2</v>
      </c>
      <c r="Q269">
        <v>849.66</v>
      </c>
      <c r="R269">
        <v>1.3802000000000001</v>
      </c>
      <c r="S269">
        <v>1.1739999999999999</v>
      </c>
      <c r="T269">
        <v>0.20621</v>
      </c>
      <c r="U269">
        <v>849.66</v>
      </c>
      <c r="V269">
        <v>0.60206000000000004</v>
      </c>
      <c r="W269">
        <v>0.94189000000000001</v>
      </c>
      <c r="X269">
        <v>-0.33983000000000002</v>
      </c>
      <c r="AD269" s="1"/>
      <c r="AG269"/>
    </row>
    <row r="270" spans="8:33" x14ac:dyDescent="0.3">
      <c r="H270">
        <v>566.04999999999995</v>
      </c>
      <c r="I270">
        <v>1.9191</v>
      </c>
      <c r="J270">
        <v>2.1734</v>
      </c>
      <c r="K270">
        <v>-0.25430000000000003</v>
      </c>
      <c r="L270">
        <v>566.04999999999995</v>
      </c>
      <c r="M270">
        <v>1.7782</v>
      </c>
      <c r="N270">
        <v>1.8041</v>
      </c>
      <c r="O270">
        <v>-2.5904E-2</v>
      </c>
      <c r="Q270">
        <v>517.39</v>
      </c>
      <c r="R270">
        <v>1.4472</v>
      </c>
      <c r="S270">
        <v>0.82455999999999996</v>
      </c>
      <c r="T270">
        <v>0.62260000000000004</v>
      </c>
      <c r="U270">
        <v>517.39</v>
      </c>
      <c r="V270">
        <v>1.2303999999999999</v>
      </c>
      <c r="W270">
        <v>0.68852999999999998</v>
      </c>
      <c r="X270">
        <v>0.54191</v>
      </c>
      <c r="AD270" s="1"/>
      <c r="AG270"/>
    </row>
    <row r="271" spans="8:33" x14ac:dyDescent="0.3">
      <c r="H271">
        <v>734.5</v>
      </c>
      <c r="I271">
        <v>2.2355</v>
      </c>
      <c r="J271">
        <v>2.6213000000000002</v>
      </c>
      <c r="K271">
        <v>-0.38579000000000002</v>
      </c>
      <c r="L271">
        <v>734.5</v>
      </c>
      <c r="M271">
        <v>1.9823</v>
      </c>
      <c r="N271">
        <v>2.0872000000000002</v>
      </c>
      <c r="O271">
        <v>-0.10491</v>
      </c>
      <c r="Q271">
        <v>718.57</v>
      </c>
      <c r="R271">
        <v>0</v>
      </c>
      <c r="S271">
        <v>1.0361</v>
      </c>
      <c r="T271">
        <v>-1.0361</v>
      </c>
      <c r="U271">
        <v>718.57</v>
      </c>
      <c r="V271">
        <v>0</v>
      </c>
      <c r="W271">
        <v>0.84194000000000002</v>
      </c>
      <c r="X271">
        <v>-0.84194000000000002</v>
      </c>
      <c r="AD271" s="1"/>
      <c r="AG271"/>
    </row>
    <row r="272" spans="8:33" x14ac:dyDescent="0.3">
      <c r="H272">
        <v>574.78</v>
      </c>
      <c r="I272">
        <v>2.2576999999999998</v>
      </c>
      <c r="J272">
        <v>2.1966000000000001</v>
      </c>
      <c r="K272">
        <v>6.1080000000000002E-2</v>
      </c>
      <c r="L272">
        <v>574.78</v>
      </c>
      <c r="M272">
        <v>1.9731000000000001</v>
      </c>
      <c r="N272">
        <v>1.8187</v>
      </c>
      <c r="O272">
        <v>0.15440000000000001</v>
      </c>
      <c r="Q272">
        <v>504.24</v>
      </c>
      <c r="R272">
        <v>0.90308999999999995</v>
      </c>
      <c r="S272">
        <v>0.81072999999999995</v>
      </c>
      <c r="T272">
        <v>9.2360999999999999E-2</v>
      </c>
      <c r="U272">
        <v>504.24</v>
      </c>
      <c r="V272">
        <v>0.30103000000000002</v>
      </c>
      <c r="W272">
        <v>0.67850999999999995</v>
      </c>
      <c r="X272">
        <v>-0.37747999999999998</v>
      </c>
      <c r="AD272" s="1"/>
      <c r="AG272"/>
    </row>
    <row r="273" spans="8:33" x14ac:dyDescent="0.3">
      <c r="H273">
        <v>595.21</v>
      </c>
      <c r="I273">
        <v>3.0626000000000002</v>
      </c>
      <c r="J273">
        <v>2.2509000000000001</v>
      </c>
      <c r="K273">
        <v>0.81164000000000003</v>
      </c>
      <c r="L273">
        <v>595.21</v>
      </c>
      <c r="M273">
        <v>2.1846999999999999</v>
      </c>
      <c r="N273">
        <v>1.8531</v>
      </c>
      <c r="O273">
        <v>0.33162000000000003</v>
      </c>
      <c r="Q273">
        <v>604.88</v>
      </c>
      <c r="R273">
        <v>1.8865000000000001</v>
      </c>
      <c r="S273">
        <v>0.91657</v>
      </c>
      <c r="T273">
        <v>0.96992</v>
      </c>
      <c r="U273">
        <v>604.88</v>
      </c>
      <c r="V273">
        <v>1.8194999999999999</v>
      </c>
      <c r="W273">
        <v>0.75524999999999998</v>
      </c>
      <c r="X273">
        <v>1.0643</v>
      </c>
      <c r="AD273" s="1"/>
      <c r="AG273"/>
    </row>
    <row r="274" spans="8:33" x14ac:dyDescent="0.3">
      <c r="H274">
        <v>598.42999999999995</v>
      </c>
      <c r="I274">
        <v>2.3384999999999998</v>
      </c>
      <c r="J274">
        <v>2.2595000000000001</v>
      </c>
      <c r="K274">
        <v>7.8971E-2</v>
      </c>
      <c r="L274">
        <v>598.42999999999995</v>
      </c>
      <c r="M274">
        <v>2.0211999999999999</v>
      </c>
      <c r="N274">
        <v>1.8585</v>
      </c>
      <c r="O274">
        <v>0.16270999999999999</v>
      </c>
      <c r="Q274">
        <v>761.16</v>
      </c>
      <c r="R274">
        <v>2.4771000000000001</v>
      </c>
      <c r="S274">
        <v>1.0809</v>
      </c>
      <c r="T274">
        <v>1.3962000000000001</v>
      </c>
      <c r="U274">
        <v>761.16</v>
      </c>
      <c r="V274">
        <v>2.0413999999999999</v>
      </c>
      <c r="W274">
        <v>0.87441000000000002</v>
      </c>
      <c r="X274">
        <v>1.167</v>
      </c>
      <c r="AD274" s="1"/>
      <c r="AG274"/>
    </row>
    <row r="275" spans="8:33" x14ac:dyDescent="0.3">
      <c r="H275">
        <v>553.97</v>
      </c>
      <c r="I275">
        <v>1.415</v>
      </c>
      <c r="J275">
        <v>2.1413000000000002</v>
      </c>
      <c r="K275">
        <v>-0.72629999999999995</v>
      </c>
      <c r="L275">
        <v>553.97</v>
      </c>
      <c r="M275">
        <v>1.2303999999999999</v>
      </c>
      <c r="N275">
        <v>1.7838000000000001</v>
      </c>
      <c r="O275">
        <v>-0.55330999999999997</v>
      </c>
      <c r="Q275">
        <v>733.96</v>
      </c>
      <c r="R275">
        <v>0.30103000000000002</v>
      </c>
      <c r="S275">
        <v>1.0523</v>
      </c>
      <c r="T275">
        <v>-0.75129000000000001</v>
      </c>
      <c r="U275">
        <v>733.96</v>
      </c>
      <c r="V275">
        <v>0</v>
      </c>
      <c r="W275">
        <v>0.85367000000000004</v>
      </c>
      <c r="X275">
        <v>-0.85367000000000004</v>
      </c>
      <c r="AD275" s="1"/>
      <c r="AG275"/>
    </row>
    <row r="276" spans="8:33" x14ac:dyDescent="0.3">
      <c r="H276">
        <v>461.5</v>
      </c>
      <c r="I276">
        <v>0</v>
      </c>
      <c r="J276">
        <v>1.8954</v>
      </c>
      <c r="K276">
        <v>-1.8954</v>
      </c>
      <c r="L276">
        <v>461.5</v>
      </c>
      <c r="M276">
        <v>0</v>
      </c>
      <c r="N276">
        <v>1.6283000000000001</v>
      </c>
      <c r="O276">
        <v>-1.6283000000000001</v>
      </c>
      <c r="Q276">
        <v>665.76</v>
      </c>
      <c r="R276">
        <v>1.4314</v>
      </c>
      <c r="S276">
        <v>0.98058999999999996</v>
      </c>
      <c r="T276">
        <v>0.45077</v>
      </c>
      <c r="U276">
        <v>665.76</v>
      </c>
      <c r="V276">
        <v>1.3616999999999999</v>
      </c>
      <c r="W276">
        <v>0.80166999999999999</v>
      </c>
      <c r="X276">
        <v>0.56006</v>
      </c>
      <c r="AD276" s="1"/>
      <c r="AG276"/>
    </row>
    <row r="277" spans="8:33" x14ac:dyDescent="0.3">
      <c r="H277">
        <v>590.20000000000005</v>
      </c>
      <c r="I277">
        <v>2.4232</v>
      </c>
      <c r="J277">
        <v>2.2376</v>
      </c>
      <c r="K277">
        <v>0.18562999999999999</v>
      </c>
      <c r="L277">
        <v>590.20000000000005</v>
      </c>
      <c r="M277">
        <v>2.0569000000000002</v>
      </c>
      <c r="N277">
        <v>1.8447</v>
      </c>
      <c r="O277">
        <v>0.21224999999999999</v>
      </c>
      <c r="Q277">
        <v>783.62</v>
      </c>
      <c r="R277">
        <v>3.7543000000000002</v>
      </c>
      <c r="S277">
        <v>1.1045</v>
      </c>
      <c r="T277">
        <v>2.6497999999999999</v>
      </c>
      <c r="U277">
        <v>783.62</v>
      </c>
      <c r="V277">
        <v>2.4487000000000001</v>
      </c>
      <c r="W277">
        <v>0.89154</v>
      </c>
      <c r="X277">
        <v>1.5571999999999999</v>
      </c>
      <c r="AD277" s="1"/>
      <c r="AG277"/>
    </row>
    <row r="278" spans="8:33" x14ac:dyDescent="0.3">
      <c r="H278">
        <v>475.13</v>
      </c>
      <c r="I278">
        <v>2.2625000000000002</v>
      </c>
      <c r="J278">
        <v>1.9316</v>
      </c>
      <c r="K278">
        <v>0.33082</v>
      </c>
      <c r="L278">
        <v>475.13</v>
      </c>
      <c r="M278">
        <v>2.0569000000000002</v>
      </c>
      <c r="N278">
        <v>1.6513</v>
      </c>
      <c r="O278">
        <v>0.40565000000000001</v>
      </c>
      <c r="Q278">
        <v>565.01</v>
      </c>
      <c r="R278">
        <v>1.8325</v>
      </c>
      <c r="S278">
        <v>0.87463999999999997</v>
      </c>
      <c r="T278">
        <v>0.95787</v>
      </c>
      <c r="U278">
        <v>565.01</v>
      </c>
      <c r="V278">
        <v>1.6628000000000001</v>
      </c>
      <c r="W278">
        <v>0.72484999999999999</v>
      </c>
      <c r="X278">
        <v>0.93791000000000002</v>
      </c>
      <c r="AD278" s="1"/>
      <c r="AG278"/>
    </row>
    <row r="279" spans="8:33" x14ac:dyDescent="0.3">
      <c r="H279">
        <v>591.02</v>
      </c>
      <c r="I279">
        <v>2.8609</v>
      </c>
      <c r="J279">
        <v>2.2397999999999998</v>
      </c>
      <c r="K279">
        <v>0.62114000000000003</v>
      </c>
      <c r="L279">
        <v>591.02</v>
      </c>
      <c r="M279">
        <v>2.2694999999999999</v>
      </c>
      <c r="N279">
        <v>1.8460000000000001</v>
      </c>
      <c r="O279">
        <v>0.42348000000000002</v>
      </c>
      <c r="Q279">
        <v>929.72</v>
      </c>
      <c r="R279">
        <v>0.77815000000000001</v>
      </c>
      <c r="S279">
        <v>1.2582</v>
      </c>
      <c r="T279">
        <v>-0.48004999999999998</v>
      </c>
      <c r="U279">
        <v>929.72</v>
      </c>
      <c r="V279">
        <v>0.77815000000000001</v>
      </c>
      <c r="W279">
        <v>1.0028999999999999</v>
      </c>
      <c r="X279">
        <v>-0.2248</v>
      </c>
      <c r="AD279" s="1"/>
      <c r="AG279"/>
    </row>
    <row r="280" spans="8:33" x14ac:dyDescent="0.3">
      <c r="H280">
        <v>494.39</v>
      </c>
      <c r="I280">
        <v>2.9409999999999998</v>
      </c>
      <c r="J280">
        <v>1.9827999999999999</v>
      </c>
      <c r="K280">
        <v>0.95818000000000003</v>
      </c>
      <c r="L280">
        <v>494.39</v>
      </c>
      <c r="M280">
        <v>2.42</v>
      </c>
      <c r="N280">
        <v>1.6836</v>
      </c>
      <c r="O280">
        <v>0.73633999999999999</v>
      </c>
      <c r="Q280">
        <v>629.98</v>
      </c>
      <c r="R280">
        <v>0.30103000000000002</v>
      </c>
      <c r="S280">
        <v>0.94296000000000002</v>
      </c>
      <c r="T280">
        <v>-0.64193</v>
      </c>
      <c r="U280">
        <v>629.98</v>
      </c>
      <c r="V280">
        <v>0</v>
      </c>
      <c r="W280">
        <v>0.77437999999999996</v>
      </c>
      <c r="X280">
        <v>-0.77437999999999996</v>
      </c>
      <c r="AD280" s="1"/>
      <c r="AG280"/>
    </row>
    <row r="281" spans="8:33" x14ac:dyDescent="0.3">
      <c r="H281">
        <v>660.26</v>
      </c>
      <c r="I281">
        <v>2.1644000000000001</v>
      </c>
      <c r="J281">
        <v>2.4239000000000002</v>
      </c>
      <c r="K281">
        <v>-0.25955</v>
      </c>
      <c r="L281">
        <v>660.26</v>
      </c>
      <c r="M281">
        <v>1.9345000000000001</v>
      </c>
      <c r="N281">
        <v>1.9623999999999999</v>
      </c>
      <c r="O281">
        <v>-2.7906E-2</v>
      </c>
      <c r="Q281">
        <v>599.76</v>
      </c>
      <c r="R281">
        <v>0.84509999999999996</v>
      </c>
      <c r="S281">
        <v>0.91119000000000006</v>
      </c>
      <c r="T281">
        <v>-6.6087000000000007E-2</v>
      </c>
      <c r="U281">
        <v>599.76</v>
      </c>
      <c r="V281">
        <v>0.84509999999999996</v>
      </c>
      <c r="W281">
        <v>0.75134000000000001</v>
      </c>
      <c r="X281">
        <v>9.3753000000000003E-2</v>
      </c>
      <c r="AD281" s="1"/>
      <c r="AG281"/>
    </row>
    <row r="282" spans="8:33" x14ac:dyDescent="0.3">
      <c r="H282">
        <v>406.22</v>
      </c>
      <c r="I282">
        <v>1.0791999999999999</v>
      </c>
      <c r="J282">
        <v>1.7484</v>
      </c>
      <c r="K282">
        <v>-0.66922000000000004</v>
      </c>
      <c r="L282">
        <v>406.22</v>
      </c>
      <c r="M282">
        <v>1.0414000000000001</v>
      </c>
      <c r="N282">
        <v>1.5354000000000001</v>
      </c>
      <c r="O282">
        <v>-0.49403999999999998</v>
      </c>
      <c r="Q282">
        <v>764.53</v>
      </c>
      <c r="R282">
        <v>0.30103000000000002</v>
      </c>
      <c r="S282">
        <v>1.0845</v>
      </c>
      <c r="T282">
        <v>-0.78344000000000003</v>
      </c>
      <c r="U282">
        <v>764.53</v>
      </c>
      <c r="V282">
        <v>0</v>
      </c>
      <c r="W282">
        <v>0.87697999999999998</v>
      </c>
      <c r="X282">
        <v>-0.87697999999999998</v>
      </c>
      <c r="AD282" s="1"/>
      <c r="AG282"/>
    </row>
    <row r="283" spans="8:33" x14ac:dyDescent="0.3">
      <c r="H283">
        <v>599.76</v>
      </c>
      <c r="I283">
        <v>0.30103000000000002</v>
      </c>
      <c r="J283">
        <v>2.2629999999999999</v>
      </c>
      <c r="K283">
        <v>-1.962</v>
      </c>
      <c r="L283">
        <v>599.76</v>
      </c>
      <c r="M283">
        <v>0.30103000000000002</v>
      </c>
      <c r="N283">
        <v>1.8607</v>
      </c>
      <c r="O283">
        <v>-1.5597000000000001</v>
      </c>
      <c r="Q283">
        <v>591.23</v>
      </c>
      <c r="R283">
        <v>0.90308999999999995</v>
      </c>
      <c r="S283">
        <v>0.90220999999999996</v>
      </c>
      <c r="T283">
        <v>8.7814000000000002E-4</v>
      </c>
      <c r="U283">
        <v>591.23</v>
      </c>
      <c r="V283">
        <v>0.90308999999999995</v>
      </c>
      <c r="W283">
        <v>0.74483999999999995</v>
      </c>
      <c r="X283">
        <v>0.15825</v>
      </c>
      <c r="AD283" s="1"/>
      <c r="AG283"/>
    </row>
    <row r="284" spans="8:33" x14ac:dyDescent="0.3">
      <c r="H284">
        <v>601.84</v>
      </c>
      <c r="I284">
        <v>2.7551000000000001</v>
      </c>
      <c r="J284">
        <v>2.2686000000000002</v>
      </c>
      <c r="K284">
        <v>0.48653999999999997</v>
      </c>
      <c r="L284">
        <v>601.84</v>
      </c>
      <c r="M284">
        <v>2.3096000000000001</v>
      </c>
      <c r="N284">
        <v>1.8642000000000001</v>
      </c>
      <c r="O284">
        <v>0.44540999999999997</v>
      </c>
      <c r="Q284">
        <v>570.01</v>
      </c>
      <c r="R284">
        <v>1.2787999999999999</v>
      </c>
      <c r="S284">
        <v>0.87988999999999995</v>
      </c>
      <c r="T284">
        <v>0.39885999999999999</v>
      </c>
      <c r="U284">
        <v>570.01</v>
      </c>
      <c r="V284">
        <v>1.2553000000000001</v>
      </c>
      <c r="W284">
        <v>0.72865999999999997</v>
      </c>
      <c r="X284">
        <v>0.52661999999999998</v>
      </c>
      <c r="AD284" s="1"/>
      <c r="AG284"/>
    </row>
    <row r="285" spans="8:33" x14ac:dyDescent="0.3">
      <c r="H285">
        <v>581.64</v>
      </c>
      <c r="I285">
        <v>2.5693999999999999</v>
      </c>
      <c r="J285">
        <v>2.2147999999999999</v>
      </c>
      <c r="K285">
        <v>0.35454000000000002</v>
      </c>
      <c r="L285">
        <v>581.64</v>
      </c>
      <c r="M285">
        <v>2.0531000000000001</v>
      </c>
      <c r="N285">
        <v>1.8303</v>
      </c>
      <c r="O285">
        <v>0.22281999999999999</v>
      </c>
      <c r="Q285">
        <v>889.77</v>
      </c>
      <c r="R285">
        <v>1.6435</v>
      </c>
      <c r="S285">
        <v>1.2161999999999999</v>
      </c>
      <c r="T285">
        <v>0.42725999999999997</v>
      </c>
      <c r="U285">
        <v>889.77</v>
      </c>
      <c r="V285">
        <v>1.4472</v>
      </c>
      <c r="W285">
        <v>0.97248000000000001</v>
      </c>
      <c r="X285">
        <v>0.47466999999999998</v>
      </c>
      <c r="AD285" s="1"/>
      <c r="AG285"/>
    </row>
    <row r="286" spans="8:33" x14ac:dyDescent="0.3">
      <c r="H286">
        <v>509.91</v>
      </c>
      <c r="I286">
        <v>1.8976</v>
      </c>
      <c r="J286">
        <v>2.0240999999999998</v>
      </c>
      <c r="K286">
        <v>-0.1265</v>
      </c>
      <c r="L286">
        <v>509.91</v>
      </c>
      <c r="M286">
        <v>1.7708999999999999</v>
      </c>
      <c r="N286">
        <v>1.7097</v>
      </c>
      <c r="O286">
        <v>6.1136999999999997E-2</v>
      </c>
      <c r="Q286">
        <v>806.79</v>
      </c>
      <c r="R286">
        <v>0.77815000000000001</v>
      </c>
      <c r="S286">
        <v>1.1289</v>
      </c>
      <c r="T286">
        <v>-0.35077000000000003</v>
      </c>
      <c r="U286">
        <v>806.79</v>
      </c>
      <c r="V286">
        <v>0.77815000000000001</v>
      </c>
      <c r="W286">
        <v>0.90920999999999996</v>
      </c>
      <c r="X286">
        <v>-0.13106000000000001</v>
      </c>
      <c r="AD286" s="1"/>
      <c r="AG286"/>
    </row>
    <row r="287" spans="8:33" x14ac:dyDescent="0.3">
      <c r="H287">
        <v>850.25</v>
      </c>
      <c r="I287">
        <v>3.5145</v>
      </c>
      <c r="J287">
        <v>2.9291</v>
      </c>
      <c r="K287">
        <v>0.58545999999999998</v>
      </c>
      <c r="L287">
        <v>850.25</v>
      </c>
      <c r="M287">
        <v>2.5078999999999998</v>
      </c>
      <c r="N287">
        <v>2.2816999999999998</v>
      </c>
      <c r="O287">
        <v>0.22614999999999999</v>
      </c>
      <c r="Q287">
        <v>586.08000000000004</v>
      </c>
      <c r="R287">
        <v>0.60206000000000004</v>
      </c>
      <c r="S287">
        <v>0.89678999999999998</v>
      </c>
      <c r="T287">
        <v>-0.29472999999999999</v>
      </c>
      <c r="U287">
        <v>586.08000000000004</v>
      </c>
      <c r="V287">
        <v>0.60206000000000004</v>
      </c>
      <c r="W287">
        <v>0.74090999999999996</v>
      </c>
      <c r="X287">
        <v>-0.13885</v>
      </c>
      <c r="AD287" s="1"/>
      <c r="AG287"/>
    </row>
    <row r="288" spans="8:33" x14ac:dyDescent="0.3">
      <c r="H288">
        <v>794.66</v>
      </c>
      <c r="I288">
        <v>2.6395</v>
      </c>
      <c r="J288">
        <v>2.7812999999999999</v>
      </c>
      <c r="K288">
        <v>-0.14177999999999999</v>
      </c>
      <c r="L288">
        <v>794.66</v>
      </c>
      <c r="M288">
        <v>2.2528999999999999</v>
      </c>
      <c r="N288">
        <v>2.1882999999999999</v>
      </c>
      <c r="O288">
        <v>6.4575999999999995E-2</v>
      </c>
      <c r="Q288">
        <v>352.75</v>
      </c>
      <c r="R288">
        <v>1.7782</v>
      </c>
      <c r="S288">
        <v>0.65139999999999998</v>
      </c>
      <c r="T288">
        <v>1.1267</v>
      </c>
      <c r="U288">
        <v>352.75</v>
      </c>
      <c r="V288">
        <v>1.5911</v>
      </c>
      <c r="W288">
        <v>0.56298999999999999</v>
      </c>
      <c r="X288">
        <v>1.0281</v>
      </c>
      <c r="AD288" s="1"/>
      <c r="AG288"/>
    </row>
    <row r="289" spans="8:33" x14ac:dyDescent="0.3">
      <c r="H289">
        <v>990.54</v>
      </c>
      <c r="I289">
        <v>2.444</v>
      </c>
      <c r="J289">
        <v>3.3020999999999998</v>
      </c>
      <c r="K289">
        <v>-0.85807</v>
      </c>
      <c r="L289">
        <v>990.54</v>
      </c>
      <c r="M289">
        <v>2.1366999999999998</v>
      </c>
      <c r="N289">
        <v>2.5175000000000001</v>
      </c>
      <c r="O289">
        <v>-0.38077</v>
      </c>
      <c r="Q289">
        <v>794.44</v>
      </c>
      <c r="R289">
        <v>0.47711999999999999</v>
      </c>
      <c r="S289">
        <v>1.1158999999999999</v>
      </c>
      <c r="T289">
        <v>-0.63880000000000003</v>
      </c>
      <c r="U289">
        <v>794.44</v>
      </c>
      <c r="V289">
        <v>0.47711999999999999</v>
      </c>
      <c r="W289">
        <v>0.89978999999999998</v>
      </c>
      <c r="X289">
        <v>-0.42266999999999999</v>
      </c>
      <c r="AD289" s="1"/>
      <c r="AG289"/>
    </row>
    <row r="290" spans="8:33" x14ac:dyDescent="0.3">
      <c r="H290">
        <v>361</v>
      </c>
      <c r="I290">
        <v>1.2553000000000001</v>
      </c>
      <c r="J290">
        <v>1.6282000000000001</v>
      </c>
      <c r="K290">
        <v>-0.37290000000000001</v>
      </c>
      <c r="L290">
        <v>361</v>
      </c>
      <c r="M290">
        <v>1.2303999999999999</v>
      </c>
      <c r="N290">
        <v>1.4594</v>
      </c>
      <c r="O290">
        <v>-0.22899</v>
      </c>
      <c r="Q290">
        <v>480.64</v>
      </c>
      <c r="R290">
        <v>0</v>
      </c>
      <c r="S290">
        <v>0.78591</v>
      </c>
      <c r="T290">
        <v>-0.78591</v>
      </c>
      <c r="U290">
        <v>480.64</v>
      </c>
      <c r="V290">
        <v>0</v>
      </c>
      <c r="W290">
        <v>0.66051000000000004</v>
      </c>
      <c r="X290">
        <v>-0.66051000000000004</v>
      </c>
      <c r="AD290" s="1"/>
      <c r="AG290"/>
    </row>
    <row r="291" spans="8:33" x14ac:dyDescent="0.3">
      <c r="H291">
        <v>521.91999999999996</v>
      </c>
      <c r="I291">
        <v>2.3559999999999999</v>
      </c>
      <c r="J291">
        <v>2.0560999999999998</v>
      </c>
      <c r="K291">
        <v>0.29997000000000001</v>
      </c>
      <c r="L291">
        <v>521.91999999999996</v>
      </c>
      <c r="M291">
        <v>2.0211999999999999</v>
      </c>
      <c r="N291">
        <v>1.7299</v>
      </c>
      <c r="O291">
        <v>0.29128999999999999</v>
      </c>
      <c r="Q291">
        <v>690.12</v>
      </c>
      <c r="R291">
        <v>1.8512999999999999</v>
      </c>
      <c r="S291">
        <v>1.0062</v>
      </c>
      <c r="T291">
        <v>0.84504000000000001</v>
      </c>
      <c r="U291">
        <v>690.12</v>
      </c>
      <c r="V291">
        <v>1.5441</v>
      </c>
      <c r="W291">
        <v>0.82025000000000003</v>
      </c>
      <c r="X291">
        <v>0.72382000000000002</v>
      </c>
      <c r="AD291" s="1"/>
      <c r="AG291"/>
    </row>
    <row r="292" spans="8:33" x14ac:dyDescent="0.3">
      <c r="H292">
        <v>939.59</v>
      </c>
      <c r="I292">
        <v>3.1909000000000001</v>
      </c>
      <c r="J292">
        <v>3.1667000000000001</v>
      </c>
      <c r="K292">
        <v>2.4240000000000001E-2</v>
      </c>
      <c r="L292">
        <v>939.59</v>
      </c>
      <c r="M292">
        <v>2.5131999999999999</v>
      </c>
      <c r="N292">
        <v>2.4319000000000002</v>
      </c>
      <c r="O292">
        <v>8.1349000000000005E-2</v>
      </c>
      <c r="Q292">
        <v>451.79</v>
      </c>
      <c r="R292">
        <v>0.47711999999999999</v>
      </c>
      <c r="S292">
        <v>0.75556000000000001</v>
      </c>
      <c r="T292">
        <v>-0.27844000000000002</v>
      </c>
      <c r="U292">
        <v>451.79</v>
      </c>
      <c r="V292">
        <v>0.47711999999999999</v>
      </c>
      <c r="W292">
        <v>0.63851000000000002</v>
      </c>
      <c r="X292">
        <v>-0.16139000000000001</v>
      </c>
      <c r="AD292" s="1"/>
      <c r="AG292"/>
    </row>
    <row r="293" spans="8:33" x14ac:dyDescent="0.3">
      <c r="H293">
        <v>688.72</v>
      </c>
      <c r="I293">
        <v>2.3729</v>
      </c>
      <c r="J293">
        <v>2.4996</v>
      </c>
      <c r="K293">
        <v>-0.12665999999999999</v>
      </c>
      <c r="L293">
        <v>688.72</v>
      </c>
      <c r="M293">
        <v>2.0682</v>
      </c>
      <c r="N293">
        <v>2.0102000000000002</v>
      </c>
      <c r="O293">
        <v>5.7956000000000001E-2</v>
      </c>
      <c r="Q293">
        <v>832.9</v>
      </c>
      <c r="R293">
        <v>0.30103000000000002</v>
      </c>
      <c r="S293">
        <v>1.1564000000000001</v>
      </c>
      <c r="T293">
        <v>-0.85533999999999999</v>
      </c>
      <c r="U293">
        <v>832.9</v>
      </c>
      <c r="V293">
        <v>0</v>
      </c>
      <c r="W293">
        <v>0.92910999999999999</v>
      </c>
      <c r="X293">
        <v>-0.92910999999999999</v>
      </c>
      <c r="AD293" s="1"/>
      <c r="AG293"/>
    </row>
    <row r="294" spans="8:33" x14ac:dyDescent="0.3">
      <c r="H294">
        <v>812.84</v>
      </c>
      <c r="I294">
        <v>2.3304</v>
      </c>
      <c r="J294">
        <v>2.8296000000000001</v>
      </c>
      <c r="K294">
        <v>-0.49919000000000002</v>
      </c>
      <c r="L294">
        <v>812.84</v>
      </c>
      <c r="M294">
        <v>2.0754999999999999</v>
      </c>
      <c r="N294">
        <v>2.2187999999999999</v>
      </c>
      <c r="O294">
        <v>-0.14329</v>
      </c>
      <c r="Q294">
        <v>650.27</v>
      </c>
      <c r="R294">
        <v>0</v>
      </c>
      <c r="S294">
        <v>0.96431</v>
      </c>
      <c r="T294">
        <v>-0.96431</v>
      </c>
      <c r="U294">
        <v>650.27</v>
      </c>
      <c r="V294">
        <v>0</v>
      </c>
      <c r="W294">
        <v>0.78986000000000001</v>
      </c>
      <c r="X294">
        <v>-0.78986000000000001</v>
      </c>
      <c r="AD294" s="1"/>
      <c r="AG294"/>
    </row>
    <row r="295" spans="8:33" x14ac:dyDescent="0.3">
      <c r="H295">
        <v>398.16</v>
      </c>
      <c r="I295">
        <v>0.30103000000000002</v>
      </c>
      <c r="J295">
        <v>1.7270000000000001</v>
      </c>
      <c r="K295">
        <v>-1.4258999999999999</v>
      </c>
      <c r="L295">
        <v>398.16</v>
      </c>
      <c r="M295">
        <v>0.30103000000000002</v>
      </c>
      <c r="N295">
        <v>1.5219</v>
      </c>
      <c r="O295">
        <v>-1.2209000000000001</v>
      </c>
      <c r="Q295">
        <v>719.21</v>
      </c>
      <c r="R295">
        <v>0.95423999999999998</v>
      </c>
      <c r="S295">
        <v>1.0367999999999999</v>
      </c>
      <c r="T295">
        <v>-8.2565E-2</v>
      </c>
      <c r="U295">
        <v>719.21</v>
      </c>
      <c r="V295">
        <v>0.77815000000000001</v>
      </c>
      <c r="W295">
        <v>0.84243000000000001</v>
      </c>
      <c r="X295">
        <v>-6.4273999999999998E-2</v>
      </c>
      <c r="AD295" s="1"/>
      <c r="AG295"/>
    </row>
    <row r="296" spans="8:33" x14ac:dyDescent="0.3">
      <c r="H296">
        <v>1055.5</v>
      </c>
      <c r="I296">
        <v>2.8020999999999998</v>
      </c>
      <c r="J296">
        <v>3.4748000000000001</v>
      </c>
      <c r="K296">
        <v>-0.67269000000000001</v>
      </c>
      <c r="L296">
        <v>1055.5</v>
      </c>
      <c r="M296">
        <v>2.2833000000000001</v>
      </c>
      <c r="N296">
        <v>2.6265999999999998</v>
      </c>
      <c r="O296">
        <v>-0.34332000000000001</v>
      </c>
      <c r="Q296">
        <v>469.58</v>
      </c>
      <c r="R296">
        <v>0.30103000000000002</v>
      </c>
      <c r="S296">
        <v>0.77427000000000001</v>
      </c>
      <c r="T296">
        <v>-0.47323999999999999</v>
      </c>
      <c r="U296">
        <v>469.58</v>
      </c>
      <c r="V296">
        <v>0</v>
      </c>
      <c r="W296">
        <v>0.65207999999999999</v>
      </c>
      <c r="X296">
        <v>-0.65207999999999999</v>
      </c>
      <c r="AD296" s="1"/>
      <c r="AG296"/>
    </row>
    <row r="297" spans="8:33" x14ac:dyDescent="0.3">
      <c r="H297">
        <v>569.77</v>
      </c>
      <c r="I297">
        <v>1.2040999999999999</v>
      </c>
      <c r="J297">
        <v>2.1833</v>
      </c>
      <c r="K297">
        <v>-0.97916000000000003</v>
      </c>
      <c r="L297">
        <v>569.77</v>
      </c>
      <c r="M297">
        <v>1.1760999999999999</v>
      </c>
      <c r="N297">
        <v>1.8103</v>
      </c>
      <c r="O297">
        <v>-0.63422000000000001</v>
      </c>
      <c r="AD297" s="1"/>
      <c r="AG297"/>
    </row>
    <row r="298" spans="8:33" x14ac:dyDescent="0.3">
      <c r="H298">
        <v>683.99</v>
      </c>
      <c r="I298">
        <v>3.0106999999999999</v>
      </c>
      <c r="J298">
        <v>2.4870000000000001</v>
      </c>
      <c r="K298">
        <v>0.52373000000000003</v>
      </c>
      <c r="L298">
        <v>683.99</v>
      </c>
      <c r="M298">
        <v>2.3159999999999998</v>
      </c>
      <c r="N298">
        <v>2.0023</v>
      </c>
      <c r="O298">
        <v>0.31369000000000002</v>
      </c>
      <c r="AD298" s="1"/>
      <c r="AG298"/>
    </row>
    <row r="299" spans="8:33" x14ac:dyDescent="0.3">
      <c r="H299">
        <v>466.51</v>
      </c>
      <c r="I299">
        <v>1</v>
      </c>
      <c r="J299">
        <v>1.9087000000000001</v>
      </c>
      <c r="K299">
        <v>-0.90871000000000002</v>
      </c>
      <c r="L299">
        <v>466.51</v>
      </c>
      <c r="M299">
        <v>1</v>
      </c>
      <c r="N299">
        <v>1.6368</v>
      </c>
      <c r="O299">
        <v>-0.63675999999999999</v>
      </c>
      <c r="AD299" s="1"/>
      <c r="AG299"/>
    </row>
    <row r="300" spans="8:33" x14ac:dyDescent="0.3">
      <c r="H300">
        <v>707.06</v>
      </c>
      <c r="I300">
        <v>3.9466000000000001</v>
      </c>
      <c r="J300">
        <v>2.5482999999999998</v>
      </c>
      <c r="K300">
        <v>1.3983000000000001</v>
      </c>
      <c r="L300">
        <v>707.06</v>
      </c>
      <c r="M300">
        <v>2.5550999999999999</v>
      </c>
      <c r="N300">
        <v>2.0409999999999999</v>
      </c>
      <c r="O300">
        <v>0.51405000000000001</v>
      </c>
      <c r="AD300" s="1"/>
      <c r="AG300"/>
    </row>
    <row r="301" spans="8:33" x14ac:dyDescent="0.3">
      <c r="H301">
        <v>414.18</v>
      </c>
      <c r="I301">
        <v>1.9684999999999999</v>
      </c>
      <c r="J301">
        <v>1.7696000000000001</v>
      </c>
      <c r="K301">
        <v>0.19892000000000001</v>
      </c>
      <c r="L301">
        <v>414.18</v>
      </c>
      <c r="M301">
        <v>1.7708999999999999</v>
      </c>
      <c r="N301">
        <v>1.5488</v>
      </c>
      <c r="O301">
        <v>0.22203999999999999</v>
      </c>
      <c r="AD301" s="1"/>
      <c r="AG301"/>
    </row>
    <row r="302" spans="8:33" x14ac:dyDescent="0.3">
      <c r="H302">
        <v>508.17</v>
      </c>
      <c r="I302">
        <v>2.2967</v>
      </c>
      <c r="J302">
        <v>2.0194999999999999</v>
      </c>
      <c r="K302">
        <v>0.27718999999999999</v>
      </c>
      <c r="L302">
        <v>508.17</v>
      </c>
      <c r="M302">
        <v>1.9777</v>
      </c>
      <c r="N302">
        <v>1.7068000000000001</v>
      </c>
      <c r="O302">
        <v>0.27094000000000001</v>
      </c>
      <c r="AD302" s="1"/>
      <c r="AG302"/>
    </row>
    <row r="303" spans="8:33" x14ac:dyDescent="0.3">
      <c r="H303">
        <v>624.09</v>
      </c>
      <c r="I303">
        <v>2.3424</v>
      </c>
      <c r="J303">
        <v>2.3277000000000001</v>
      </c>
      <c r="K303">
        <v>1.4689000000000001E-2</v>
      </c>
      <c r="L303">
        <v>624.09</v>
      </c>
      <c r="M303">
        <v>2.1038000000000001</v>
      </c>
      <c r="N303">
        <v>1.9016</v>
      </c>
      <c r="O303">
        <v>0.20219000000000001</v>
      </c>
      <c r="AD303" s="1"/>
      <c r="AG303"/>
    </row>
    <row r="304" spans="8:33" x14ac:dyDescent="0.3">
      <c r="H304">
        <v>684.99</v>
      </c>
      <c r="I304">
        <v>1.1138999999999999</v>
      </c>
      <c r="J304">
        <v>2.4897</v>
      </c>
      <c r="K304">
        <v>-1.3756999999999999</v>
      </c>
      <c r="L304">
        <v>684.99</v>
      </c>
      <c r="M304">
        <v>0.95423999999999998</v>
      </c>
      <c r="N304">
        <v>2.004</v>
      </c>
      <c r="O304">
        <v>-1.0497000000000001</v>
      </c>
      <c r="AD304" s="1"/>
      <c r="AG304"/>
    </row>
    <row r="305" spans="8:33" x14ac:dyDescent="0.3">
      <c r="H305">
        <v>572.24</v>
      </c>
      <c r="I305">
        <v>2.2067999999999999</v>
      </c>
      <c r="J305">
        <v>2.1899000000000002</v>
      </c>
      <c r="K305">
        <v>1.6968E-2</v>
      </c>
      <c r="L305">
        <v>572.24</v>
      </c>
      <c r="M305">
        <v>1.8920999999999999</v>
      </c>
      <c r="N305">
        <v>1.8145</v>
      </c>
      <c r="O305">
        <v>7.7626000000000001E-2</v>
      </c>
      <c r="AD305" s="1"/>
      <c r="AG305"/>
    </row>
    <row r="306" spans="8:33" x14ac:dyDescent="0.3">
      <c r="H306">
        <v>508.31</v>
      </c>
      <c r="I306">
        <v>1.2787999999999999</v>
      </c>
      <c r="J306">
        <v>2.0198999999999998</v>
      </c>
      <c r="K306">
        <v>-0.74111000000000005</v>
      </c>
      <c r="L306">
        <v>508.31</v>
      </c>
      <c r="M306">
        <v>1.1460999999999999</v>
      </c>
      <c r="N306">
        <v>1.7070000000000001</v>
      </c>
      <c r="O306">
        <v>-0.56089</v>
      </c>
      <c r="AD306" s="1"/>
      <c r="AG306"/>
    </row>
    <row r="307" spans="8:33" x14ac:dyDescent="0.3">
      <c r="H307">
        <v>546.35</v>
      </c>
      <c r="I307">
        <v>1</v>
      </c>
      <c r="J307">
        <v>2.121</v>
      </c>
      <c r="K307">
        <v>-1.121</v>
      </c>
      <c r="L307">
        <v>546.35</v>
      </c>
      <c r="M307">
        <v>0.90308999999999995</v>
      </c>
      <c r="N307">
        <v>1.7708999999999999</v>
      </c>
      <c r="O307">
        <v>-0.86785999999999996</v>
      </c>
      <c r="AD307" s="1"/>
      <c r="AG307"/>
    </row>
    <row r="308" spans="8:33" x14ac:dyDescent="0.3">
      <c r="H308">
        <v>791.83</v>
      </c>
      <c r="I308">
        <v>2.7642000000000002</v>
      </c>
      <c r="J308">
        <v>2.7738</v>
      </c>
      <c r="K308">
        <v>-9.5841999999999993E-3</v>
      </c>
      <c r="L308">
        <v>791.83</v>
      </c>
      <c r="M308">
        <v>2.1818</v>
      </c>
      <c r="N308">
        <v>2.1835</v>
      </c>
      <c r="O308">
        <v>-1.6913E-3</v>
      </c>
      <c r="AD308" s="1"/>
      <c r="AG308"/>
    </row>
    <row r="309" spans="8:33" x14ac:dyDescent="0.3">
      <c r="H309">
        <v>765.89</v>
      </c>
      <c r="I309">
        <v>2.8536999999999999</v>
      </c>
      <c r="J309">
        <v>2.7048000000000001</v>
      </c>
      <c r="K309">
        <v>0.14892</v>
      </c>
      <c r="L309">
        <v>765.89</v>
      </c>
      <c r="M309">
        <v>2.3096000000000001</v>
      </c>
      <c r="N309">
        <v>2.1398999999999999</v>
      </c>
      <c r="O309">
        <v>0.16969000000000001</v>
      </c>
      <c r="AD309" s="1"/>
      <c r="AG309"/>
    </row>
    <row r="310" spans="8:33" x14ac:dyDescent="0.3">
      <c r="H310">
        <v>340.91</v>
      </c>
      <c r="I310">
        <v>1.6021000000000001</v>
      </c>
      <c r="J310">
        <v>1.5747</v>
      </c>
      <c r="K310">
        <v>2.7333E-2</v>
      </c>
      <c r="L310">
        <v>340.91</v>
      </c>
      <c r="M310">
        <v>1.415</v>
      </c>
      <c r="N310">
        <v>1.4257</v>
      </c>
      <c r="O310">
        <v>-1.0692E-2</v>
      </c>
      <c r="AD310" s="1"/>
      <c r="AG310"/>
    </row>
    <row r="311" spans="8:33" x14ac:dyDescent="0.3">
      <c r="H311">
        <v>629.16999999999996</v>
      </c>
      <c r="I311">
        <v>1.8692</v>
      </c>
      <c r="J311">
        <v>2.3412000000000002</v>
      </c>
      <c r="K311">
        <v>-0.47199999999999998</v>
      </c>
      <c r="L311">
        <v>629.16999999999996</v>
      </c>
      <c r="M311">
        <v>1.716</v>
      </c>
      <c r="N311">
        <v>1.9100999999999999</v>
      </c>
      <c r="O311">
        <v>-0.19414999999999999</v>
      </c>
      <c r="AD311" s="1"/>
      <c r="AG311"/>
    </row>
    <row r="312" spans="8:33" x14ac:dyDescent="0.3">
      <c r="H312">
        <v>877.59</v>
      </c>
      <c r="I312">
        <v>2.9885999999999999</v>
      </c>
      <c r="J312">
        <v>3.0017999999999998</v>
      </c>
      <c r="K312">
        <v>-1.323E-2</v>
      </c>
      <c r="L312">
        <v>877.59</v>
      </c>
      <c r="M312">
        <v>2.2967</v>
      </c>
      <c r="N312">
        <v>2.3277000000000001</v>
      </c>
      <c r="O312">
        <v>-3.0998999999999999E-2</v>
      </c>
      <c r="AD312" s="1"/>
      <c r="AG312"/>
    </row>
    <row r="313" spans="8:33" x14ac:dyDescent="0.3">
      <c r="H313">
        <v>499.43</v>
      </c>
      <c r="I313">
        <v>0.69896999999999998</v>
      </c>
      <c r="J313">
        <v>1.9962</v>
      </c>
      <c r="K313">
        <v>-1.2972999999999999</v>
      </c>
      <c r="L313">
        <v>499.43</v>
      </c>
      <c r="M313">
        <v>0.60206000000000004</v>
      </c>
      <c r="N313">
        <v>1.6920999999999999</v>
      </c>
      <c r="O313">
        <v>-1.0900000000000001</v>
      </c>
      <c r="AD313" s="1"/>
      <c r="AG313"/>
    </row>
    <row r="314" spans="8:33" x14ac:dyDescent="0.3">
      <c r="H314">
        <v>624.05999999999995</v>
      </c>
      <c r="I314">
        <v>1.5315000000000001</v>
      </c>
      <c r="J314">
        <v>2.3275999999999999</v>
      </c>
      <c r="K314">
        <v>-0.79617000000000004</v>
      </c>
      <c r="L314">
        <v>624.05999999999995</v>
      </c>
      <c r="M314">
        <v>1.4914000000000001</v>
      </c>
      <c r="N314">
        <v>1.9016</v>
      </c>
      <c r="O314">
        <v>-0.41020000000000001</v>
      </c>
      <c r="AD314" s="1"/>
      <c r="AG314"/>
    </row>
    <row r="315" spans="8:33" x14ac:dyDescent="0.3">
      <c r="H315">
        <v>385.64</v>
      </c>
      <c r="I315">
        <v>0.69896999999999998</v>
      </c>
      <c r="J315">
        <v>1.6937</v>
      </c>
      <c r="K315">
        <v>-0.99470999999999998</v>
      </c>
      <c r="L315">
        <v>385.64</v>
      </c>
      <c r="M315">
        <v>0.69896999999999998</v>
      </c>
      <c r="N315">
        <v>1.5008999999999999</v>
      </c>
      <c r="O315">
        <v>-0.80188000000000004</v>
      </c>
      <c r="AD315" s="1"/>
      <c r="AG315"/>
    </row>
    <row r="316" spans="8:33" x14ac:dyDescent="0.3">
      <c r="H316">
        <v>486.62</v>
      </c>
      <c r="I316">
        <v>1.6435</v>
      </c>
      <c r="J316">
        <v>1.9621999999999999</v>
      </c>
      <c r="K316">
        <v>-0.31874000000000002</v>
      </c>
      <c r="L316">
        <v>486.62</v>
      </c>
      <c r="M316">
        <v>1.5682</v>
      </c>
      <c r="N316">
        <v>1.6706000000000001</v>
      </c>
      <c r="O316">
        <v>-0.10237</v>
      </c>
      <c r="AD316" s="1"/>
      <c r="AG316"/>
    </row>
    <row r="317" spans="8:33" x14ac:dyDescent="0.3">
      <c r="H317">
        <v>305.85000000000002</v>
      </c>
      <c r="I317">
        <v>1.2553000000000001</v>
      </c>
      <c r="J317">
        <v>1.4815</v>
      </c>
      <c r="K317">
        <v>-0.22625000000000001</v>
      </c>
      <c r="L317">
        <v>305.85000000000002</v>
      </c>
      <c r="M317">
        <v>1.1138999999999999</v>
      </c>
      <c r="N317">
        <v>1.3668</v>
      </c>
      <c r="O317">
        <v>-0.25280999999999998</v>
      </c>
      <c r="AD317" s="1"/>
      <c r="AG317"/>
    </row>
    <row r="318" spans="8:33" x14ac:dyDescent="0.3">
      <c r="H318">
        <v>505.45</v>
      </c>
      <c r="I318">
        <v>2.8109000000000002</v>
      </c>
      <c r="J318">
        <v>2.0123000000000002</v>
      </c>
      <c r="K318">
        <v>0.79864000000000002</v>
      </c>
      <c r="L318">
        <v>505.45</v>
      </c>
      <c r="M318">
        <v>2.2504</v>
      </c>
      <c r="N318">
        <v>1.7021999999999999</v>
      </c>
      <c r="O318">
        <v>0.54820999999999998</v>
      </c>
      <c r="AD318" s="1"/>
      <c r="AG318"/>
    </row>
    <row r="319" spans="8:33" x14ac:dyDescent="0.3">
      <c r="H319">
        <v>539.12</v>
      </c>
      <c r="I319">
        <v>1.2553000000000001</v>
      </c>
      <c r="J319">
        <v>2.1017999999999999</v>
      </c>
      <c r="K319">
        <v>-0.84650999999999998</v>
      </c>
      <c r="L319">
        <v>539.12</v>
      </c>
      <c r="M319">
        <v>1.1138999999999999</v>
      </c>
      <c r="N319">
        <v>1.7587999999999999</v>
      </c>
      <c r="O319">
        <v>-0.64485999999999999</v>
      </c>
      <c r="AD319" s="1"/>
      <c r="AG319"/>
    </row>
    <row r="320" spans="8:33" x14ac:dyDescent="0.3">
      <c r="H320">
        <v>538.78</v>
      </c>
      <c r="I320">
        <v>2.3559999999999999</v>
      </c>
      <c r="J320">
        <v>2.1009000000000002</v>
      </c>
      <c r="K320">
        <v>0.25514999999999999</v>
      </c>
      <c r="L320">
        <v>538.78</v>
      </c>
      <c r="M320">
        <v>2.0863999999999998</v>
      </c>
      <c r="N320">
        <v>1.7582</v>
      </c>
      <c r="O320">
        <v>0.32812999999999998</v>
      </c>
      <c r="AD320" s="1"/>
      <c r="AG320"/>
    </row>
    <row r="321" spans="8:33" x14ac:dyDescent="0.3">
      <c r="H321">
        <v>557.98</v>
      </c>
      <c r="I321">
        <v>1.3802000000000001</v>
      </c>
      <c r="J321">
        <v>2.1518999999999999</v>
      </c>
      <c r="K321">
        <v>-0.77171999999999996</v>
      </c>
      <c r="L321">
        <v>557.98</v>
      </c>
      <c r="M321">
        <v>1.2553000000000001</v>
      </c>
      <c r="N321">
        <v>1.7905</v>
      </c>
      <c r="O321">
        <v>-0.53522000000000003</v>
      </c>
      <c r="AD321" s="1"/>
      <c r="AG321"/>
    </row>
    <row r="322" spans="8:33" x14ac:dyDescent="0.3">
      <c r="H322">
        <v>766.48</v>
      </c>
      <c r="I322">
        <v>1.7992999999999999</v>
      </c>
      <c r="J322">
        <v>2.7063000000000001</v>
      </c>
      <c r="K322">
        <v>-0.90700000000000003</v>
      </c>
      <c r="L322">
        <v>766.48</v>
      </c>
      <c r="M322">
        <v>1.6532</v>
      </c>
      <c r="N322">
        <v>2.1408999999999998</v>
      </c>
      <c r="O322">
        <v>-0.48770999999999998</v>
      </c>
      <c r="AD322" s="1"/>
      <c r="AG322"/>
    </row>
    <row r="323" spans="8:33" x14ac:dyDescent="0.3">
      <c r="H323">
        <v>386.77</v>
      </c>
      <c r="I323">
        <v>0.30103000000000002</v>
      </c>
      <c r="J323">
        <v>1.6967000000000001</v>
      </c>
      <c r="K323">
        <v>-1.3956999999999999</v>
      </c>
      <c r="L323">
        <v>386.77</v>
      </c>
      <c r="M323">
        <v>0.30103000000000002</v>
      </c>
      <c r="N323">
        <v>1.5027999999999999</v>
      </c>
      <c r="O323">
        <v>-1.2017</v>
      </c>
      <c r="AD323" s="1"/>
      <c r="AG323"/>
    </row>
    <row r="324" spans="8:33" x14ac:dyDescent="0.3">
      <c r="H324">
        <v>506.28</v>
      </c>
      <c r="I324">
        <v>1.2303999999999999</v>
      </c>
      <c r="J324">
        <v>2.0145</v>
      </c>
      <c r="K324">
        <v>-0.78402000000000005</v>
      </c>
      <c r="L324">
        <v>506.28</v>
      </c>
      <c r="M324">
        <v>1.1460999999999999</v>
      </c>
      <c r="N324">
        <v>1.7036</v>
      </c>
      <c r="O324">
        <v>-0.55749000000000004</v>
      </c>
      <c r="AD324" s="1"/>
      <c r="AG324"/>
    </row>
    <row r="325" spans="8:33" x14ac:dyDescent="0.3">
      <c r="H325">
        <v>449.07</v>
      </c>
      <c r="I325">
        <v>1.2303999999999999</v>
      </c>
      <c r="J325">
        <v>1.8623000000000001</v>
      </c>
      <c r="K325">
        <v>-0.63188999999999995</v>
      </c>
      <c r="L325">
        <v>449.07</v>
      </c>
      <c r="M325">
        <v>1.2303999999999999</v>
      </c>
      <c r="N325">
        <v>1.6074999999999999</v>
      </c>
      <c r="O325">
        <v>-0.37701000000000001</v>
      </c>
      <c r="AD325" s="1"/>
      <c r="AG325"/>
    </row>
    <row r="326" spans="8:33" x14ac:dyDescent="0.3">
      <c r="H326">
        <v>389.78</v>
      </c>
      <c r="I326">
        <v>1.7853000000000001</v>
      </c>
      <c r="J326">
        <v>1.7047000000000001</v>
      </c>
      <c r="K326">
        <v>8.0648999999999998E-2</v>
      </c>
      <c r="L326">
        <v>389.78</v>
      </c>
      <c r="M326">
        <v>1.7403999999999999</v>
      </c>
      <c r="N326">
        <v>1.5078</v>
      </c>
      <c r="O326">
        <v>0.23255999999999999</v>
      </c>
      <c r="AD326" s="1"/>
      <c r="AG326"/>
    </row>
    <row r="327" spans="8:33" x14ac:dyDescent="0.3">
      <c r="H327">
        <v>996.07</v>
      </c>
      <c r="I327">
        <v>3.4813000000000001</v>
      </c>
      <c r="J327">
        <v>3.3168000000000002</v>
      </c>
      <c r="K327">
        <v>0.16447000000000001</v>
      </c>
      <c r="L327">
        <v>996.07</v>
      </c>
      <c r="M327">
        <v>2.5314999999999999</v>
      </c>
      <c r="N327">
        <v>2.5268000000000002</v>
      </c>
      <c r="O327">
        <v>4.6851000000000002E-3</v>
      </c>
      <c r="AD327" s="1"/>
      <c r="AG327"/>
    </row>
    <row r="328" spans="8:33" x14ac:dyDescent="0.3">
      <c r="H328">
        <v>860.81</v>
      </c>
      <c r="I328">
        <v>1.9137999999999999</v>
      </c>
      <c r="J328">
        <v>2.9571999999999998</v>
      </c>
      <c r="K328">
        <v>-1.0432999999999999</v>
      </c>
      <c r="L328">
        <v>860.81</v>
      </c>
      <c r="M328">
        <v>1.4771000000000001</v>
      </c>
      <c r="N328">
        <v>2.2995000000000001</v>
      </c>
      <c r="O328">
        <v>-0.82233999999999996</v>
      </c>
      <c r="AD328" s="1"/>
      <c r="AG328"/>
    </row>
    <row r="329" spans="8:33" x14ac:dyDescent="0.3">
      <c r="H329">
        <v>747.31</v>
      </c>
      <c r="I329">
        <v>3.2477</v>
      </c>
      <c r="J329">
        <v>2.6554000000000002</v>
      </c>
      <c r="K329">
        <v>0.59236999999999995</v>
      </c>
      <c r="L329">
        <v>747.31</v>
      </c>
      <c r="M329">
        <v>2.3464</v>
      </c>
      <c r="N329">
        <v>2.1086999999999998</v>
      </c>
      <c r="O329">
        <v>0.23766000000000001</v>
      </c>
      <c r="AD329" s="1"/>
      <c r="AG329"/>
    </row>
    <row r="330" spans="8:33" x14ac:dyDescent="0.3">
      <c r="H330">
        <v>431.76</v>
      </c>
      <c r="I330">
        <v>0.69896999999999998</v>
      </c>
      <c r="J330">
        <v>1.8163</v>
      </c>
      <c r="K330">
        <v>-1.1173999999999999</v>
      </c>
      <c r="L330">
        <v>431.76</v>
      </c>
      <c r="M330">
        <v>0.60206000000000004</v>
      </c>
      <c r="N330">
        <v>1.5784</v>
      </c>
      <c r="O330">
        <v>-0.97631000000000001</v>
      </c>
      <c r="AD330" s="1"/>
      <c r="AG330"/>
    </row>
    <row r="331" spans="8:33" x14ac:dyDescent="0.3">
      <c r="H331">
        <v>561.17999999999995</v>
      </c>
      <c r="I331">
        <v>3.1139000000000001</v>
      </c>
      <c r="J331">
        <v>2.1604999999999999</v>
      </c>
      <c r="K331">
        <v>0.95348999999999995</v>
      </c>
      <c r="L331">
        <v>561.17999999999995</v>
      </c>
      <c r="M331">
        <v>2.3443999999999998</v>
      </c>
      <c r="N331">
        <v>1.7959000000000001</v>
      </c>
      <c r="O331">
        <v>0.54851000000000005</v>
      </c>
      <c r="AD331" s="1"/>
      <c r="AG331"/>
    </row>
    <row r="332" spans="8:33" x14ac:dyDescent="0.3">
      <c r="H332">
        <v>679.96</v>
      </c>
      <c r="I332">
        <v>2.8319000000000001</v>
      </c>
      <c r="J332">
        <v>2.4763000000000002</v>
      </c>
      <c r="K332">
        <v>0.35558000000000001</v>
      </c>
      <c r="L332">
        <v>679.96</v>
      </c>
      <c r="M332">
        <v>2.2787999999999999</v>
      </c>
      <c r="N332">
        <v>1.9955000000000001</v>
      </c>
      <c r="O332">
        <v>0.28323999999999999</v>
      </c>
      <c r="AD332" s="1"/>
      <c r="AG332"/>
    </row>
    <row r="333" spans="8:33" x14ac:dyDescent="0.3">
      <c r="H333">
        <v>420.9</v>
      </c>
      <c r="I333">
        <v>1.8129</v>
      </c>
      <c r="J333">
        <v>1.7874000000000001</v>
      </c>
      <c r="K333">
        <v>2.5468999999999999E-2</v>
      </c>
      <c r="L333">
        <v>420.9</v>
      </c>
      <c r="M333">
        <v>1.6720999999999999</v>
      </c>
      <c r="N333">
        <v>1.5601</v>
      </c>
      <c r="O333">
        <v>0.11198</v>
      </c>
      <c r="AD333" s="1"/>
      <c r="AG333"/>
    </row>
    <row r="334" spans="8:33" x14ac:dyDescent="0.3">
      <c r="H334">
        <v>506.56</v>
      </c>
      <c r="I334">
        <v>1.5051000000000001</v>
      </c>
      <c r="J334">
        <v>2.0152000000000001</v>
      </c>
      <c r="K334">
        <v>-0.51005999999999996</v>
      </c>
      <c r="L334">
        <v>506.56</v>
      </c>
      <c r="M334">
        <v>1.415</v>
      </c>
      <c r="N334">
        <v>1.7040999999999999</v>
      </c>
      <c r="O334">
        <v>-0.28910000000000002</v>
      </c>
      <c r="AD334" s="1"/>
      <c r="AG334"/>
    </row>
    <row r="335" spans="8:33" x14ac:dyDescent="0.3">
      <c r="H335">
        <v>506.5</v>
      </c>
      <c r="I335">
        <v>1.5441</v>
      </c>
      <c r="J335">
        <v>2.0150000000000001</v>
      </c>
      <c r="K335">
        <v>-0.47097</v>
      </c>
      <c r="L335">
        <v>506.5</v>
      </c>
      <c r="M335">
        <v>1.4771000000000001</v>
      </c>
      <c r="N335">
        <v>1.704</v>
      </c>
      <c r="O335">
        <v>-0.22685</v>
      </c>
      <c r="AD335" s="1"/>
      <c r="AG335"/>
    </row>
    <row r="336" spans="8:33" x14ac:dyDescent="0.3">
      <c r="H336">
        <v>489.09</v>
      </c>
      <c r="I336">
        <v>2.0373999999999999</v>
      </c>
      <c r="J336">
        <v>1.9688000000000001</v>
      </c>
      <c r="K336">
        <v>6.8662000000000001E-2</v>
      </c>
      <c r="L336">
        <v>489.09</v>
      </c>
      <c r="M336">
        <v>2.0043000000000002</v>
      </c>
      <c r="N336">
        <v>1.6747000000000001</v>
      </c>
      <c r="O336">
        <v>0.3296</v>
      </c>
      <c r="AD336" s="1"/>
      <c r="AG336"/>
    </row>
    <row r="337" spans="8:33" x14ac:dyDescent="0.3">
      <c r="H337">
        <v>388.49</v>
      </c>
      <c r="I337">
        <v>1.3978999999999999</v>
      </c>
      <c r="J337">
        <v>1.7013</v>
      </c>
      <c r="K337">
        <v>-0.30331999999999998</v>
      </c>
      <c r="L337">
        <v>388.49</v>
      </c>
      <c r="M337">
        <v>1.3222</v>
      </c>
      <c r="N337">
        <v>1.5056</v>
      </c>
      <c r="O337">
        <v>-0.18342</v>
      </c>
      <c r="AD337" s="1"/>
      <c r="AG337"/>
    </row>
    <row r="338" spans="8:33" x14ac:dyDescent="0.3">
      <c r="H338">
        <v>455.64</v>
      </c>
      <c r="I338">
        <v>0.69896999999999998</v>
      </c>
      <c r="J338">
        <v>1.8797999999999999</v>
      </c>
      <c r="K338">
        <v>-1.1808000000000001</v>
      </c>
      <c r="L338">
        <v>455.64</v>
      </c>
      <c r="M338">
        <v>0.60206000000000004</v>
      </c>
      <c r="N338">
        <v>1.6185</v>
      </c>
      <c r="O338">
        <v>-1.0164</v>
      </c>
      <c r="AD338" s="1"/>
      <c r="AG338"/>
    </row>
    <row r="339" spans="8:33" x14ac:dyDescent="0.3">
      <c r="H339">
        <v>481.53</v>
      </c>
      <c r="I339">
        <v>1.2787999999999999</v>
      </c>
      <c r="J339">
        <v>1.9486000000000001</v>
      </c>
      <c r="K339">
        <v>-0.66988999999999999</v>
      </c>
      <c r="L339">
        <v>481.53</v>
      </c>
      <c r="M339">
        <v>1.2303999999999999</v>
      </c>
      <c r="N339">
        <v>1.6619999999999999</v>
      </c>
      <c r="O339">
        <v>-0.43154999999999999</v>
      </c>
      <c r="AD339" s="1"/>
      <c r="AG339"/>
    </row>
    <row r="340" spans="8:33" x14ac:dyDescent="0.3">
      <c r="H340">
        <v>517.53</v>
      </c>
      <c r="I340">
        <v>2.0491999999999999</v>
      </c>
      <c r="J340">
        <v>2.0444</v>
      </c>
      <c r="K340">
        <v>4.8548999999999997E-3</v>
      </c>
      <c r="L340">
        <v>517.53</v>
      </c>
      <c r="M340">
        <v>1.9031</v>
      </c>
      <c r="N340">
        <v>1.7224999999999999</v>
      </c>
      <c r="O340">
        <v>0.18057999999999999</v>
      </c>
      <c r="AD340" s="1"/>
      <c r="AG340"/>
    </row>
    <row r="341" spans="8:33" x14ac:dyDescent="0.3">
      <c r="H341">
        <v>501.65</v>
      </c>
      <c r="I341">
        <v>2.4047999999999998</v>
      </c>
      <c r="J341">
        <v>2.0022000000000002</v>
      </c>
      <c r="K341">
        <v>0.40266999999999997</v>
      </c>
      <c r="L341">
        <v>501.65</v>
      </c>
      <c r="M341">
        <v>2.0718999999999999</v>
      </c>
      <c r="N341">
        <v>1.6958</v>
      </c>
      <c r="O341">
        <v>0.37605</v>
      </c>
      <c r="AD341" s="1"/>
      <c r="AG341"/>
    </row>
    <row r="342" spans="8:33" x14ac:dyDescent="0.3">
      <c r="H342">
        <v>766.4</v>
      </c>
      <c r="I342">
        <v>2.2404999999999999</v>
      </c>
      <c r="J342">
        <v>2.7061000000000002</v>
      </c>
      <c r="K342">
        <v>-0.46559</v>
      </c>
      <c r="L342">
        <v>766.4</v>
      </c>
      <c r="M342">
        <v>2.0682</v>
      </c>
      <c r="N342">
        <v>2.1408</v>
      </c>
      <c r="O342">
        <v>-7.2605000000000003E-2</v>
      </c>
      <c r="AD342" s="1"/>
      <c r="AG342"/>
    </row>
    <row r="343" spans="8:33" x14ac:dyDescent="0.3">
      <c r="H343">
        <v>576.46</v>
      </c>
      <c r="I343">
        <v>2.3692000000000002</v>
      </c>
      <c r="J343">
        <v>2.2010999999999998</v>
      </c>
      <c r="K343">
        <v>0.16814999999999999</v>
      </c>
      <c r="L343">
        <v>576.46</v>
      </c>
      <c r="M343">
        <v>2.0933999999999999</v>
      </c>
      <c r="N343">
        <v>1.8216000000000001</v>
      </c>
      <c r="O343">
        <v>0.27187</v>
      </c>
      <c r="AD343" s="1"/>
      <c r="AG343"/>
    </row>
    <row r="344" spans="8:33" x14ac:dyDescent="0.3">
      <c r="H344">
        <v>440.22</v>
      </c>
      <c r="I344">
        <v>1.7992999999999999</v>
      </c>
      <c r="J344">
        <v>1.8388</v>
      </c>
      <c r="K344">
        <v>-3.9458E-2</v>
      </c>
      <c r="L344">
        <v>440.22</v>
      </c>
      <c r="M344">
        <v>1.6128</v>
      </c>
      <c r="N344">
        <v>1.5926</v>
      </c>
      <c r="O344">
        <v>2.0208E-2</v>
      </c>
      <c r="AD344" s="1"/>
      <c r="AG344"/>
    </row>
    <row r="345" spans="8:33" x14ac:dyDescent="0.3">
      <c r="H345">
        <v>484.77</v>
      </c>
      <c r="I345">
        <v>2.3403999999999998</v>
      </c>
      <c r="J345">
        <v>1.9573</v>
      </c>
      <c r="K345">
        <v>0.38318000000000002</v>
      </c>
      <c r="L345">
        <v>484.77</v>
      </c>
      <c r="M345">
        <v>2.0569000000000002</v>
      </c>
      <c r="N345">
        <v>1.6675</v>
      </c>
      <c r="O345">
        <v>0.38945000000000002</v>
      </c>
      <c r="AD345" s="1"/>
      <c r="AG345"/>
    </row>
    <row r="346" spans="8:33" x14ac:dyDescent="0.3">
      <c r="H346">
        <v>510.2</v>
      </c>
      <c r="I346">
        <v>1.1760999999999999</v>
      </c>
      <c r="J346">
        <v>2.0249000000000001</v>
      </c>
      <c r="K346">
        <v>-0.84880999999999995</v>
      </c>
      <c r="L346">
        <v>510.2</v>
      </c>
      <c r="M346">
        <v>1.1138999999999999</v>
      </c>
      <c r="N346">
        <v>1.7101999999999999</v>
      </c>
      <c r="O346">
        <v>-0.59626000000000001</v>
      </c>
      <c r="AD346" s="1"/>
      <c r="AG346"/>
    </row>
    <row r="347" spans="8:33" x14ac:dyDescent="0.3">
      <c r="H347">
        <v>413.25</v>
      </c>
      <c r="I347">
        <v>2.3711000000000002</v>
      </c>
      <c r="J347">
        <v>1.7670999999999999</v>
      </c>
      <c r="K347">
        <v>0.60397999999999996</v>
      </c>
      <c r="L347">
        <v>413.25</v>
      </c>
      <c r="M347">
        <v>2.1335000000000002</v>
      </c>
      <c r="N347">
        <v>1.5472999999999999</v>
      </c>
      <c r="O347">
        <v>0.58628999999999998</v>
      </c>
      <c r="AD347" s="1"/>
      <c r="AG347"/>
    </row>
    <row r="348" spans="8:33" x14ac:dyDescent="0.3">
      <c r="H348">
        <v>626.5</v>
      </c>
      <c r="I348">
        <v>3.3879000000000001</v>
      </c>
      <c r="J348">
        <v>2.3340999999999998</v>
      </c>
      <c r="K348">
        <v>1.0538000000000001</v>
      </c>
      <c r="L348">
        <v>626.5</v>
      </c>
      <c r="M348">
        <v>2.4232</v>
      </c>
      <c r="N348">
        <v>1.9056999999999999</v>
      </c>
      <c r="O348">
        <v>0.51758999999999999</v>
      </c>
      <c r="AD348" s="1"/>
      <c r="AG348"/>
    </row>
    <row r="349" spans="8:33" x14ac:dyDescent="0.3">
      <c r="H349">
        <v>544.17999999999995</v>
      </c>
      <c r="I349">
        <v>3.5615000000000001</v>
      </c>
      <c r="J349">
        <v>2.1152000000000002</v>
      </c>
      <c r="K349">
        <v>1.4461999999999999</v>
      </c>
      <c r="L349">
        <v>544.17999999999995</v>
      </c>
      <c r="M349">
        <v>2.5105</v>
      </c>
      <c r="N349">
        <v>1.7673000000000001</v>
      </c>
      <c r="O349">
        <v>0.74324000000000001</v>
      </c>
      <c r="AD349" s="1"/>
      <c r="AG349"/>
    </row>
    <row r="350" spans="8:33" x14ac:dyDescent="0.3">
      <c r="H350">
        <v>647.55999999999995</v>
      </c>
      <c r="I350">
        <v>2.1303000000000001</v>
      </c>
      <c r="J350">
        <v>2.3900999999999999</v>
      </c>
      <c r="K350">
        <v>-0.25979999999999998</v>
      </c>
      <c r="L350">
        <v>647.55999999999995</v>
      </c>
      <c r="M350">
        <v>1.9294</v>
      </c>
      <c r="N350">
        <v>1.9411</v>
      </c>
      <c r="O350">
        <v>-1.1637E-2</v>
      </c>
      <c r="AD350" s="1"/>
      <c r="AG350"/>
    </row>
    <row r="351" spans="8:33" x14ac:dyDescent="0.3">
      <c r="H351">
        <v>613.04999999999995</v>
      </c>
      <c r="I351">
        <v>2.1173000000000002</v>
      </c>
      <c r="J351">
        <v>2.2984</v>
      </c>
      <c r="K351">
        <v>-0.18110999999999999</v>
      </c>
      <c r="L351">
        <v>613.04999999999995</v>
      </c>
      <c r="M351">
        <v>1.9867999999999999</v>
      </c>
      <c r="N351">
        <v>1.8831</v>
      </c>
      <c r="O351">
        <v>0.10371</v>
      </c>
      <c r="AD351" s="1"/>
      <c r="AG351"/>
    </row>
    <row r="352" spans="8:33" x14ac:dyDescent="0.3">
      <c r="H352">
        <v>776.36</v>
      </c>
      <c r="I352">
        <v>3.7059000000000002</v>
      </c>
      <c r="J352">
        <v>2.7326000000000001</v>
      </c>
      <c r="K352">
        <v>0.97326000000000001</v>
      </c>
      <c r="L352">
        <v>776.36</v>
      </c>
      <c r="M352">
        <v>2.5236999999999998</v>
      </c>
      <c r="N352">
        <v>2.1575000000000002</v>
      </c>
      <c r="O352">
        <v>0.36621999999999999</v>
      </c>
      <c r="AD352" s="1"/>
      <c r="AG352"/>
    </row>
    <row r="353" spans="8:33" x14ac:dyDescent="0.3">
      <c r="H353">
        <v>514.20000000000005</v>
      </c>
      <c r="I353">
        <v>3.0169999999999999</v>
      </c>
      <c r="J353">
        <v>2.0354999999999999</v>
      </c>
      <c r="K353">
        <v>0.98151999999999995</v>
      </c>
      <c r="L353">
        <v>514.20000000000005</v>
      </c>
      <c r="M353">
        <v>2.2877999999999998</v>
      </c>
      <c r="N353">
        <v>1.7169000000000001</v>
      </c>
      <c r="O353">
        <v>0.57089000000000001</v>
      </c>
      <c r="AD353" s="1"/>
      <c r="AG353"/>
    </row>
    <row r="354" spans="8:33" x14ac:dyDescent="0.3">
      <c r="H354">
        <v>446.35</v>
      </c>
      <c r="I354">
        <v>0.30103000000000002</v>
      </c>
      <c r="J354">
        <v>1.8551</v>
      </c>
      <c r="K354">
        <v>-1.5541</v>
      </c>
      <c r="L354">
        <v>446.35</v>
      </c>
      <c r="M354">
        <v>0.30103000000000002</v>
      </c>
      <c r="N354">
        <v>1.6029</v>
      </c>
      <c r="O354">
        <v>-1.3019000000000001</v>
      </c>
      <c r="AD354" s="1"/>
      <c r="AG354"/>
    </row>
    <row r="355" spans="8:33" x14ac:dyDescent="0.3">
      <c r="H355">
        <v>512.19000000000005</v>
      </c>
      <c r="I355">
        <v>0</v>
      </c>
      <c r="J355">
        <v>2.0301999999999998</v>
      </c>
      <c r="K355">
        <v>-2.0301999999999998</v>
      </c>
      <c r="L355">
        <v>512.19000000000005</v>
      </c>
      <c r="M355">
        <v>0</v>
      </c>
      <c r="N355">
        <v>1.7135</v>
      </c>
      <c r="O355">
        <v>-1.7135</v>
      </c>
      <c r="AD355" s="1"/>
      <c r="AG355"/>
    </row>
    <row r="356" spans="8:33" x14ac:dyDescent="0.3">
      <c r="H356">
        <v>604.95000000000005</v>
      </c>
      <c r="I356">
        <v>2.3944999999999999</v>
      </c>
      <c r="J356">
        <v>2.2768000000000002</v>
      </c>
      <c r="K356">
        <v>0.11762</v>
      </c>
      <c r="L356">
        <v>604.95000000000005</v>
      </c>
      <c r="M356">
        <v>2</v>
      </c>
      <c r="N356">
        <v>1.8694</v>
      </c>
      <c r="O356">
        <v>0.13056000000000001</v>
      </c>
      <c r="AD356" s="1"/>
      <c r="AG356"/>
    </row>
    <row r="357" spans="8:33" x14ac:dyDescent="0.3">
      <c r="H357">
        <v>584.89</v>
      </c>
      <c r="I357">
        <v>2.4843000000000002</v>
      </c>
      <c r="J357">
        <v>2.2235</v>
      </c>
      <c r="K357">
        <v>0.26079999999999998</v>
      </c>
      <c r="L357">
        <v>584.89</v>
      </c>
      <c r="M357">
        <v>1.9494</v>
      </c>
      <c r="N357">
        <v>1.8357000000000001</v>
      </c>
      <c r="O357">
        <v>0.11366</v>
      </c>
      <c r="AD357" s="1"/>
      <c r="AG357"/>
    </row>
    <row r="358" spans="8:33" x14ac:dyDescent="0.3">
      <c r="H358">
        <v>425.29</v>
      </c>
      <c r="I358">
        <v>1.6021000000000001</v>
      </c>
      <c r="J358">
        <v>1.7990999999999999</v>
      </c>
      <c r="K358">
        <v>-0.19705</v>
      </c>
      <c r="L358">
        <v>425.29</v>
      </c>
      <c r="M358">
        <v>1.5185</v>
      </c>
      <c r="N358">
        <v>1.5674999999999999</v>
      </c>
      <c r="O358">
        <v>-4.8973999999999997E-2</v>
      </c>
      <c r="AD358" s="1"/>
      <c r="AG358"/>
    </row>
    <row r="359" spans="8:33" x14ac:dyDescent="0.3">
      <c r="H359">
        <v>497.34</v>
      </c>
      <c r="I359">
        <v>2.1903000000000001</v>
      </c>
      <c r="J359">
        <v>1.9906999999999999</v>
      </c>
      <c r="K359">
        <v>0.19963</v>
      </c>
      <c r="L359">
        <v>497.34</v>
      </c>
      <c r="M359">
        <v>1.8692</v>
      </c>
      <c r="N359">
        <v>1.6886000000000001</v>
      </c>
      <c r="O359">
        <v>0.18064</v>
      </c>
      <c r="AD359" s="1"/>
      <c r="AG359"/>
    </row>
    <row r="360" spans="8:33" x14ac:dyDescent="0.3">
      <c r="H360">
        <v>620.70000000000005</v>
      </c>
      <c r="I360">
        <v>1.4623999999999999</v>
      </c>
      <c r="J360">
        <v>2.3187000000000002</v>
      </c>
      <c r="K360">
        <v>-0.85631000000000002</v>
      </c>
      <c r="L360">
        <v>620.70000000000005</v>
      </c>
      <c r="M360">
        <v>1.3616999999999999</v>
      </c>
      <c r="N360">
        <v>1.8958999999999999</v>
      </c>
      <c r="O360">
        <v>-0.53417999999999999</v>
      </c>
      <c r="AD360" s="1"/>
      <c r="AG360"/>
    </row>
    <row r="361" spans="8:33" x14ac:dyDescent="0.3">
      <c r="H361">
        <v>831.18</v>
      </c>
      <c r="I361">
        <v>2.7143000000000002</v>
      </c>
      <c r="J361">
        <v>2.8784000000000001</v>
      </c>
      <c r="K361">
        <v>-0.16406000000000001</v>
      </c>
      <c r="L361">
        <v>831.18</v>
      </c>
      <c r="M361">
        <v>2.3031999999999999</v>
      </c>
      <c r="N361">
        <v>2.2496999999999998</v>
      </c>
      <c r="O361">
        <v>5.3529E-2</v>
      </c>
      <c r="AD361" s="1"/>
      <c r="AG361"/>
    </row>
    <row r="362" spans="8:33" x14ac:dyDescent="0.3">
      <c r="H362">
        <v>457.3</v>
      </c>
      <c r="I362">
        <v>2.2252999999999998</v>
      </c>
      <c r="J362">
        <v>1.8842000000000001</v>
      </c>
      <c r="K362">
        <v>0.34107999999999999</v>
      </c>
      <c r="L362">
        <v>457.3</v>
      </c>
      <c r="M362">
        <v>1.8573</v>
      </c>
      <c r="N362">
        <v>1.6213</v>
      </c>
      <c r="O362">
        <v>0.23604</v>
      </c>
      <c r="AD362" s="1"/>
      <c r="AG362"/>
    </row>
    <row r="363" spans="8:33" x14ac:dyDescent="0.3">
      <c r="H363">
        <v>477.51</v>
      </c>
      <c r="I363">
        <v>1.1760999999999999</v>
      </c>
      <c r="J363">
        <v>1.9379999999999999</v>
      </c>
      <c r="K363">
        <v>-0.76187000000000005</v>
      </c>
      <c r="L363">
        <v>477.51</v>
      </c>
      <c r="M363">
        <v>1.1138999999999999</v>
      </c>
      <c r="N363">
        <v>1.6553</v>
      </c>
      <c r="O363">
        <v>-0.54130999999999996</v>
      </c>
      <c r="AD363" s="1"/>
      <c r="AG363"/>
    </row>
    <row r="364" spans="8:33" x14ac:dyDescent="0.3">
      <c r="H364">
        <v>494.44</v>
      </c>
      <c r="I364">
        <v>2.8401000000000001</v>
      </c>
      <c r="J364">
        <v>1.9830000000000001</v>
      </c>
      <c r="K364">
        <v>0.85714000000000001</v>
      </c>
      <c r="L364">
        <v>494.44</v>
      </c>
      <c r="M364">
        <v>2.2671999999999999</v>
      </c>
      <c r="N364">
        <v>1.6837</v>
      </c>
      <c r="O364">
        <v>0.58347000000000004</v>
      </c>
      <c r="AD364" s="1"/>
      <c r="AG364"/>
    </row>
    <row r="365" spans="8:33" x14ac:dyDescent="0.3">
      <c r="H365">
        <v>871.58</v>
      </c>
      <c r="I365">
        <v>3.6316000000000002</v>
      </c>
      <c r="J365">
        <v>2.9857999999999998</v>
      </c>
      <c r="K365">
        <v>0.64583999999999997</v>
      </c>
      <c r="L365">
        <v>871.58</v>
      </c>
      <c r="M365">
        <v>2.5198</v>
      </c>
      <c r="N365">
        <v>2.3176000000000001</v>
      </c>
      <c r="O365">
        <v>0.20227000000000001</v>
      </c>
      <c r="AD365" s="1"/>
      <c r="AG365"/>
    </row>
    <row r="366" spans="8:33" x14ac:dyDescent="0.3">
      <c r="H366">
        <v>458.09</v>
      </c>
      <c r="I366">
        <v>1.9684999999999999</v>
      </c>
      <c r="J366">
        <v>1.8863000000000001</v>
      </c>
      <c r="K366">
        <v>8.2146999999999998E-2</v>
      </c>
      <c r="L366">
        <v>458.09</v>
      </c>
      <c r="M366">
        <v>1.7242999999999999</v>
      </c>
      <c r="N366">
        <v>1.6226</v>
      </c>
      <c r="O366">
        <v>0.10165</v>
      </c>
      <c r="AD366" s="1"/>
      <c r="AG366"/>
    </row>
    <row r="367" spans="8:33" x14ac:dyDescent="0.3">
      <c r="H367">
        <v>402.82</v>
      </c>
      <c r="I367">
        <v>1.6232</v>
      </c>
      <c r="J367">
        <v>1.7394000000000001</v>
      </c>
      <c r="K367">
        <v>-0.11611</v>
      </c>
      <c r="L367">
        <v>402.82</v>
      </c>
      <c r="M367">
        <v>1.5563</v>
      </c>
      <c r="N367">
        <v>1.5297000000000001</v>
      </c>
      <c r="O367">
        <v>2.6578000000000001E-2</v>
      </c>
      <c r="AD367" s="1"/>
      <c r="AG367"/>
    </row>
    <row r="368" spans="8:33" x14ac:dyDescent="0.3">
      <c r="H368">
        <v>493.09</v>
      </c>
      <c r="I368">
        <v>2.2201</v>
      </c>
      <c r="J368">
        <v>1.9794</v>
      </c>
      <c r="K368">
        <v>0.24071000000000001</v>
      </c>
      <c r="L368">
        <v>493.09</v>
      </c>
      <c r="M368">
        <v>1.8129</v>
      </c>
      <c r="N368">
        <v>1.6814</v>
      </c>
      <c r="O368">
        <v>0.13147</v>
      </c>
      <c r="AD368" s="1"/>
      <c r="AG368"/>
    </row>
    <row r="369" spans="8:33" x14ac:dyDescent="0.3">
      <c r="H369">
        <v>609.6</v>
      </c>
      <c r="I369">
        <v>2.6212</v>
      </c>
      <c r="J369">
        <v>2.2892000000000001</v>
      </c>
      <c r="K369">
        <v>0.33198</v>
      </c>
      <c r="L369">
        <v>609.6</v>
      </c>
      <c r="M369">
        <v>2.2454999999999998</v>
      </c>
      <c r="N369">
        <v>1.8773</v>
      </c>
      <c r="O369">
        <v>0.36825000000000002</v>
      </c>
      <c r="AD369" s="1"/>
      <c r="AG369"/>
    </row>
    <row r="370" spans="8:33" x14ac:dyDescent="0.3">
      <c r="H370">
        <v>741.81</v>
      </c>
      <c r="I370">
        <v>2.4392999999999998</v>
      </c>
      <c r="J370">
        <v>2.6408</v>
      </c>
      <c r="K370">
        <v>-0.20141999999999999</v>
      </c>
      <c r="L370">
        <v>741.81</v>
      </c>
      <c r="M370">
        <v>2.1553</v>
      </c>
      <c r="N370">
        <v>2.0994999999999999</v>
      </c>
      <c r="O370">
        <v>5.5871999999999998E-2</v>
      </c>
      <c r="AD370" s="1"/>
      <c r="AG370"/>
    </row>
    <row r="371" spans="8:33" x14ac:dyDescent="0.3">
      <c r="H371">
        <v>376.82</v>
      </c>
      <c r="I371">
        <v>2.7715999999999998</v>
      </c>
      <c r="J371">
        <v>1.6701999999999999</v>
      </c>
      <c r="K371">
        <v>1.1013999999999999</v>
      </c>
      <c r="L371">
        <v>376.82</v>
      </c>
      <c r="M371">
        <v>2.3096000000000001</v>
      </c>
      <c r="N371">
        <v>1.486</v>
      </c>
      <c r="O371">
        <v>0.82360999999999995</v>
      </c>
      <c r="AD371" s="1"/>
      <c r="AG371"/>
    </row>
    <row r="372" spans="8:33" x14ac:dyDescent="0.3">
      <c r="H372">
        <v>631.63</v>
      </c>
      <c r="I372">
        <v>3.4839000000000002</v>
      </c>
      <c r="J372">
        <v>2.3477999999999999</v>
      </c>
      <c r="K372">
        <v>1.1361000000000001</v>
      </c>
      <c r="L372">
        <v>631.63</v>
      </c>
      <c r="M372">
        <v>2.3997000000000002</v>
      </c>
      <c r="N372">
        <v>1.9142999999999999</v>
      </c>
      <c r="O372">
        <v>0.4854</v>
      </c>
      <c r="AD372" s="1"/>
      <c r="AG372"/>
    </row>
    <row r="373" spans="8:33" x14ac:dyDescent="0.3">
      <c r="H373">
        <v>457.14</v>
      </c>
      <c r="I373">
        <v>1.1460999999999999</v>
      </c>
      <c r="J373">
        <v>1.8837999999999999</v>
      </c>
      <c r="K373">
        <v>-0.73767000000000005</v>
      </c>
      <c r="L373">
        <v>457.14</v>
      </c>
      <c r="M373">
        <v>1.1138999999999999</v>
      </c>
      <c r="N373">
        <v>1.621</v>
      </c>
      <c r="O373">
        <v>-0.50707999999999998</v>
      </c>
      <c r="AD373" s="1"/>
      <c r="AG373"/>
    </row>
    <row r="374" spans="8:33" x14ac:dyDescent="0.3">
      <c r="H374">
        <v>451.99</v>
      </c>
      <c r="I374">
        <v>0.77815000000000001</v>
      </c>
      <c r="J374">
        <v>1.8701000000000001</v>
      </c>
      <c r="K374">
        <v>-1.0919000000000001</v>
      </c>
      <c r="L374">
        <v>451.99</v>
      </c>
      <c r="M374">
        <v>0.77815000000000001</v>
      </c>
      <c r="N374">
        <v>1.6124000000000001</v>
      </c>
      <c r="O374">
        <v>-0.83421000000000001</v>
      </c>
      <c r="AD374" s="1"/>
      <c r="AG374"/>
    </row>
    <row r="375" spans="8:33" x14ac:dyDescent="0.3">
      <c r="H375">
        <v>577.58000000000004</v>
      </c>
      <c r="I375">
        <v>2.1429999999999998</v>
      </c>
      <c r="J375">
        <v>2.2040000000000002</v>
      </c>
      <c r="K375">
        <v>-6.1033999999999998E-2</v>
      </c>
      <c r="L375">
        <v>577.58000000000004</v>
      </c>
      <c r="M375">
        <v>1.8920999999999999</v>
      </c>
      <c r="N375">
        <v>1.8233999999999999</v>
      </c>
      <c r="O375">
        <v>6.8655999999999995E-2</v>
      </c>
      <c r="AD375" s="1"/>
      <c r="AG375"/>
    </row>
    <row r="376" spans="8:33" x14ac:dyDescent="0.3">
      <c r="H376">
        <v>582.03</v>
      </c>
      <c r="I376">
        <v>3.1208999999999998</v>
      </c>
      <c r="J376">
        <v>2.2159</v>
      </c>
      <c r="K376">
        <v>0.90500999999999998</v>
      </c>
      <c r="L376">
        <v>582.03</v>
      </c>
      <c r="M376">
        <v>2.3578999999999999</v>
      </c>
      <c r="N376">
        <v>1.8309</v>
      </c>
      <c r="O376">
        <v>0.52700999999999998</v>
      </c>
      <c r="AD376" s="1"/>
      <c r="AG376"/>
    </row>
    <row r="377" spans="8:33" x14ac:dyDescent="0.3">
      <c r="H377">
        <v>632.1</v>
      </c>
      <c r="I377">
        <v>3.0366</v>
      </c>
      <c r="J377">
        <v>2.3490000000000002</v>
      </c>
      <c r="K377">
        <v>0.68761000000000005</v>
      </c>
      <c r="L377">
        <v>632.1</v>
      </c>
      <c r="M377">
        <v>2.3443999999999998</v>
      </c>
      <c r="N377">
        <v>1.9151</v>
      </c>
      <c r="O377">
        <v>0.42932999999999999</v>
      </c>
      <c r="AD377" s="1"/>
      <c r="AG377"/>
    </row>
    <row r="378" spans="8:33" x14ac:dyDescent="0.3">
      <c r="H378">
        <v>509.94</v>
      </c>
      <c r="I378">
        <v>0.30103000000000002</v>
      </c>
      <c r="J378">
        <v>2.0242</v>
      </c>
      <c r="K378">
        <v>-1.7232000000000001</v>
      </c>
      <c r="L378">
        <v>509.94</v>
      </c>
      <c r="M378">
        <v>0</v>
      </c>
      <c r="N378">
        <v>1.7098</v>
      </c>
      <c r="O378">
        <v>-1.7098</v>
      </c>
      <c r="AD378" s="1"/>
      <c r="AG378"/>
    </row>
    <row r="379" spans="8:33" x14ac:dyDescent="0.3">
      <c r="H379">
        <v>549.86</v>
      </c>
      <c r="I379">
        <v>1.9444999999999999</v>
      </c>
      <c r="J379">
        <v>2.1303000000000001</v>
      </c>
      <c r="K379">
        <v>-0.18584999999999999</v>
      </c>
      <c r="L379">
        <v>549.86</v>
      </c>
      <c r="M379">
        <v>1.8194999999999999</v>
      </c>
      <c r="N379">
        <v>1.7767999999999999</v>
      </c>
      <c r="O379">
        <v>4.2695999999999998E-2</v>
      </c>
      <c r="AD379" s="1"/>
      <c r="AG379"/>
    </row>
    <row r="380" spans="8:33" x14ac:dyDescent="0.3">
      <c r="H380">
        <v>612.85</v>
      </c>
      <c r="I380">
        <v>2.9956</v>
      </c>
      <c r="J380">
        <v>2.2978000000000001</v>
      </c>
      <c r="K380">
        <v>0.69781000000000004</v>
      </c>
      <c r="L380">
        <v>612.85</v>
      </c>
      <c r="M380">
        <v>2.3502000000000001</v>
      </c>
      <c r="N380">
        <v>1.8827</v>
      </c>
      <c r="O380">
        <v>0.46754000000000001</v>
      </c>
      <c r="AD380" s="1"/>
      <c r="AG380"/>
    </row>
    <row r="381" spans="8:33" x14ac:dyDescent="0.3">
      <c r="H381">
        <v>433.35</v>
      </c>
      <c r="I381">
        <v>1.6532</v>
      </c>
      <c r="J381">
        <v>1.8205</v>
      </c>
      <c r="K381">
        <v>-0.16730999999999999</v>
      </c>
      <c r="L381">
        <v>433.35</v>
      </c>
      <c r="M381">
        <v>1.5798000000000001</v>
      </c>
      <c r="N381">
        <v>1.581</v>
      </c>
      <c r="O381">
        <v>-1.2431E-3</v>
      </c>
      <c r="AD381" s="1"/>
      <c r="AG381"/>
    </row>
    <row r="382" spans="8:33" x14ac:dyDescent="0.3">
      <c r="H382">
        <v>426.74</v>
      </c>
      <c r="I382">
        <v>1.4914000000000001</v>
      </c>
      <c r="J382">
        <v>1.8029999999999999</v>
      </c>
      <c r="K382">
        <v>-0.31159999999999999</v>
      </c>
      <c r="L382">
        <v>426.74</v>
      </c>
      <c r="M382">
        <v>1.4472</v>
      </c>
      <c r="N382">
        <v>1.5699000000000001</v>
      </c>
      <c r="O382">
        <v>-0.12277</v>
      </c>
      <c r="AD382" s="1"/>
      <c r="AG382"/>
    </row>
    <row r="383" spans="8:33" x14ac:dyDescent="0.3">
      <c r="H383">
        <v>607</v>
      </c>
      <c r="I383">
        <v>2.1139000000000001</v>
      </c>
      <c r="J383">
        <v>2.2823000000000002</v>
      </c>
      <c r="K383">
        <v>-0.16833000000000001</v>
      </c>
      <c r="L383">
        <v>607</v>
      </c>
      <c r="M383">
        <v>1.9345000000000001</v>
      </c>
      <c r="N383">
        <v>1.8729</v>
      </c>
      <c r="O383">
        <v>6.1619E-2</v>
      </c>
      <c r="AD383" s="1"/>
      <c r="AG383"/>
    </row>
    <row r="384" spans="8:33" x14ac:dyDescent="0.3">
      <c r="H384">
        <v>597.91999999999996</v>
      </c>
      <c r="I384">
        <v>2.2201</v>
      </c>
      <c r="J384">
        <v>2.2581000000000002</v>
      </c>
      <c r="K384">
        <v>-3.8024000000000002E-2</v>
      </c>
      <c r="L384">
        <v>597.91999999999996</v>
      </c>
      <c r="M384">
        <v>2.0169999999999999</v>
      </c>
      <c r="N384">
        <v>1.8575999999999999</v>
      </c>
      <c r="O384">
        <v>0.15941</v>
      </c>
      <c r="AD384" s="1"/>
      <c r="AG384"/>
    </row>
    <row r="385" spans="8:33" x14ac:dyDescent="0.3">
      <c r="H385">
        <v>467.08</v>
      </c>
      <c r="I385">
        <v>1</v>
      </c>
      <c r="J385">
        <v>1.9101999999999999</v>
      </c>
      <c r="K385">
        <v>-0.91024000000000005</v>
      </c>
      <c r="L385">
        <v>467.08</v>
      </c>
      <c r="M385">
        <v>1</v>
      </c>
      <c r="N385">
        <v>1.6376999999999999</v>
      </c>
      <c r="O385">
        <v>-0.63773000000000002</v>
      </c>
      <c r="AD385" s="1"/>
      <c r="AG385"/>
    </row>
    <row r="386" spans="8:33" x14ac:dyDescent="0.3">
      <c r="H386">
        <v>509.83</v>
      </c>
      <c r="I386">
        <v>2.0569000000000002</v>
      </c>
      <c r="J386">
        <v>2.0238999999999998</v>
      </c>
      <c r="K386">
        <v>3.3012E-2</v>
      </c>
      <c r="L386">
        <v>509.83</v>
      </c>
      <c r="M386">
        <v>1.8512999999999999</v>
      </c>
      <c r="N386">
        <v>1.7096</v>
      </c>
      <c r="O386">
        <v>0.14169000000000001</v>
      </c>
      <c r="AD386" s="1"/>
      <c r="AG386"/>
    </row>
    <row r="387" spans="8:33" x14ac:dyDescent="0.3">
      <c r="H387">
        <v>905.95</v>
      </c>
      <c r="I387">
        <v>2.9180000000000001</v>
      </c>
      <c r="J387">
        <v>3.0771999999999999</v>
      </c>
      <c r="K387">
        <v>-0.15917000000000001</v>
      </c>
      <c r="L387">
        <v>905.95</v>
      </c>
      <c r="M387">
        <v>2.2528999999999999</v>
      </c>
      <c r="N387">
        <v>2.3753000000000002</v>
      </c>
      <c r="O387">
        <v>-0.12247</v>
      </c>
      <c r="AD387" s="1"/>
      <c r="AG387"/>
    </row>
    <row r="388" spans="8:33" x14ac:dyDescent="0.3">
      <c r="H388">
        <v>668.68</v>
      </c>
      <c r="I388">
        <v>3.1558999999999999</v>
      </c>
      <c r="J388">
        <v>2.4462999999999999</v>
      </c>
      <c r="K388">
        <v>0.70965999999999996</v>
      </c>
      <c r="L388">
        <v>668.68</v>
      </c>
      <c r="M388">
        <v>2.3944999999999999</v>
      </c>
      <c r="N388">
        <v>1.9764999999999999</v>
      </c>
      <c r="O388">
        <v>0.41789999999999999</v>
      </c>
      <c r="AD388" s="1"/>
      <c r="AG388"/>
    </row>
    <row r="389" spans="8:33" x14ac:dyDescent="0.3">
      <c r="H389">
        <v>690.32</v>
      </c>
      <c r="I389">
        <v>2.8791000000000002</v>
      </c>
      <c r="J389">
        <v>2.5038</v>
      </c>
      <c r="K389">
        <v>0.37528</v>
      </c>
      <c r="L389">
        <v>690.32</v>
      </c>
      <c r="M389">
        <v>2.3654999999999999</v>
      </c>
      <c r="N389">
        <v>2.0129000000000001</v>
      </c>
      <c r="O389">
        <v>0.35256999999999999</v>
      </c>
      <c r="AD389" s="1"/>
      <c r="AG389"/>
    </row>
    <row r="390" spans="8:33" x14ac:dyDescent="0.3">
      <c r="H390">
        <v>743.05</v>
      </c>
      <c r="I390">
        <v>3.1398999999999999</v>
      </c>
      <c r="J390">
        <v>2.6440000000000001</v>
      </c>
      <c r="K390">
        <v>0.49584</v>
      </c>
      <c r="L390">
        <v>743.05</v>
      </c>
      <c r="M390">
        <v>2.3578999999999999</v>
      </c>
      <c r="N390">
        <v>2.1015000000000001</v>
      </c>
      <c r="O390">
        <v>0.25639000000000001</v>
      </c>
      <c r="AD390" s="1"/>
      <c r="AG390"/>
    </row>
    <row r="391" spans="8:33" x14ac:dyDescent="0.3">
      <c r="H391">
        <v>648.92999999999995</v>
      </c>
      <c r="I391">
        <v>3.5131999999999999</v>
      </c>
      <c r="J391">
        <v>2.3938000000000001</v>
      </c>
      <c r="K391">
        <v>1.1194999999999999</v>
      </c>
      <c r="L391">
        <v>648.92999999999995</v>
      </c>
      <c r="M391">
        <v>2.4870999999999999</v>
      </c>
      <c r="N391">
        <v>1.9433</v>
      </c>
      <c r="O391">
        <v>0.54379</v>
      </c>
      <c r="AD391" s="1"/>
      <c r="AG391"/>
    </row>
    <row r="392" spans="8:33" x14ac:dyDescent="0.3">
      <c r="H392">
        <v>570.52</v>
      </c>
      <c r="I392">
        <v>1.2787999999999999</v>
      </c>
      <c r="J392">
        <v>2.1852999999999998</v>
      </c>
      <c r="K392">
        <v>-0.90651999999999999</v>
      </c>
      <c r="L392">
        <v>570.52</v>
      </c>
      <c r="M392">
        <v>1.2040999999999999</v>
      </c>
      <c r="N392">
        <v>1.8116000000000001</v>
      </c>
      <c r="O392">
        <v>-0.60745000000000005</v>
      </c>
      <c r="AD392" s="1"/>
      <c r="AG392"/>
    </row>
    <row r="393" spans="8:33" x14ac:dyDescent="0.3">
      <c r="H393">
        <v>489.88</v>
      </c>
      <c r="I393">
        <v>2.2201</v>
      </c>
      <c r="J393">
        <v>1.9709000000000001</v>
      </c>
      <c r="K393">
        <v>0.24925</v>
      </c>
      <c r="L393">
        <v>489.88</v>
      </c>
      <c r="M393">
        <v>1.9494</v>
      </c>
      <c r="N393">
        <v>1.6759999999999999</v>
      </c>
      <c r="O393">
        <v>0.27334000000000003</v>
      </c>
      <c r="AD393" s="1"/>
      <c r="AG393"/>
    </row>
    <row r="394" spans="8:33" x14ac:dyDescent="0.3">
      <c r="H394">
        <v>545.29999999999995</v>
      </c>
      <c r="I394">
        <v>2.7679</v>
      </c>
      <c r="J394">
        <v>2.1181999999999999</v>
      </c>
      <c r="K394">
        <v>0.64966999999999997</v>
      </c>
      <c r="L394">
        <v>545.29999999999995</v>
      </c>
      <c r="M394">
        <v>2.3424</v>
      </c>
      <c r="N394">
        <v>1.7692000000000001</v>
      </c>
      <c r="O394">
        <v>0.57323000000000002</v>
      </c>
      <c r="AD394" s="1"/>
      <c r="AG394"/>
    </row>
    <row r="395" spans="8:33" x14ac:dyDescent="0.3">
      <c r="H395">
        <v>458.5</v>
      </c>
      <c r="I395">
        <v>2.3711000000000002</v>
      </c>
      <c r="J395">
        <v>1.8874</v>
      </c>
      <c r="K395">
        <v>0.48365000000000002</v>
      </c>
      <c r="L395">
        <v>458.5</v>
      </c>
      <c r="M395">
        <v>2.0531000000000001</v>
      </c>
      <c r="N395">
        <v>1.6233</v>
      </c>
      <c r="O395">
        <v>0.42976999999999999</v>
      </c>
      <c r="AD395" s="1"/>
      <c r="AG395"/>
    </row>
    <row r="396" spans="8:33" x14ac:dyDescent="0.3">
      <c r="H396">
        <v>299.55</v>
      </c>
      <c r="I396">
        <v>1.1760999999999999</v>
      </c>
      <c r="J396">
        <v>1.4646999999999999</v>
      </c>
      <c r="K396">
        <v>-0.28866000000000003</v>
      </c>
      <c r="L396">
        <v>299.55</v>
      </c>
      <c r="M396">
        <v>1</v>
      </c>
      <c r="N396">
        <v>1.3562000000000001</v>
      </c>
      <c r="O396">
        <v>-0.35615000000000002</v>
      </c>
      <c r="AD396" s="1"/>
      <c r="AG396"/>
    </row>
    <row r="397" spans="8:33" x14ac:dyDescent="0.3">
      <c r="H397">
        <v>762.25</v>
      </c>
      <c r="I397">
        <v>2.8351000000000002</v>
      </c>
      <c r="J397">
        <v>2.6951000000000001</v>
      </c>
      <c r="K397">
        <v>0.13994999999999999</v>
      </c>
      <c r="L397">
        <v>762.25</v>
      </c>
      <c r="M397">
        <v>2.1903000000000001</v>
      </c>
      <c r="N397">
        <v>2.1337999999999999</v>
      </c>
      <c r="O397">
        <v>5.6512E-2</v>
      </c>
      <c r="AD397" s="1"/>
      <c r="AG397"/>
    </row>
    <row r="398" spans="8:33" x14ac:dyDescent="0.3">
      <c r="H398">
        <v>734.13</v>
      </c>
      <c r="I398">
        <v>2.5899000000000001</v>
      </c>
      <c r="J398">
        <v>2.6202999999999999</v>
      </c>
      <c r="K398">
        <v>-3.0363000000000001E-2</v>
      </c>
      <c r="L398">
        <v>734.13</v>
      </c>
      <c r="M398">
        <v>2.2252999999999998</v>
      </c>
      <c r="N398">
        <v>2.0865</v>
      </c>
      <c r="O398">
        <v>0.13875999999999999</v>
      </c>
      <c r="AD398" s="1"/>
      <c r="AG398"/>
    </row>
    <row r="399" spans="8:33" x14ac:dyDescent="0.3">
      <c r="H399">
        <v>766.77</v>
      </c>
      <c r="I399">
        <v>3.7797000000000001</v>
      </c>
      <c r="J399">
        <v>2.7071000000000001</v>
      </c>
      <c r="K399">
        <v>1.0726</v>
      </c>
      <c r="L399">
        <v>766.77</v>
      </c>
      <c r="M399">
        <v>2.4579</v>
      </c>
      <c r="N399">
        <v>2.1414</v>
      </c>
      <c r="O399">
        <v>0.31646999999999997</v>
      </c>
      <c r="AD399" s="1"/>
      <c r="AG399"/>
    </row>
    <row r="400" spans="8:33" x14ac:dyDescent="0.3">
      <c r="H400">
        <v>839.32</v>
      </c>
      <c r="I400">
        <v>2.3874</v>
      </c>
      <c r="J400">
        <v>2.9</v>
      </c>
      <c r="K400">
        <v>-0.51263999999999998</v>
      </c>
      <c r="L400">
        <v>839.32</v>
      </c>
      <c r="M400">
        <v>2.0531000000000001</v>
      </c>
      <c r="N400">
        <v>2.2633000000000001</v>
      </c>
      <c r="O400">
        <v>-0.21027000000000001</v>
      </c>
      <c r="AD400" s="1"/>
      <c r="AG400"/>
    </row>
    <row r="401" spans="8:33" x14ac:dyDescent="0.3">
      <c r="H401">
        <v>762.11</v>
      </c>
      <c r="I401">
        <v>3.4929000000000001</v>
      </c>
      <c r="J401">
        <v>2.6947000000000001</v>
      </c>
      <c r="K401">
        <v>0.79817000000000005</v>
      </c>
      <c r="L401">
        <v>762.11</v>
      </c>
      <c r="M401">
        <v>2.4314</v>
      </c>
      <c r="N401">
        <v>2.1335999999999999</v>
      </c>
      <c r="O401">
        <v>0.29777999999999999</v>
      </c>
      <c r="AD401" s="1"/>
      <c r="AG401"/>
    </row>
    <row r="402" spans="8:33" x14ac:dyDescent="0.3">
      <c r="H402">
        <v>867.04</v>
      </c>
      <c r="I402">
        <v>1.6128</v>
      </c>
      <c r="J402">
        <v>2.9737</v>
      </c>
      <c r="K402">
        <v>-1.3609</v>
      </c>
      <c r="L402">
        <v>867.04</v>
      </c>
      <c r="M402">
        <v>1.5798000000000001</v>
      </c>
      <c r="N402">
        <v>2.3098999999999998</v>
      </c>
      <c r="O402">
        <v>-0.73014999999999997</v>
      </c>
      <c r="AD402" s="1"/>
      <c r="AG402"/>
    </row>
    <row r="403" spans="8:33" x14ac:dyDescent="0.3">
      <c r="H403">
        <v>687.12</v>
      </c>
      <c r="I403">
        <v>1.7403999999999999</v>
      </c>
      <c r="J403">
        <v>2.4952999999999999</v>
      </c>
      <c r="K403">
        <v>-0.75495000000000001</v>
      </c>
      <c r="L403">
        <v>687.12</v>
      </c>
      <c r="M403">
        <v>1.5563</v>
      </c>
      <c r="N403">
        <v>2.0074999999999998</v>
      </c>
      <c r="O403">
        <v>-0.45123999999999997</v>
      </c>
      <c r="AD403" s="1"/>
      <c r="AG403"/>
    </row>
    <row r="404" spans="8:33" x14ac:dyDescent="0.3">
      <c r="H404">
        <v>587.36</v>
      </c>
      <c r="I404">
        <v>3.5472000000000001</v>
      </c>
      <c r="J404">
        <v>2.2301000000000002</v>
      </c>
      <c r="K404">
        <v>1.3170999999999999</v>
      </c>
      <c r="L404">
        <v>587.36</v>
      </c>
      <c r="M404">
        <v>2.4518</v>
      </c>
      <c r="N404">
        <v>1.8399000000000001</v>
      </c>
      <c r="O404">
        <v>0.61190999999999995</v>
      </c>
      <c r="AD404" s="1"/>
      <c r="AG404"/>
    </row>
    <row r="405" spans="8:33" x14ac:dyDescent="0.3">
      <c r="H405">
        <v>672.33</v>
      </c>
      <c r="I405">
        <v>2.9916999999999998</v>
      </c>
      <c r="J405">
        <v>2.456</v>
      </c>
      <c r="K405">
        <v>0.53568000000000005</v>
      </c>
      <c r="L405">
        <v>672.33</v>
      </c>
      <c r="M405">
        <v>2.3262999999999998</v>
      </c>
      <c r="N405">
        <v>1.9826999999999999</v>
      </c>
      <c r="O405">
        <v>0.34366000000000002</v>
      </c>
      <c r="AD405" s="1"/>
      <c r="AG405"/>
    </row>
    <row r="406" spans="8:33" x14ac:dyDescent="0.3">
      <c r="H406">
        <v>609.82000000000005</v>
      </c>
      <c r="I406">
        <v>2.1173000000000002</v>
      </c>
      <c r="J406">
        <v>2.2898000000000001</v>
      </c>
      <c r="K406">
        <v>-0.17251</v>
      </c>
      <c r="L406">
        <v>609.82000000000005</v>
      </c>
      <c r="M406">
        <v>1.9294</v>
      </c>
      <c r="N406">
        <v>1.8775999999999999</v>
      </c>
      <c r="O406">
        <v>5.1794E-2</v>
      </c>
      <c r="AD406" s="1"/>
      <c r="AG406"/>
    </row>
    <row r="407" spans="8:33" x14ac:dyDescent="0.3">
      <c r="H407">
        <v>504.2</v>
      </c>
      <c r="I407">
        <v>1.6901999999999999</v>
      </c>
      <c r="J407">
        <v>2.0089000000000001</v>
      </c>
      <c r="K407">
        <v>-0.31874999999999998</v>
      </c>
      <c r="L407">
        <v>504.2</v>
      </c>
      <c r="M407">
        <v>1.4914000000000001</v>
      </c>
      <c r="N407">
        <v>1.7000999999999999</v>
      </c>
      <c r="O407">
        <v>-0.20876</v>
      </c>
      <c r="AD407" s="1"/>
      <c r="AG407"/>
    </row>
    <row r="408" spans="8:33" x14ac:dyDescent="0.3">
      <c r="H408">
        <v>594.41</v>
      </c>
      <c r="I408">
        <v>3.0855999999999999</v>
      </c>
      <c r="J408">
        <v>2.2488000000000001</v>
      </c>
      <c r="K408">
        <v>0.83684999999999998</v>
      </c>
      <c r="L408">
        <v>594.41</v>
      </c>
      <c r="M408">
        <v>2.3711000000000002</v>
      </c>
      <c r="N408">
        <v>1.8516999999999999</v>
      </c>
      <c r="O408">
        <v>0.51934000000000002</v>
      </c>
      <c r="AD408" s="1"/>
      <c r="AG408"/>
    </row>
    <row r="409" spans="8:33" x14ac:dyDescent="0.3">
      <c r="H409">
        <v>572.59</v>
      </c>
      <c r="I409">
        <v>3.3147000000000002</v>
      </c>
      <c r="J409">
        <v>2.1907999999999999</v>
      </c>
      <c r="K409">
        <v>1.1238999999999999</v>
      </c>
      <c r="L409">
        <v>572.59</v>
      </c>
      <c r="M409">
        <v>2.3927</v>
      </c>
      <c r="N409">
        <v>1.8149999999999999</v>
      </c>
      <c r="O409">
        <v>0.57765</v>
      </c>
      <c r="AD409" s="1"/>
      <c r="AG409"/>
    </row>
    <row r="410" spans="8:33" x14ac:dyDescent="0.3">
      <c r="H410">
        <v>541.92999999999995</v>
      </c>
      <c r="I410">
        <v>1.6901999999999999</v>
      </c>
      <c r="J410">
        <v>2.1093000000000002</v>
      </c>
      <c r="K410">
        <v>-0.41907</v>
      </c>
      <c r="L410">
        <v>541.92999999999995</v>
      </c>
      <c r="M410">
        <v>1.6435</v>
      </c>
      <c r="N410">
        <v>1.7635000000000001</v>
      </c>
      <c r="O410">
        <v>-0.12007</v>
      </c>
      <c r="AD410" s="1"/>
      <c r="AG410"/>
    </row>
    <row r="411" spans="8:33" x14ac:dyDescent="0.3">
      <c r="H411">
        <v>571.14</v>
      </c>
      <c r="I411">
        <v>3.2208999999999999</v>
      </c>
      <c r="J411">
        <v>2.1869000000000001</v>
      </c>
      <c r="K411">
        <v>1.034</v>
      </c>
      <c r="L411">
        <v>571.14</v>
      </c>
      <c r="M411">
        <v>2.3384999999999998</v>
      </c>
      <c r="N411">
        <v>1.8126</v>
      </c>
      <c r="O411">
        <v>0.52583999999999997</v>
      </c>
      <c r="AD411" s="1"/>
      <c r="AG411"/>
    </row>
    <row r="412" spans="8:33" x14ac:dyDescent="0.3">
      <c r="H412">
        <v>480.7</v>
      </c>
      <c r="I412">
        <v>2.3837999999999999</v>
      </c>
      <c r="J412">
        <v>1.9463999999999999</v>
      </c>
      <c r="K412">
        <v>0.43737999999999999</v>
      </c>
      <c r="L412">
        <v>480.7</v>
      </c>
      <c r="M412">
        <v>1.8976</v>
      </c>
      <c r="N412">
        <v>1.6606000000000001</v>
      </c>
      <c r="O412">
        <v>0.23702000000000001</v>
      </c>
      <c r="AD412" s="1"/>
      <c r="AG412"/>
    </row>
    <row r="413" spans="8:33" x14ac:dyDescent="0.3">
      <c r="H413">
        <v>702.43</v>
      </c>
      <c r="I413">
        <v>2.5415999999999999</v>
      </c>
      <c r="J413">
        <v>2.536</v>
      </c>
      <c r="K413">
        <v>5.5383999999999997E-3</v>
      </c>
      <c r="L413">
        <v>702.43</v>
      </c>
      <c r="M413">
        <v>2.1583999999999999</v>
      </c>
      <c r="N413">
        <v>2.0333000000000001</v>
      </c>
      <c r="O413">
        <v>0.12508</v>
      </c>
      <c r="AD413" s="1"/>
      <c r="AG413"/>
    </row>
    <row r="414" spans="8:33" x14ac:dyDescent="0.3">
      <c r="H414">
        <v>755.57</v>
      </c>
      <c r="I414">
        <v>2.1903000000000001</v>
      </c>
      <c r="J414">
        <v>2.6772999999999998</v>
      </c>
      <c r="K414">
        <v>-0.48699999999999999</v>
      </c>
      <c r="L414">
        <v>755.57</v>
      </c>
      <c r="M414">
        <v>1.9444999999999999</v>
      </c>
      <c r="N414">
        <v>2.1225999999999998</v>
      </c>
      <c r="O414">
        <v>-0.17810999999999999</v>
      </c>
      <c r="AD414" s="1"/>
      <c r="AG414"/>
    </row>
    <row r="415" spans="8:33" x14ac:dyDescent="0.3">
      <c r="H415">
        <v>581.1</v>
      </c>
      <c r="I415">
        <v>2.8351000000000002</v>
      </c>
      <c r="J415">
        <v>2.2134</v>
      </c>
      <c r="K415">
        <v>0.62163999999999997</v>
      </c>
      <c r="L415">
        <v>581.1</v>
      </c>
      <c r="M415">
        <v>2.3096000000000001</v>
      </c>
      <c r="N415">
        <v>1.8293999999999999</v>
      </c>
      <c r="O415">
        <v>0.48026999999999997</v>
      </c>
      <c r="AD415" s="1"/>
      <c r="AG415"/>
    </row>
    <row r="416" spans="8:33" x14ac:dyDescent="0.3">
      <c r="H416">
        <v>794.68</v>
      </c>
      <c r="I416">
        <v>2.5670000000000002</v>
      </c>
      <c r="J416">
        <v>2.7812999999999999</v>
      </c>
      <c r="K416">
        <v>-0.21429999999999999</v>
      </c>
      <c r="L416">
        <v>794.68</v>
      </c>
      <c r="M416">
        <v>2.1398999999999999</v>
      </c>
      <c r="N416">
        <v>2.1882999999999999</v>
      </c>
      <c r="O416">
        <v>-4.8434999999999999E-2</v>
      </c>
      <c r="AD416" s="1"/>
      <c r="AG416"/>
    </row>
    <row r="417" spans="8:33" x14ac:dyDescent="0.3">
      <c r="H417">
        <v>526.29</v>
      </c>
      <c r="I417">
        <v>3.6520000000000001</v>
      </c>
      <c r="J417">
        <v>2.0676999999999999</v>
      </c>
      <c r="K417">
        <v>1.5843</v>
      </c>
      <c r="L417">
        <v>526.29</v>
      </c>
      <c r="M417">
        <v>2.4712999999999998</v>
      </c>
      <c r="N417">
        <v>1.7372000000000001</v>
      </c>
      <c r="O417">
        <v>0.73406000000000005</v>
      </c>
      <c r="AD417" s="1"/>
      <c r="AG417"/>
    </row>
    <row r="418" spans="8:33" x14ac:dyDescent="0.3">
      <c r="H418">
        <v>863.31</v>
      </c>
      <c r="I418">
        <v>1.0414000000000001</v>
      </c>
      <c r="J418">
        <v>2.9638</v>
      </c>
      <c r="K418">
        <v>-1.9224000000000001</v>
      </c>
      <c r="L418">
        <v>863.31</v>
      </c>
      <c r="M418">
        <v>1</v>
      </c>
      <c r="N418">
        <v>2.3037000000000001</v>
      </c>
      <c r="O418">
        <v>-1.3037000000000001</v>
      </c>
      <c r="AD418" s="1"/>
      <c r="AG418"/>
    </row>
    <row r="419" spans="8:33" x14ac:dyDescent="0.3">
      <c r="H419">
        <v>924.36</v>
      </c>
      <c r="I419">
        <v>3.4093</v>
      </c>
      <c r="J419">
        <v>3.1261000000000001</v>
      </c>
      <c r="K419">
        <v>0.28311999999999998</v>
      </c>
      <c r="L419">
        <v>924.36</v>
      </c>
      <c r="M419">
        <v>2.3464</v>
      </c>
      <c r="N419">
        <v>2.4062999999999999</v>
      </c>
      <c r="O419">
        <v>-5.9909999999999998E-2</v>
      </c>
      <c r="AD419" s="1"/>
      <c r="AG419"/>
    </row>
    <row r="420" spans="8:33" x14ac:dyDescent="0.3">
      <c r="H420">
        <v>553.97</v>
      </c>
      <c r="I420">
        <v>1.0414000000000001</v>
      </c>
      <c r="J420">
        <v>2.1413000000000002</v>
      </c>
      <c r="K420">
        <v>-1.0999000000000001</v>
      </c>
      <c r="L420">
        <v>553.97</v>
      </c>
      <c r="M420">
        <v>0.95423999999999998</v>
      </c>
      <c r="N420">
        <v>1.7838000000000001</v>
      </c>
      <c r="O420">
        <v>-0.82952000000000004</v>
      </c>
      <c r="AD420" s="1"/>
      <c r="AG420"/>
    </row>
    <row r="421" spans="8:33" x14ac:dyDescent="0.3">
      <c r="H421">
        <v>444.06</v>
      </c>
      <c r="I421">
        <v>1.9731000000000001</v>
      </c>
      <c r="J421">
        <v>1.849</v>
      </c>
      <c r="K421">
        <v>0.12411999999999999</v>
      </c>
      <c r="L421">
        <v>444.06</v>
      </c>
      <c r="M421">
        <v>1.7924</v>
      </c>
      <c r="N421">
        <v>1.599</v>
      </c>
      <c r="O421">
        <v>0.19336</v>
      </c>
      <c r="AD421" s="1"/>
      <c r="AG421"/>
    </row>
    <row r="422" spans="8:33" x14ac:dyDescent="0.3">
      <c r="H422">
        <v>539.64</v>
      </c>
      <c r="I422">
        <v>0.30103000000000002</v>
      </c>
      <c r="J422">
        <v>2.1032000000000002</v>
      </c>
      <c r="K422">
        <v>-1.8021</v>
      </c>
      <c r="L422">
        <v>539.64</v>
      </c>
      <c r="M422">
        <v>0</v>
      </c>
      <c r="N422">
        <v>1.7597</v>
      </c>
      <c r="O422">
        <v>-1.7597</v>
      </c>
      <c r="AD422" s="1"/>
      <c r="AG422"/>
    </row>
    <row r="423" spans="8:33" x14ac:dyDescent="0.3">
      <c r="H423">
        <v>554.12</v>
      </c>
      <c r="I423">
        <v>2.0569000000000002</v>
      </c>
      <c r="J423">
        <v>2.1417000000000002</v>
      </c>
      <c r="K423">
        <v>-8.4766999999999995E-2</v>
      </c>
      <c r="L423">
        <v>554.12</v>
      </c>
      <c r="M423">
        <v>1.8808</v>
      </c>
      <c r="N423">
        <v>1.784</v>
      </c>
      <c r="O423">
        <v>9.6800999999999998E-2</v>
      </c>
      <c r="AD423" s="1"/>
      <c r="AG423"/>
    </row>
    <row r="424" spans="8:33" x14ac:dyDescent="0.3">
      <c r="H424">
        <v>760.16</v>
      </c>
      <c r="I424">
        <v>3.8664000000000001</v>
      </c>
      <c r="J424">
        <v>2.6894999999999998</v>
      </c>
      <c r="K424">
        <v>1.1769000000000001</v>
      </c>
      <c r="L424">
        <v>760.16</v>
      </c>
      <c r="M424">
        <v>2.5236999999999998</v>
      </c>
      <c r="N424">
        <v>2.1303000000000001</v>
      </c>
      <c r="O424">
        <v>0.39345000000000002</v>
      </c>
      <c r="AD424" s="1"/>
      <c r="AG424"/>
    </row>
    <row r="425" spans="8:33" x14ac:dyDescent="0.3">
      <c r="H425">
        <v>429.74</v>
      </c>
      <c r="I425">
        <v>2.3262999999999998</v>
      </c>
      <c r="J425">
        <v>1.8109</v>
      </c>
      <c r="K425">
        <v>0.51539999999999997</v>
      </c>
      <c r="L425">
        <v>429.74</v>
      </c>
      <c r="M425">
        <v>2.0644999999999998</v>
      </c>
      <c r="N425">
        <v>1.575</v>
      </c>
      <c r="O425">
        <v>0.48948999999999998</v>
      </c>
      <c r="AD425" s="1"/>
      <c r="AG425"/>
    </row>
    <row r="426" spans="8:33" x14ac:dyDescent="0.3">
      <c r="H426">
        <v>717.42</v>
      </c>
      <c r="I426">
        <v>3.2907000000000002</v>
      </c>
      <c r="J426">
        <v>2.5758999999999999</v>
      </c>
      <c r="K426">
        <v>0.71482000000000001</v>
      </c>
      <c r="L426">
        <v>717.42</v>
      </c>
      <c r="M426">
        <v>2.415</v>
      </c>
      <c r="N426">
        <v>2.0585</v>
      </c>
      <c r="O426">
        <v>0.35650999999999999</v>
      </c>
      <c r="AD426" s="1"/>
      <c r="AG426"/>
    </row>
    <row r="427" spans="8:33" x14ac:dyDescent="0.3">
      <c r="H427">
        <v>897.37</v>
      </c>
      <c r="I427">
        <v>2.6484000000000001</v>
      </c>
      <c r="J427">
        <v>3.0543999999999998</v>
      </c>
      <c r="K427">
        <v>-0.40600999999999998</v>
      </c>
      <c r="L427">
        <v>897.37</v>
      </c>
      <c r="M427">
        <v>2.2014</v>
      </c>
      <c r="N427">
        <v>2.3609</v>
      </c>
      <c r="O427">
        <v>-0.1595</v>
      </c>
      <c r="AD427" s="1"/>
      <c r="AG427"/>
    </row>
    <row r="428" spans="8:33" x14ac:dyDescent="0.3">
      <c r="H428">
        <v>546.12</v>
      </c>
      <c r="I428">
        <v>1.6532</v>
      </c>
      <c r="J428">
        <v>2.1204000000000001</v>
      </c>
      <c r="K428">
        <v>-0.4672</v>
      </c>
      <c r="L428">
        <v>546.12</v>
      </c>
      <c r="M428">
        <v>1.5315000000000001</v>
      </c>
      <c r="N428">
        <v>1.7706</v>
      </c>
      <c r="O428">
        <v>-0.23909</v>
      </c>
      <c r="AD428" s="1"/>
      <c r="AG428"/>
    </row>
    <row r="429" spans="8:33" x14ac:dyDescent="0.3">
      <c r="H429">
        <v>462.06</v>
      </c>
      <c r="I429">
        <v>0.84509999999999996</v>
      </c>
      <c r="J429">
        <v>1.8969</v>
      </c>
      <c r="K429">
        <v>-1.0518000000000001</v>
      </c>
      <c r="L429">
        <v>462.06</v>
      </c>
      <c r="M429">
        <v>0.69896999999999998</v>
      </c>
      <c r="N429">
        <v>1.6293</v>
      </c>
      <c r="O429">
        <v>-0.93032000000000004</v>
      </c>
      <c r="AD429" s="1"/>
      <c r="AG429"/>
    </row>
    <row r="430" spans="8:33" x14ac:dyDescent="0.3">
      <c r="H430">
        <v>556.49</v>
      </c>
      <c r="I430">
        <v>2.1760999999999999</v>
      </c>
      <c r="J430">
        <v>2.1480000000000001</v>
      </c>
      <c r="K430">
        <v>2.8129000000000001E-2</v>
      </c>
      <c r="L430">
        <v>556.49</v>
      </c>
      <c r="M430">
        <v>1.9684999999999999</v>
      </c>
      <c r="N430">
        <v>1.788</v>
      </c>
      <c r="O430">
        <v>0.18049000000000001</v>
      </c>
      <c r="AD430" s="1"/>
      <c r="AG430"/>
    </row>
    <row r="431" spans="8:33" x14ac:dyDescent="0.3">
      <c r="H431">
        <v>628.80999999999995</v>
      </c>
      <c r="I431">
        <v>2.9394999999999998</v>
      </c>
      <c r="J431">
        <v>2.3403</v>
      </c>
      <c r="K431">
        <v>0.59923999999999999</v>
      </c>
      <c r="L431">
        <v>628.80999999999995</v>
      </c>
      <c r="M431">
        <v>2.3521999999999998</v>
      </c>
      <c r="N431">
        <v>1.9095</v>
      </c>
      <c r="O431">
        <v>0.44263999999999998</v>
      </c>
      <c r="AD431" s="1"/>
      <c r="AG431"/>
    </row>
    <row r="432" spans="8:33" x14ac:dyDescent="0.3">
      <c r="H432">
        <v>548.88</v>
      </c>
      <c r="I432">
        <v>2.6627999999999998</v>
      </c>
      <c r="J432">
        <v>2.1276999999999999</v>
      </c>
      <c r="K432">
        <v>0.53500999999999999</v>
      </c>
      <c r="L432">
        <v>548.88</v>
      </c>
      <c r="M432">
        <v>2.2454999999999998</v>
      </c>
      <c r="N432">
        <v>1.7751999999999999</v>
      </c>
      <c r="O432">
        <v>0.4703</v>
      </c>
      <c r="AD432" s="1"/>
      <c r="AG432"/>
    </row>
    <row r="433" spans="8:33" x14ac:dyDescent="0.3">
      <c r="H433">
        <v>579.5</v>
      </c>
      <c r="I433">
        <v>3.4729000000000001</v>
      </c>
      <c r="J433">
        <v>2.2092000000000001</v>
      </c>
      <c r="K433">
        <v>1.2638</v>
      </c>
      <c r="L433">
        <v>579.5</v>
      </c>
      <c r="M433">
        <v>2.3856000000000002</v>
      </c>
      <c r="N433">
        <v>1.8267</v>
      </c>
      <c r="O433">
        <v>0.55893999999999999</v>
      </c>
      <c r="AD433" s="1"/>
      <c r="AG433"/>
    </row>
    <row r="434" spans="8:33" x14ac:dyDescent="0.3">
      <c r="H434">
        <v>717.27</v>
      </c>
      <c r="I434">
        <v>2.7938000000000001</v>
      </c>
      <c r="J434">
        <v>2.5754999999999999</v>
      </c>
      <c r="K434">
        <v>0.21829000000000001</v>
      </c>
      <c r="L434">
        <v>717.27</v>
      </c>
      <c r="M434">
        <v>2.2528999999999999</v>
      </c>
      <c r="N434">
        <v>2.0581999999999998</v>
      </c>
      <c r="O434">
        <v>0.19463</v>
      </c>
      <c r="AD434" s="1"/>
      <c r="AG434"/>
    </row>
    <row r="435" spans="8:33" x14ac:dyDescent="0.3">
      <c r="H435">
        <v>433.94</v>
      </c>
      <c r="I435">
        <v>2.6385000000000001</v>
      </c>
      <c r="J435">
        <v>1.8221000000000001</v>
      </c>
      <c r="K435">
        <v>0.81638999999999995</v>
      </c>
      <c r="L435">
        <v>433.94</v>
      </c>
      <c r="M435">
        <v>2.2122000000000002</v>
      </c>
      <c r="N435">
        <v>1.5820000000000001</v>
      </c>
      <c r="O435">
        <v>0.63017000000000001</v>
      </c>
      <c r="AD435" s="1"/>
      <c r="AG435"/>
    </row>
    <row r="436" spans="8:33" x14ac:dyDescent="0.3">
      <c r="H436">
        <v>530</v>
      </c>
      <c r="I436">
        <v>2.6200999999999999</v>
      </c>
      <c r="J436">
        <v>2.0775000000000001</v>
      </c>
      <c r="K436">
        <v>0.54259999999999997</v>
      </c>
      <c r="L436">
        <v>530</v>
      </c>
      <c r="M436">
        <v>2.2067999999999999</v>
      </c>
      <c r="N436">
        <v>1.7435</v>
      </c>
      <c r="O436">
        <v>0.46334999999999998</v>
      </c>
      <c r="AD436" s="1"/>
      <c r="AG436"/>
    </row>
    <row r="437" spans="8:33" x14ac:dyDescent="0.3">
      <c r="H437">
        <v>690.69</v>
      </c>
      <c r="I437">
        <v>2.3096000000000001</v>
      </c>
      <c r="J437">
        <v>2.5047999999999999</v>
      </c>
      <c r="K437">
        <v>-0.19517000000000001</v>
      </c>
      <c r="L437">
        <v>690.69</v>
      </c>
      <c r="M437">
        <v>1.9912000000000001</v>
      </c>
      <c r="N437">
        <v>2.0135000000000001</v>
      </c>
      <c r="O437">
        <v>-2.2308000000000001E-2</v>
      </c>
      <c r="AD437" s="1"/>
      <c r="AG437"/>
    </row>
    <row r="438" spans="8:33" x14ac:dyDescent="0.3">
      <c r="H438">
        <v>465.17</v>
      </c>
      <c r="I438">
        <v>1.7242999999999999</v>
      </c>
      <c r="J438">
        <v>1.9051</v>
      </c>
      <c r="K438">
        <v>-0.18087</v>
      </c>
      <c r="L438">
        <v>465.17</v>
      </c>
      <c r="M438">
        <v>1.6021000000000001</v>
      </c>
      <c r="N438">
        <v>1.6345000000000001</v>
      </c>
      <c r="O438">
        <v>-3.2453000000000003E-2</v>
      </c>
      <c r="AD438" s="1"/>
      <c r="AG438"/>
    </row>
    <row r="439" spans="8:33" x14ac:dyDescent="0.3">
      <c r="H439">
        <v>524.63</v>
      </c>
      <c r="I439">
        <v>0.60206000000000004</v>
      </c>
      <c r="J439">
        <v>2.0632999999999999</v>
      </c>
      <c r="K439">
        <v>-1.4612000000000001</v>
      </c>
      <c r="L439">
        <v>524.63</v>
      </c>
      <c r="M439">
        <v>0.60206000000000004</v>
      </c>
      <c r="N439">
        <v>1.7343999999999999</v>
      </c>
      <c r="O439">
        <v>-1.1324000000000001</v>
      </c>
      <c r="AD439" s="1"/>
      <c r="AG439"/>
    </row>
    <row r="440" spans="8:33" x14ac:dyDescent="0.3">
      <c r="H440">
        <v>645.79999999999995</v>
      </c>
      <c r="I440">
        <v>2.738</v>
      </c>
      <c r="J440">
        <v>2.3855</v>
      </c>
      <c r="K440">
        <v>0.35254000000000002</v>
      </c>
      <c r="L440">
        <v>645.79999999999995</v>
      </c>
      <c r="M440">
        <v>2.3054000000000001</v>
      </c>
      <c r="N440">
        <v>1.9380999999999999</v>
      </c>
      <c r="O440">
        <v>0.36725000000000002</v>
      </c>
      <c r="AD440" s="1"/>
      <c r="AG440"/>
    </row>
    <row r="441" spans="8:33" x14ac:dyDescent="0.3">
      <c r="H441">
        <v>670.03</v>
      </c>
      <c r="I441">
        <v>1.2553000000000001</v>
      </c>
      <c r="J441">
        <v>2.4499</v>
      </c>
      <c r="K441">
        <v>-1.1946000000000001</v>
      </c>
      <c r="L441">
        <v>670.03</v>
      </c>
      <c r="M441">
        <v>1.2303999999999999</v>
      </c>
      <c r="N441">
        <v>1.9787999999999999</v>
      </c>
      <c r="O441">
        <v>-0.74838000000000005</v>
      </c>
      <c r="AD441" s="1"/>
      <c r="AG441"/>
    </row>
    <row r="442" spans="8:33" x14ac:dyDescent="0.3">
      <c r="H442">
        <v>567.67999999999995</v>
      </c>
      <c r="I442">
        <v>1.2040999999999999</v>
      </c>
      <c r="J442">
        <v>2.1777000000000002</v>
      </c>
      <c r="K442">
        <v>-0.97360000000000002</v>
      </c>
      <c r="L442">
        <v>567.67999999999995</v>
      </c>
      <c r="M442">
        <v>1.1138999999999999</v>
      </c>
      <c r="N442">
        <v>1.8068</v>
      </c>
      <c r="O442">
        <v>-0.69286000000000003</v>
      </c>
      <c r="AD442" s="1"/>
      <c r="AG442"/>
    </row>
    <row r="443" spans="8:33" x14ac:dyDescent="0.3">
      <c r="H443">
        <v>542.27</v>
      </c>
      <c r="I443">
        <v>1.7323999999999999</v>
      </c>
      <c r="J443">
        <v>2.1101999999999999</v>
      </c>
      <c r="K443">
        <v>-0.37776999999999999</v>
      </c>
      <c r="L443">
        <v>542.27</v>
      </c>
      <c r="M443">
        <v>1.5798000000000001</v>
      </c>
      <c r="N443">
        <v>1.7641</v>
      </c>
      <c r="O443">
        <v>-0.18431</v>
      </c>
      <c r="AD443" s="1"/>
      <c r="AG443"/>
    </row>
    <row r="444" spans="8:33" x14ac:dyDescent="0.3">
      <c r="H444">
        <v>516.14</v>
      </c>
      <c r="I444">
        <v>2.2671999999999999</v>
      </c>
      <c r="J444">
        <v>2.0407000000000002</v>
      </c>
      <c r="K444">
        <v>0.22649</v>
      </c>
      <c r="L444">
        <v>516.14</v>
      </c>
      <c r="M444">
        <v>2.0333999999999999</v>
      </c>
      <c r="N444">
        <v>1.7202</v>
      </c>
      <c r="O444">
        <v>0.31324000000000002</v>
      </c>
      <c r="AD444" s="1"/>
      <c r="AG444"/>
    </row>
    <row r="445" spans="8:33" x14ac:dyDescent="0.3">
      <c r="H445">
        <v>516.15</v>
      </c>
      <c r="I445">
        <v>0.84509999999999996</v>
      </c>
      <c r="J445">
        <v>2.0407000000000002</v>
      </c>
      <c r="K445">
        <v>-1.1956</v>
      </c>
      <c r="L445">
        <v>516.15</v>
      </c>
      <c r="M445">
        <v>0.84509999999999996</v>
      </c>
      <c r="N445">
        <v>1.7202</v>
      </c>
      <c r="O445">
        <v>-0.87509999999999999</v>
      </c>
      <c r="AD445" s="1"/>
      <c r="AG445"/>
    </row>
    <row r="446" spans="8:33" x14ac:dyDescent="0.3">
      <c r="H446">
        <v>502.64</v>
      </c>
      <c r="I446">
        <v>2.1492</v>
      </c>
      <c r="J446">
        <v>2.0047999999999999</v>
      </c>
      <c r="K446">
        <v>0.14443</v>
      </c>
      <c r="L446">
        <v>502.64</v>
      </c>
      <c r="M446">
        <v>1.9395</v>
      </c>
      <c r="N446">
        <v>1.6975</v>
      </c>
      <c r="O446">
        <v>0.24202000000000001</v>
      </c>
      <c r="AD446" s="1"/>
      <c r="AG446"/>
    </row>
    <row r="447" spans="8:33" x14ac:dyDescent="0.3">
      <c r="H447">
        <v>861.82</v>
      </c>
      <c r="I447">
        <v>2.9876999999999998</v>
      </c>
      <c r="J447">
        <v>2.9598</v>
      </c>
      <c r="K447">
        <v>2.7819E-2</v>
      </c>
      <c r="L447">
        <v>861.82</v>
      </c>
      <c r="M447">
        <v>2.2671999999999999</v>
      </c>
      <c r="N447">
        <v>2.3012000000000001</v>
      </c>
      <c r="O447">
        <v>-3.3981999999999998E-2</v>
      </c>
      <c r="AD447" s="1"/>
      <c r="AG447"/>
    </row>
    <row r="448" spans="8:33" x14ac:dyDescent="0.3">
      <c r="H448">
        <v>793.15</v>
      </c>
      <c r="I448">
        <v>3.5695000000000001</v>
      </c>
      <c r="J448">
        <v>2.7772999999999999</v>
      </c>
      <c r="K448">
        <v>0.79224000000000006</v>
      </c>
      <c r="L448">
        <v>793.15</v>
      </c>
      <c r="M448">
        <v>2.4518</v>
      </c>
      <c r="N448">
        <v>2.1857000000000002</v>
      </c>
      <c r="O448">
        <v>0.26605000000000001</v>
      </c>
      <c r="AD448" s="1"/>
      <c r="AG448"/>
    </row>
    <row r="449" spans="8:33" x14ac:dyDescent="0.3">
      <c r="H449">
        <v>707.25</v>
      </c>
      <c r="I449">
        <v>2.7972999999999999</v>
      </c>
      <c r="J449">
        <v>2.5489000000000002</v>
      </c>
      <c r="K449">
        <v>0.24842</v>
      </c>
      <c r="L449">
        <v>707.25</v>
      </c>
      <c r="M449">
        <v>2.2404999999999999</v>
      </c>
      <c r="N449">
        <v>2.0413999999999999</v>
      </c>
      <c r="O449">
        <v>0.19917000000000001</v>
      </c>
      <c r="AD449" s="1"/>
      <c r="AG449"/>
    </row>
    <row r="450" spans="8:33" x14ac:dyDescent="0.3">
      <c r="H450">
        <v>395.79</v>
      </c>
      <c r="I450">
        <v>0.90308999999999995</v>
      </c>
      <c r="J450">
        <v>1.7206999999999999</v>
      </c>
      <c r="K450">
        <v>-0.81757000000000002</v>
      </c>
      <c r="L450">
        <v>395.79</v>
      </c>
      <c r="M450">
        <v>0.90308999999999995</v>
      </c>
      <c r="N450">
        <v>1.5179</v>
      </c>
      <c r="O450">
        <v>-0.61480999999999997</v>
      </c>
      <c r="AD450" s="1"/>
      <c r="AG450"/>
    </row>
    <row r="451" spans="8:33" x14ac:dyDescent="0.3">
      <c r="H451">
        <v>388.87</v>
      </c>
      <c r="I451">
        <v>1.0414000000000001</v>
      </c>
      <c r="J451">
        <v>1.7022999999999999</v>
      </c>
      <c r="K451">
        <v>-0.66088000000000002</v>
      </c>
      <c r="L451">
        <v>388.87</v>
      </c>
      <c r="M451">
        <v>1</v>
      </c>
      <c r="N451">
        <v>1.5063</v>
      </c>
      <c r="O451">
        <v>-0.50627999999999995</v>
      </c>
      <c r="AD451" s="1"/>
      <c r="AG451"/>
    </row>
    <row r="452" spans="8:33" x14ac:dyDescent="0.3">
      <c r="H452">
        <v>451.4</v>
      </c>
      <c r="I452">
        <v>1.4472</v>
      </c>
      <c r="J452">
        <v>1.8685</v>
      </c>
      <c r="K452">
        <v>-0.42137999999999998</v>
      </c>
      <c r="L452">
        <v>451.4</v>
      </c>
      <c r="M452">
        <v>1.4472</v>
      </c>
      <c r="N452">
        <v>1.6113999999999999</v>
      </c>
      <c r="O452">
        <v>-0.16420999999999999</v>
      </c>
      <c r="AD452" s="1"/>
      <c r="AG452"/>
    </row>
    <row r="453" spans="8:33" x14ac:dyDescent="0.3">
      <c r="H453">
        <v>390.54</v>
      </c>
      <c r="I453">
        <v>0</v>
      </c>
      <c r="J453">
        <v>1.7067000000000001</v>
      </c>
      <c r="K453">
        <v>-1.7067000000000001</v>
      </c>
      <c r="L453">
        <v>390.54</v>
      </c>
      <c r="M453">
        <v>0</v>
      </c>
      <c r="N453">
        <v>1.5091000000000001</v>
      </c>
      <c r="O453">
        <v>-1.5091000000000001</v>
      </c>
      <c r="AD453" s="1"/>
      <c r="AG453"/>
    </row>
    <row r="454" spans="8:33" x14ac:dyDescent="0.3">
      <c r="H454">
        <v>657.31</v>
      </c>
      <c r="I454">
        <v>3.0607000000000002</v>
      </c>
      <c r="J454">
        <v>2.4159999999999999</v>
      </c>
      <c r="K454">
        <v>0.64464999999999995</v>
      </c>
      <c r="L454">
        <v>657.31</v>
      </c>
      <c r="M454">
        <v>2.3159999999999998</v>
      </c>
      <c r="N454">
        <v>1.9574</v>
      </c>
      <c r="O454">
        <v>0.35854000000000003</v>
      </c>
      <c r="AD454" s="1"/>
      <c r="AG454"/>
    </row>
    <row r="455" spans="8:33" x14ac:dyDescent="0.3">
      <c r="H455">
        <v>497.54</v>
      </c>
      <c r="I455">
        <v>2.4843000000000002</v>
      </c>
      <c r="J455">
        <v>1.9912000000000001</v>
      </c>
      <c r="K455">
        <v>0.49308000000000002</v>
      </c>
      <c r="L455">
        <v>497.54</v>
      </c>
      <c r="M455">
        <v>2.1461000000000001</v>
      </c>
      <c r="N455">
        <v>1.6889000000000001</v>
      </c>
      <c r="O455">
        <v>0.45721000000000001</v>
      </c>
      <c r="AD455" s="1"/>
      <c r="AG455"/>
    </row>
    <row r="456" spans="8:33" x14ac:dyDescent="0.3">
      <c r="H456">
        <v>578.25</v>
      </c>
      <c r="I456">
        <v>3.1732</v>
      </c>
      <c r="J456">
        <v>2.2058</v>
      </c>
      <c r="K456">
        <v>0.96733999999999998</v>
      </c>
      <c r="L456">
        <v>578.25</v>
      </c>
      <c r="M456">
        <v>2.3944999999999999</v>
      </c>
      <c r="N456">
        <v>1.8246</v>
      </c>
      <c r="O456">
        <v>0.56988000000000005</v>
      </c>
      <c r="AD456" s="1"/>
      <c r="AG456"/>
    </row>
    <row r="457" spans="8:33" x14ac:dyDescent="0.3">
      <c r="H457">
        <v>789.33</v>
      </c>
      <c r="I457">
        <v>2.3180999999999998</v>
      </c>
      <c r="J457">
        <v>2.7671000000000001</v>
      </c>
      <c r="K457">
        <v>-0.44902999999999998</v>
      </c>
      <c r="L457">
        <v>789.33</v>
      </c>
      <c r="M457">
        <v>1.9541999999999999</v>
      </c>
      <c r="N457">
        <v>2.1793</v>
      </c>
      <c r="O457">
        <v>-0.22508</v>
      </c>
      <c r="AD457" s="1"/>
      <c r="AG457"/>
    </row>
    <row r="458" spans="8:33" x14ac:dyDescent="0.3">
      <c r="H458">
        <v>476.84</v>
      </c>
      <c r="I458">
        <v>1.9085000000000001</v>
      </c>
      <c r="J458">
        <v>1.9361999999999999</v>
      </c>
      <c r="K458">
        <v>-2.7687E-2</v>
      </c>
      <c r="L458">
        <v>476.84</v>
      </c>
      <c r="M458">
        <v>1.6901999999999999</v>
      </c>
      <c r="N458">
        <v>1.6540999999999999</v>
      </c>
      <c r="O458">
        <v>3.6074000000000002E-2</v>
      </c>
      <c r="AD458" s="1"/>
      <c r="AG458"/>
    </row>
    <row r="459" spans="8:33" x14ac:dyDescent="0.3">
      <c r="H459">
        <v>518.45000000000005</v>
      </c>
      <c r="I459">
        <v>2.3180999999999998</v>
      </c>
      <c r="J459">
        <v>2.0468000000000002</v>
      </c>
      <c r="K459">
        <v>0.27124999999999999</v>
      </c>
      <c r="L459">
        <v>518.45000000000005</v>
      </c>
      <c r="M459">
        <v>2.0792000000000002</v>
      </c>
      <c r="N459">
        <v>1.7241</v>
      </c>
      <c r="O459">
        <v>0.35513</v>
      </c>
      <c r="AD459" s="1"/>
      <c r="AG459"/>
    </row>
    <row r="460" spans="8:33" x14ac:dyDescent="0.3">
      <c r="H460">
        <v>408.61</v>
      </c>
      <c r="I460">
        <v>1.2040999999999999</v>
      </c>
      <c r="J460">
        <v>1.7546999999999999</v>
      </c>
      <c r="K460">
        <v>-0.55062</v>
      </c>
      <c r="L460">
        <v>408.61</v>
      </c>
      <c r="M460">
        <v>1.1138999999999999</v>
      </c>
      <c r="N460">
        <v>1.5394000000000001</v>
      </c>
      <c r="O460">
        <v>-0.42549999999999999</v>
      </c>
      <c r="AD460" s="1"/>
      <c r="AG460"/>
    </row>
    <row r="461" spans="8:33" x14ac:dyDescent="0.3">
      <c r="H461">
        <v>513.24</v>
      </c>
      <c r="I461">
        <v>2.4456000000000002</v>
      </c>
      <c r="J461">
        <v>2.0329999999999999</v>
      </c>
      <c r="K461">
        <v>0.41263</v>
      </c>
      <c r="L461">
        <v>513.24</v>
      </c>
      <c r="M461">
        <v>2.0718999999999999</v>
      </c>
      <c r="N461">
        <v>1.7153</v>
      </c>
      <c r="O461">
        <v>0.35657</v>
      </c>
      <c r="AD461" s="1"/>
      <c r="AG461"/>
    </row>
    <row r="462" spans="8:33" x14ac:dyDescent="0.3">
      <c r="H462">
        <v>681.34</v>
      </c>
      <c r="I462">
        <v>3.1</v>
      </c>
      <c r="J462">
        <v>2.48</v>
      </c>
      <c r="K462">
        <v>0.62007000000000001</v>
      </c>
      <c r="L462">
        <v>681.34</v>
      </c>
      <c r="M462">
        <v>2.5065</v>
      </c>
      <c r="N462">
        <v>1.9978</v>
      </c>
      <c r="O462">
        <v>0.50866999999999996</v>
      </c>
      <c r="AD462" s="1"/>
      <c r="AG462"/>
    </row>
    <row r="463" spans="8:33" x14ac:dyDescent="0.3">
      <c r="H463">
        <v>459.86</v>
      </c>
      <c r="I463">
        <v>2.5038</v>
      </c>
      <c r="J463">
        <v>1.891</v>
      </c>
      <c r="K463">
        <v>0.61277000000000004</v>
      </c>
      <c r="L463">
        <v>459.86</v>
      </c>
      <c r="M463">
        <v>2.0253000000000001</v>
      </c>
      <c r="N463">
        <v>1.6255999999999999</v>
      </c>
      <c r="O463">
        <v>0.39972000000000002</v>
      </c>
      <c r="AD463" s="1"/>
      <c r="AG463"/>
    </row>
    <row r="464" spans="8:33" x14ac:dyDescent="0.3">
      <c r="H464">
        <v>412.22</v>
      </c>
      <c r="I464">
        <v>2.5598999999999998</v>
      </c>
      <c r="J464">
        <v>1.7644</v>
      </c>
      <c r="K464">
        <v>0.79554000000000002</v>
      </c>
      <c r="L464">
        <v>412.22</v>
      </c>
      <c r="M464">
        <v>2.1673</v>
      </c>
      <c r="N464">
        <v>1.5455000000000001</v>
      </c>
      <c r="O464">
        <v>0.62178999999999995</v>
      </c>
      <c r="AD464" s="1"/>
      <c r="AG464"/>
    </row>
    <row r="465" spans="8:33" x14ac:dyDescent="0.3">
      <c r="H465">
        <v>438.92</v>
      </c>
      <c r="I465">
        <v>2.1703000000000001</v>
      </c>
      <c r="J465">
        <v>1.8352999999999999</v>
      </c>
      <c r="K465">
        <v>0.33492</v>
      </c>
      <c r="L465">
        <v>438.92</v>
      </c>
      <c r="M465">
        <v>1.9638</v>
      </c>
      <c r="N465">
        <v>1.5904</v>
      </c>
      <c r="O465">
        <v>0.37340000000000001</v>
      </c>
      <c r="AD465" s="1"/>
      <c r="AG465"/>
    </row>
    <row r="466" spans="8:33" x14ac:dyDescent="0.3">
      <c r="H466">
        <v>590.24</v>
      </c>
      <c r="I466">
        <v>2.5832000000000002</v>
      </c>
      <c r="J466">
        <v>2.2376999999999998</v>
      </c>
      <c r="K466">
        <v>0.34547</v>
      </c>
      <c r="L466">
        <v>590.24</v>
      </c>
      <c r="M466">
        <v>2.1987000000000001</v>
      </c>
      <c r="N466">
        <v>1.8447</v>
      </c>
      <c r="O466">
        <v>0.35393000000000002</v>
      </c>
      <c r="AD466" s="1"/>
      <c r="AG466"/>
    </row>
    <row r="467" spans="8:33" x14ac:dyDescent="0.3">
      <c r="H467">
        <v>528.41</v>
      </c>
      <c r="I467">
        <v>0.47711999999999999</v>
      </c>
      <c r="J467">
        <v>2.0733000000000001</v>
      </c>
      <c r="K467">
        <v>-1.5962000000000001</v>
      </c>
      <c r="L467">
        <v>528.41</v>
      </c>
      <c r="M467">
        <v>0.47711999999999999</v>
      </c>
      <c r="N467">
        <v>1.7407999999999999</v>
      </c>
      <c r="O467">
        <v>-1.2637</v>
      </c>
      <c r="AD467" s="1"/>
      <c r="AG467"/>
    </row>
    <row r="468" spans="8:33" x14ac:dyDescent="0.3">
      <c r="H468">
        <v>633.52</v>
      </c>
      <c r="I468">
        <v>2.7033</v>
      </c>
      <c r="J468">
        <v>2.3527999999999998</v>
      </c>
      <c r="K468">
        <v>0.35049000000000002</v>
      </c>
      <c r="L468">
        <v>633.52</v>
      </c>
      <c r="M468">
        <v>2.3765999999999998</v>
      </c>
      <c r="N468">
        <v>1.9175</v>
      </c>
      <c r="O468">
        <v>0.45911999999999997</v>
      </c>
      <c r="AD468" s="1"/>
      <c r="AG468"/>
    </row>
    <row r="469" spans="8:33" x14ac:dyDescent="0.3">
      <c r="H469">
        <v>749.8</v>
      </c>
      <c r="I469">
        <v>3.9321999999999999</v>
      </c>
      <c r="J469">
        <v>2.6619999999999999</v>
      </c>
      <c r="K469">
        <v>1.2702</v>
      </c>
      <c r="L469">
        <v>749.8</v>
      </c>
      <c r="M469">
        <v>2.5933000000000002</v>
      </c>
      <c r="N469">
        <v>2.1128999999999998</v>
      </c>
      <c r="O469">
        <v>0.48038999999999998</v>
      </c>
      <c r="AD469" s="1"/>
      <c r="AG469"/>
    </row>
    <row r="470" spans="8:33" x14ac:dyDescent="0.3">
      <c r="H470">
        <v>607.01</v>
      </c>
      <c r="I470">
        <v>2.9794999999999998</v>
      </c>
      <c r="J470">
        <v>2.2823000000000002</v>
      </c>
      <c r="K470">
        <v>0.69723000000000002</v>
      </c>
      <c r="L470">
        <v>607.01</v>
      </c>
      <c r="M470">
        <v>2.3443999999999998</v>
      </c>
      <c r="N470">
        <v>1.8729</v>
      </c>
      <c r="O470">
        <v>0.47148000000000001</v>
      </c>
      <c r="AD470" s="1"/>
      <c r="AG470"/>
    </row>
    <row r="471" spans="8:33" x14ac:dyDescent="0.3">
      <c r="H471">
        <v>607.01</v>
      </c>
      <c r="I471">
        <v>3.0962000000000001</v>
      </c>
      <c r="J471">
        <v>2.2823000000000002</v>
      </c>
      <c r="K471">
        <v>0.81389999999999996</v>
      </c>
      <c r="L471">
        <v>607.01</v>
      </c>
      <c r="M471">
        <v>2.2742</v>
      </c>
      <c r="N471">
        <v>1.8729</v>
      </c>
      <c r="O471">
        <v>0.40125</v>
      </c>
      <c r="AD471" s="1"/>
      <c r="AG471"/>
    </row>
    <row r="472" spans="8:33" x14ac:dyDescent="0.3">
      <c r="H472">
        <v>536.94000000000005</v>
      </c>
      <c r="I472">
        <v>2.0043000000000002</v>
      </c>
      <c r="J472">
        <v>2.0960000000000001</v>
      </c>
      <c r="K472">
        <v>-9.1653999999999999E-2</v>
      </c>
      <c r="L472">
        <v>536.94000000000005</v>
      </c>
      <c r="M472">
        <v>1.8451</v>
      </c>
      <c r="N472">
        <v>1.7551000000000001</v>
      </c>
      <c r="O472">
        <v>8.9968999999999993E-2</v>
      </c>
      <c r="AD472" s="1"/>
      <c r="AG472"/>
    </row>
    <row r="473" spans="8:33" x14ac:dyDescent="0.3">
      <c r="H473">
        <v>448.1</v>
      </c>
      <c r="I473">
        <v>1.3978999999999999</v>
      </c>
      <c r="J473">
        <v>1.8597999999999999</v>
      </c>
      <c r="K473">
        <v>-0.46182000000000001</v>
      </c>
      <c r="L473">
        <v>448.1</v>
      </c>
      <c r="M473">
        <v>1.3424</v>
      </c>
      <c r="N473">
        <v>1.6057999999999999</v>
      </c>
      <c r="O473">
        <v>-0.26340000000000002</v>
      </c>
      <c r="AD473" s="1"/>
      <c r="AG473"/>
    </row>
    <row r="474" spans="8:33" x14ac:dyDescent="0.3">
      <c r="H474">
        <v>762.75</v>
      </c>
      <c r="I474">
        <v>3.8942000000000001</v>
      </c>
      <c r="J474">
        <v>2.6964000000000001</v>
      </c>
      <c r="K474">
        <v>1.1978</v>
      </c>
      <c r="L474">
        <v>762.75</v>
      </c>
      <c r="M474">
        <v>2.4563999999999999</v>
      </c>
      <c r="N474">
        <v>2.1345999999999998</v>
      </c>
      <c r="O474">
        <v>0.32172000000000001</v>
      </c>
      <c r="AD474" s="1"/>
      <c r="AG474"/>
    </row>
    <row r="475" spans="8:33" x14ac:dyDescent="0.3">
      <c r="H475">
        <v>722.4</v>
      </c>
      <c r="I475">
        <v>3.0065</v>
      </c>
      <c r="J475">
        <v>2.5891000000000002</v>
      </c>
      <c r="K475">
        <v>0.41733999999999999</v>
      </c>
      <c r="L475">
        <v>722.4</v>
      </c>
      <c r="M475">
        <v>2.3692000000000002</v>
      </c>
      <c r="N475">
        <v>2.0668000000000002</v>
      </c>
      <c r="O475">
        <v>0.30237999999999998</v>
      </c>
      <c r="AD475" s="1"/>
      <c r="AG475"/>
    </row>
    <row r="476" spans="8:33" x14ac:dyDescent="0.3">
      <c r="H476">
        <v>480.34</v>
      </c>
      <c r="I476">
        <v>1.8062</v>
      </c>
      <c r="J476">
        <v>1.9455</v>
      </c>
      <c r="K476">
        <v>-0.13930000000000001</v>
      </c>
      <c r="L476">
        <v>480.34</v>
      </c>
      <c r="M476">
        <v>1.716</v>
      </c>
      <c r="N476">
        <v>1.66</v>
      </c>
      <c r="O476">
        <v>5.5997999999999999E-2</v>
      </c>
      <c r="AD476" s="1"/>
      <c r="AG476"/>
    </row>
    <row r="477" spans="8:33" x14ac:dyDescent="0.3">
      <c r="H477">
        <v>595.70000000000005</v>
      </c>
      <c r="I477">
        <v>0.77815000000000001</v>
      </c>
      <c r="J477">
        <v>2.2522000000000002</v>
      </c>
      <c r="K477">
        <v>-1.4741</v>
      </c>
      <c r="L477">
        <v>595.70000000000005</v>
      </c>
      <c r="M477">
        <v>0.77815000000000001</v>
      </c>
      <c r="N477">
        <v>1.8539000000000001</v>
      </c>
      <c r="O477">
        <v>-1.0757000000000001</v>
      </c>
      <c r="AD477" s="1"/>
      <c r="AG477"/>
    </row>
    <row r="478" spans="8:33" x14ac:dyDescent="0.3">
      <c r="H478">
        <v>334.28</v>
      </c>
      <c r="I478">
        <v>1.5185</v>
      </c>
      <c r="J478">
        <v>1.5570999999999999</v>
      </c>
      <c r="K478">
        <v>-3.8601000000000003E-2</v>
      </c>
      <c r="L478">
        <v>334.28</v>
      </c>
      <c r="M478">
        <v>1.4771000000000001</v>
      </c>
      <c r="N478">
        <v>1.4145000000000001</v>
      </c>
      <c r="O478">
        <v>6.2589000000000006E-2</v>
      </c>
      <c r="AD478" s="1"/>
      <c r="AG478"/>
    </row>
    <row r="479" spans="8:33" x14ac:dyDescent="0.3">
      <c r="H479">
        <v>548.16999999999996</v>
      </c>
      <c r="I479">
        <v>2.1238999999999999</v>
      </c>
      <c r="J479">
        <v>2.1257999999999999</v>
      </c>
      <c r="K479">
        <v>-1.9888000000000002E-3</v>
      </c>
      <c r="L479">
        <v>548.16999999999996</v>
      </c>
      <c r="M479">
        <v>1.9031</v>
      </c>
      <c r="N479">
        <v>1.774</v>
      </c>
      <c r="O479">
        <v>0.12908</v>
      </c>
      <c r="AD479" s="1"/>
      <c r="AG479"/>
    </row>
    <row r="480" spans="8:33" x14ac:dyDescent="0.3">
      <c r="H480">
        <v>654.34</v>
      </c>
      <c r="I480">
        <v>3.1074999999999999</v>
      </c>
      <c r="J480">
        <v>2.4081999999999999</v>
      </c>
      <c r="K480">
        <v>0.69938999999999996</v>
      </c>
      <c r="L480">
        <v>654.34</v>
      </c>
      <c r="M480">
        <v>2.4133</v>
      </c>
      <c r="N480">
        <v>1.9524999999999999</v>
      </c>
      <c r="O480">
        <v>0.46084999999999998</v>
      </c>
      <c r="AD480" s="1"/>
      <c r="AG480"/>
    </row>
    <row r="481" spans="8:33" x14ac:dyDescent="0.3">
      <c r="H481">
        <v>555.1</v>
      </c>
      <c r="I481">
        <v>2.9148999999999998</v>
      </c>
      <c r="J481">
        <v>2.1442999999999999</v>
      </c>
      <c r="K481">
        <v>0.77058000000000004</v>
      </c>
      <c r="L481">
        <v>555.1</v>
      </c>
      <c r="M481">
        <v>2.2856000000000001</v>
      </c>
      <c r="N481">
        <v>1.7857000000000001</v>
      </c>
      <c r="O481">
        <v>0.49989</v>
      </c>
      <c r="AD481" s="1"/>
      <c r="AG481"/>
    </row>
    <row r="482" spans="8:33" x14ac:dyDescent="0.3">
      <c r="H482">
        <v>789.28</v>
      </c>
      <c r="I482">
        <v>2.8965000000000001</v>
      </c>
      <c r="J482">
        <v>2.7669999999999999</v>
      </c>
      <c r="K482">
        <v>0.12956999999999999</v>
      </c>
      <c r="L482">
        <v>789.28</v>
      </c>
      <c r="M482">
        <v>2.3464</v>
      </c>
      <c r="N482">
        <v>2.1791999999999998</v>
      </c>
      <c r="O482">
        <v>0.16711999999999999</v>
      </c>
      <c r="AD482" s="1"/>
      <c r="AG482"/>
    </row>
    <row r="483" spans="8:33" x14ac:dyDescent="0.3">
      <c r="H483">
        <v>618.54</v>
      </c>
      <c r="I483">
        <v>1.8633</v>
      </c>
      <c r="J483">
        <v>2.3130000000000002</v>
      </c>
      <c r="K483">
        <v>-0.44964999999999999</v>
      </c>
      <c r="L483">
        <v>618.54</v>
      </c>
      <c r="M483">
        <v>1.7403999999999999</v>
      </c>
      <c r="N483">
        <v>1.8923000000000001</v>
      </c>
      <c r="O483">
        <v>-0.15192</v>
      </c>
      <c r="AD483" s="1"/>
      <c r="AG483"/>
    </row>
    <row r="484" spans="8:33" x14ac:dyDescent="0.3">
      <c r="H484">
        <v>402.98</v>
      </c>
      <c r="I484">
        <v>1.7403999999999999</v>
      </c>
      <c r="J484">
        <v>1.7398</v>
      </c>
      <c r="K484">
        <v>5.8502999999999995E-4</v>
      </c>
      <c r="L484">
        <v>402.98</v>
      </c>
      <c r="M484">
        <v>1.5563</v>
      </c>
      <c r="N484">
        <v>1.53</v>
      </c>
      <c r="O484">
        <v>2.6315000000000002E-2</v>
      </c>
      <c r="AD484" s="1"/>
      <c r="AG484"/>
    </row>
    <row r="485" spans="8:33" x14ac:dyDescent="0.3">
      <c r="H485">
        <v>414.92</v>
      </c>
      <c r="I485">
        <v>0.47711999999999999</v>
      </c>
      <c r="J485">
        <v>1.7715000000000001</v>
      </c>
      <c r="K485">
        <v>-1.2944</v>
      </c>
      <c r="L485">
        <v>414.92</v>
      </c>
      <c r="M485">
        <v>0.47711999999999999</v>
      </c>
      <c r="N485">
        <v>1.5501</v>
      </c>
      <c r="O485">
        <v>-1.0729</v>
      </c>
      <c r="AD485" s="1"/>
      <c r="AG485"/>
    </row>
    <row r="486" spans="8:33" x14ac:dyDescent="0.3">
      <c r="H486">
        <v>426.1</v>
      </c>
      <c r="I486">
        <v>1.8388</v>
      </c>
      <c r="J486">
        <v>1.8012999999999999</v>
      </c>
      <c r="K486">
        <v>3.7576999999999999E-2</v>
      </c>
      <c r="L486">
        <v>426.1</v>
      </c>
      <c r="M486">
        <v>1.716</v>
      </c>
      <c r="N486">
        <v>1.5689</v>
      </c>
      <c r="O486">
        <v>0.14715</v>
      </c>
      <c r="AD486" s="1"/>
      <c r="AG486"/>
    </row>
    <row r="487" spans="8:33" x14ac:dyDescent="0.3">
      <c r="H487">
        <v>750.9</v>
      </c>
      <c r="I487">
        <v>2.8567</v>
      </c>
      <c r="J487">
        <v>2.6648999999999998</v>
      </c>
      <c r="K487">
        <v>0.19181000000000001</v>
      </c>
      <c r="L487">
        <v>750.9</v>
      </c>
      <c r="M487">
        <v>2.3746999999999998</v>
      </c>
      <c r="N487">
        <v>2.1147</v>
      </c>
      <c r="O487">
        <v>0.26001000000000002</v>
      </c>
      <c r="AD487" s="1"/>
      <c r="AG487"/>
    </row>
    <row r="488" spans="8:33" x14ac:dyDescent="0.3">
      <c r="H488">
        <v>787.67</v>
      </c>
      <c r="I488">
        <v>2.8591000000000002</v>
      </c>
      <c r="J488">
        <v>2.7627000000000002</v>
      </c>
      <c r="K488">
        <v>9.6442E-2</v>
      </c>
      <c r="L488">
        <v>787.67</v>
      </c>
      <c r="M488">
        <v>2.2694999999999999</v>
      </c>
      <c r="N488">
        <v>2.1764999999999999</v>
      </c>
      <c r="O488">
        <v>9.2970999999999998E-2</v>
      </c>
      <c r="AD488" s="1"/>
      <c r="AG488"/>
    </row>
    <row r="489" spans="8:33" x14ac:dyDescent="0.3">
      <c r="H489">
        <v>544.13</v>
      </c>
      <c r="I489">
        <v>2.1522999999999999</v>
      </c>
      <c r="J489">
        <v>2.1151</v>
      </c>
      <c r="K489">
        <v>3.7184000000000002E-2</v>
      </c>
      <c r="L489">
        <v>544.13</v>
      </c>
      <c r="M489">
        <v>1.9494</v>
      </c>
      <c r="N489">
        <v>1.7672000000000001</v>
      </c>
      <c r="O489">
        <v>0.18217</v>
      </c>
      <c r="AD489" s="1"/>
      <c r="AG489"/>
    </row>
    <row r="490" spans="8:33" x14ac:dyDescent="0.3">
      <c r="H490">
        <v>527.53</v>
      </c>
      <c r="I490">
        <v>1.8976</v>
      </c>
      <c r="J490">
        <v>2.0710000000000002</v>
      </c>
      <c r="K490">
        <v>-0.17333999999999999</v>
      </c>
      <c r="L490">
        <v>527.53</v>
      </c>
      <c r="M490">
        <v>1.7559</v>
      </c>
      <c r="N490">
        <v>1.7393000000000001</v>
      </c>
      <c r="O490">
        <v>1.6552000000000001E-2</v>
      </c>
      <c r="AD490" s="1"/>
      <c r="AG490"/>
    </row>
    <row r="491" spans="8:33" x14ac:dyDescent="0.3">
      <c r="H491">
        <v>443.32</v>
      </c>
      <c r="I491">
        <v>1.7992999999999999</v>
      </c>
      <c r="J491">
        <v>1.847</v>
      </c>
      <c r="K491">
        <v>-4.7701E-2</v>
      </c>
      <c r="L491">
        <v>443.32</v>
      </c>
      <c r="M491">
        <v>1.6812</v>
      </c>
      <c r="N491">
        <v>1.5978000000000001</v>
      </c>
      <c r="O491">
        <v>8.3455000000000001E-2</v>
      </c>
      <c r="AD491" s="1"/>
      <c r="AG491"/>
    </row>
    <row r="492" spans="8:33" x14ac:dyDescent="0.3">
      <c r="H492">
        <v>484.19</v>
      </c>
      <c r="I492">
        <v>1.4472</v>
      </c>
      <c r="J492">
        <v>1.9557</v>
      </c>
      <c r="K492">
        <v>-0.50856000000000001</v>
      </c>
      <c r="L492">
        <v>484.19</v>
      </c>
      <c r="M492">
        <v>1.3424</v>
      </c>
      <c r="N492">
        <v>1.6665000000000001</v>
      </c>
      <c r="O492">
        <v>-0.32406000000000001</v>
      </c>
      <c r="AD492" s="1"/>
      <c r="AG492"/>
    </row>
    <row r="493" spans="8:33" x14ac:dyDescent="0.3">
      <c r="H493">
        <v>830.41</v>
      </c>
      <c r="I493">
        <v>2.3304</v>
      </c>
      <c r="J493">
        <v>2.8763000000000001</v>
      </c>
      <c r="K493">
        <v>-0.54591000000000001</v>
      </c>
      <c r="L493">
        <v>830.41</v>
      </c>
      <c r="M493">
        <v>2.0491999999999999</v>
      </c>
      <c r="N493">
        <v>2.2484000000000002</v>
      </c>
      <c r="O493">
        <v>-0.19914999999999999</v>
      </c>
      <c r="AD493" s="1"/>
      <c r="AG493"/>
    </row>
    <row r="494" spans="8:33" x14ac:dyDescent="0.3">
      <c r="H494">
        <v>406.55</v>
      </c>
      <c r="I494">
        <v>1.8388</v>
      </c>
      <c r="J494">
        <v>1.7493000000000001</v>
      </c>
      <c r="K494">
        <v>8.9576000000000003E-2</v>
      </c>
      <c r="L494">
        <v>406.55</v>
      </c>
      <c r="M494">
        <v>1.6435</v>
      </c>
      <c r="N494">
        <v>1.536</v>
      </c>
      <c r="O494">
        <v>0.10746</v>
      </c>
      <c r="AD494" s="1"/>
      <c r="AG494"/>
    </row>
    <row r="495" spans="8:33" x14ac:dyDescent="0.3">
      <c r="H495">
        <v>498.75</v>
      </c>
      <c r="I495">
        <v>1.3802000000000001</v>
      </c>
      <c r="J495">
        <v>1.9944</v>
      </c>
      <c r="K495">
        <v>-0.61421999999999999</v>
      </c>
      <c r="L495">
        <v>498.75</v>
      </c>
      <c r="M495">
        <v>1.3424</v>
      </c>
      <c r="N495">
        <v>1.6909000000000001</v>
      </c>
      <c r="O495">
        <v>-0.34852</v>
      </c>
      <c r="AD495" s="1"/>
      <c r="AG495"/>
    </row>
    <row r="496" spans="8:33" x14ac:dyDescent="0.3">
      <c r="H496">
        <v>550.25</v>
      </c>
      <c r="I496">
        <v>2.2694999999999999</v>
      </c>
      <c r="J496">
        <v>2.1314000000000002</v>
      </c>
      <c r="K496">
        <v>0.13813</v>
      </c>
      <c r="L496">
        <v>550.25</v>
      </c>
      <c r="M496">
        <v>1.8451</v>
      </c>
      <c r="N496">
        <v>1.7775000000000001</v>
      </c>
      <c r="O496">
        <v>6.7588999999999996E-2</v>
      </c>
      <c r="AD496" s="1"/>
      <c r="AG496"/>
    </row>
    <row r="497" spans="8:33" x14ac:dyDescent="0.3">
      <c r="H497">
        <v>326.8</v>
      </c>
      <c r="I497">
        <v>2.4786000000000001</v>
      </c>
      <c r="J497">
        <v>1.5371999999999999</v>
      </c>
      <c r="K497">
        <v>0.94133</v>
      </c>
      <c r="L497">
        <v>326.8</v>
      </c>
      <c r="M497">
        <v>2.1522999999999999</v>
      </c>
      <c r="N497">
        <v>1.4019999999999999</v>
      </c>
      <c r="O497">
        <v>0.75031999999999999</v>
      </c>
      <c r="AD497" s="1"/>
      <c r="AG497"/>
    </row>
    <row r="498" spans="8:33" x14ac:dyDescent="0.3">
      <c r="H498">
        <v>561.32000000000005</v>
      </c>
      <c r="I498">
        <v>2.4996999999999998</v>
      </c>
      <c r="J498">
        <v>2.1608000000000001</v>
      </c>
      <c r="K498">
        <v>0.33888000000000001</v>
      </c>
      <c r="L498">
        <v>561.32000000000005</v>
      </c>
      <c r="M498">
        <v>2.0644999999999998</v>
      </c>
      <c r="N498">
        <v>1.7961</v>
      </c>
      <c r="O498">
        <v>0.26834999999999998</v>
      </c>
      <c r="AD498" s="1"/>
      <c r="AG498"/>
    </row>
    <row r="499" spans="8:33" x14ac:dyDescent="0.3">
      <c r="H499">
        <v>543.25</v>
      </c>
      <c r="I499">
        <v>1.5682</v>
      </c>
      <c r="J499">
        <v>2.1128</v>
      </c>
      <c r="K499">
        <v>-0.54457</v>
      </c>
      <c r="L499">
        <v>543.25</v>
      </c>
      <c r="M499">
        <v>1.4771000000000001</v>
      </c>
      <c r="N499">
        <v>1.7657</v>
      </c>
      <c r="O499">
        <v>-0.28861999999999999</v>
      </c>
      <c r="AD499" s="1"/>
      <c r="AG499"/>
    </row>
    <row r="500" spans="8:33" x14ac:dyDescent="0.3">
      <c r="H500">
        <v>457.49</v>
      </c>
      <c r="I500">
        <v>2.6053000000000002</v>
      </c>
      <c r="J500">
        <v>1.8847</v>
      </c>
      <c r="K500">
        <v>0.72058</v>
      </c>
      <c r="L500">
        <v>457.49</v>
      </c>
      <c r="M500">
        <v>2.1703000000000001</v>
      </c>
      <c r="N500">
        <v>1.6215999999999999</v>
      </c>
      <c r="O500">
        <v>0.54866000000000004</v>
      </c>
      <c r="AD500" s="1"/>
      <c r="AG500"/>
    </row>
    <row r="501" spans="8:33" x14ac:dyDescent="0.3">
      <c r="H501">
        <v>783.32</v>
      </c>
      <c r="I501">
        <v>2.0828000000000002</v>
      </c>
      <c r="J501">
        <v>2.7511000000000001</v>
      </c>
      <c r="K501">
        <v>-0.66834000000000005</v>
      </c>
      <c r="L501">
        <v>783.32</v>
      </c>
      <c r="M501">
        <v>1.9956</v>
      </c>
      <c r="N501">
        <v>2.1692</v>
      </c>
      <c r="O501">
        <v>-0.17358999999999999</v>
      </c>
      <c r="AD501" s="1"/>
      <c r="AG501"/>
    </row>
    <row r="502" spans="8:33" x14ac:dyDescent="0.3">
      <c r="H502">
        <v>526.48</v>
      </c>
      <c r="I502">
        <v>0.95423999999999998</v>
      </c>
      <c r="J502">
        <v>2.0682</v>
      </c>
      <c r="K502">
        <v>-1.1138999999999999</v>
      </c>
      <c r="L502">
        <v>526.48</v>
      </c>
      <c r="M502">
        <v>0.90308999999999995</v>
      </c>
      <c r="N502">
        <v>1.7376</v>
      </c>
      <c r="O502">
        <v>-0.83447000000000005</v>
      </c>
      <c r="AD502" s="1"/>
      <c r="AG502"/>
    </row>
    <row r="503" spans="8:33" x14ac:dyDescent="0.3">
      <c r="H503">
        <v>625.86</v>
      </c>
      <c r="I503">
        <v>1</v>
      </c>
      <c r="J503">
        <v>2.3323999999999998</v>
      </c>
      <c r="K503">
        <v>-1.3324</v>
      </c>
      <c r="L503">
        <v>625.86</v>
      </c>
      <c r="M503">
        <v>0.95423999999999998</v>
      </c>
      <c r="N503">
        <v>1.9046000000000001</v>
      </c>
      <c r="O503">
        <v>-0.95035000000000003</v>
      </c>
      <c r="AD503" s="1"/>
      <c r="AG503"/>
    </row>
    <row r="504" spans="8:33" x14ac:dyDescent="0.3">
      <c r="H504">
        <v>500.32</v>
      </c>
      <c r="I504">
        <v>3.5049000000000001</v>
      </c>
      <c r="J504">
        <v>1.9985999999999999</v>
      </c>
      <c r="K504">
        <v>1.5063</v>
      </c>
      <c r="L504">
        <v>500.32</v>
      </c>
      <c r="M504">
        <v>2.3559999999999999</v>
      </c>
      <c r="N504">
        <v>1.6936</v>
      </c>
      <c r="O504">
        <v>0.66244000000000003</v>
      </c>
      <c r="AD504" s="1"/>
      <c r="AG504"/>
    </row>
    <row r="505" spans="8:33" x14ac:dyDescent="0.3">
      <c r="H505">
        <v>526.33000000000004</v>
      </c>
      <c r="I505">
        <v>1.6335</v>
      </c>
      <c r="J505">
        <v>2.0678000000000001</v>
      </c>
      <c r="K505">
        <v>-0.43430000000000002</v>
      </c>
      <c r="L505">
        <v>526.33000000000004</v>
      </c>
      <c r="M505">
        <v>1.5051000000000001</v>
      </c>
      <c r="N505">
        <v>1.7373000000000001</v>
      </c>
      <c r="O505">
        <v>-0.23215</v>
      </c>
      <c r="AD505" s="1"/>
      <c r="AG505"/>
    </row>
    <row r="506" spans="8:33" x14ac:dyDescent="0.3">
      <c r="H506">
        <v>603.72</v>
      </c>
      <c r="I506">
        <v>0.60206000000000004</v>
      </c>
      <c r="J506">
        <v>2.2736000000000001</v>
      </c>
      <c r="K506">
        <v>-1.6715</v>
      </c>
      <c r="L506">
        <v>603.72</v>
      </c>
      <c r="M506">
        <v>0.60206000000000004</v>
      </c>
      <c r="N506">
        <v>1.8673999999999999</v>
      </c>
      <c r="O506">
        <v>-1.2653000000000001</v>
      </c>
      <c r="AD506" s="1"/>
      <c r="AG506"/>
    </row>
    <row r="507" spans="8:33" x14ac:dyDescent="0.3">
      <c r="H507">
        <v>449.94</v>
      </c>
      <c r="I507">
        <v>1.6232</v>
      </c>
      <c r="J507">
        <v>1.8647</v>
      </c>
      <c r="K507">
        <v>-0.24141000000000001</v>
      </c>
      <c r="L507">
        <v>449.94</v>
      </c>
      <c r="M507">
        <v>1.5315000000000001</v>
      </c>
      <c r="N507">
        <v>1.6089</v>
      </c>
      <c r="O507">
        <v>-7.7446000000000001E-2</v>
      </c>
      <c r="AD507" s="1"/>
      <c r="AG507"/>
    </row>
    <row r="508" spans="8:33" x14ac:dyDescent="0.3">
      <c r="H508">
        <v>696.79</v>
      </c>
      <c r="I508">
        <v>2.0899000000000001</v>
      </c>
      <c r="J508">
        <v>2.5209999999999999</v>
      </c>
      <c r="K508">
        <v>-0.43113000000000001</v>
      </c>
      <c r="L508">
        <v>696.79</v>
      </c>
      <c r="M508">
        <v>1.9395</v>
      </c>
      <c r="N508">
        <v>2.0238</v>
      </c>
      <c r="O508">
        <v>-8.4279000000000007E-2</v>
      </c>
      <c r="AD508" s="1"/>
      <c r="AG508"/>
    </row>
    <row r="509" spans="8:33" x14ac:dyDescent="0.3">
      <c r="H509">
        <v>742.97</v>
      </c>
      <c r="I509">
        <v>2.7134999999999998</v>
      </c>
      <c r="J509">
        <v>2.6438000000000001</v>
      </c>
      <c r="K509">
        <v>6.9672999999999999E-2</v>
      </c>
      <c r="L509">
        <v>742.97</v>
      </c>
      <c r="M509">
        <v>2.0333999999999999</v>
      </c>
      <c r="N509">
        <v>2.1013999999999999</v>
      </c>
      <c r="O509">
        <v>-6.7977999999999997E-2</v>
      </c>
      <c r="AD509" s="1"/>
      <c r="AG509"/>
    </row>
    <row r="510" spans="8:33" x14ac:dyDescent="0.3">
      <c r="H510">
        <v>482.06</v>
      </c>
      <c r="I510">
        <v>1.5315000000000001</v>
      </c>
      <c r="J510">
        <v>1.9500999999999999</v>
      </c>
      <c r="K510">
        <v>-0.41857</v>
      </c>
      <c r="L510">
        <v>482.06</v>
      </c>
      <c r="M510">
        <v>1.3802000000000001</v>
      </c>
      <c r="N510">
        <v>1.6629</v>
      </c>
      <c r="O510">
        <v>-0.28267999999999999</v>
      </c>
      <c r="AD510" s="1"/>
      <c r="AG510"/>
    </row>
    <row r="511" spans="8:33" x14ac:dyDescent="0.3">
      <c r="H511">
        <v>463.43</v>
      </c>
      <c r="I511">
        <v>2.1303000000000001</v>
      </c>
      <c r="J511">
        <v>1.9005000000000001</v>
      </c>
      <c r="K511">
        <v>0.22980999999999999</v>
      </c>
      <c r="L511">
        <v>463.43</v>
      </c>
      <c r="M511">
        <v>2.0413999999999999</v>
      </c>
      <c r="N511">
        <v>1.6315999999999999</v>
      </c>
      <c r="O511">
        <v>0.4098</v>
      </c>
      <c r="AD511" s="1"/>
      <c r="AG511"/>
    </row>
    <row r="512" spans="8:33" x14ac:dyDescent="0.3">
      <c r="H512">
        <v>482.57</v>
      </c>
      <c r="I512">
        <v>3.0017</v>
      </c>
      <c r="J512">
        <v>1.9514</v>
      </c>
      <c r="K512">
        <v>1.0503</v>
      </c>
      <c r="L512">
        <v>482.57</v>
      </c>
      <c r="M512">
        <v>2.3262999999999998</v>
      </c>
      <c r="N512">
        <v>1.6637999999999999</v>
      </c>
      <c r="O512">
        <v>0.66257999999999995</v>
      </c>
      <c r="AD512" s="1"/>
      <c r="AG512"/>
    </row>
    <row r="513" spans="8:33" x14ac:dyDescent="0.3">
      <c r="H513">
        <v>365.24</v>
      </c>
      <c r="I513">
        <v>1.6720999999999999</v>
      </c>
      <c r="J513">
        <v>1.6394</v>
      </c>
      <c r="K513">
        <v>3.2667000000000002E-2</v>
      </c>
      <c r="L513">
        <v>365.24</v>
      </c>
      <c r="M513">
        <v>1.5563</v>
      </c>
      <c r="N513">
        <v>1.4665999999999999</v>
      </c>
      <c r="O513">
        <v>8.974E-2</v>
      </c>
      <c r="AD513" s="1"/>
      <c r="AG513"/>
    </row>
    <row r="514" spans="8:33" x14ac:dyDescent="0.3">
      <c r="H514">
        <v>498.75</v>
      </c>
      <c r="I514">
        <v>2.0293999999999999</v>
      </c>
      <c r="J514">
        <v>1.9944</v>
      </c>
      <c r="K514">
        <v>3.4934E-2</v>
      </c>
      <c r="L514">
        <v>498.75</v>
      </c>
      <c r="M514">
        <v>1.8451</v>
      </c>
      <c r="N514">
        <v>1.6910000000000001</v>
      </c>
      <c r="O514">
        <v>0.15414</v>
      </c>
      <c r="AD514" s="1"/>
      <c r="AG514"/>
    </row>
    <row r="515" spans="8:33" x14ac:dyDescent="0.3">
      <c r="H515">
        <v>429.05</v>
      </c>
      <c r="I515">
        <v>1.0791999999999999</v>
      </c>
      <c r="J515">
        <v>1.8090999999999999</v>
      </c>
      <c r="K515">
        <v>-0.72992999999999997</v>
      </c>
      <c r="L515">
        <v>429.05</v>
      </c>
      <c r="M515">
        <v>1.0791999999999999</v>
      </c>
      <c r="N515">
        <v>1.5738000000000001</v>
      </c>
      <c r="O515">
        <v>-0.49463000000000001</v>
      </c>
      <c r="AD515" s="1"/>
      <c r="AG515"/>
    </row>
    <row r="516" spans="8:33" x14ac:dyDescent="0.3">
      <c r="H516">
        <v>555.54999999999995</v>
      </c>
      <c r="I516">
        <v>1.3222</v>
      </c>
      <c r="J516">
        <v>2.1455000000000002</v>
      </c>
      <c r="K516">
        <v>-0.82323999999999997</v>
      </c>
      <c r="L516">
        <v>555.54999999999995</v>
      </c>
      <c r="M516">
        <v>1.2787999999999999</v>
      </c>
      <c r="N516">
        <v>1.7864</v>
      </c>
      <c r="O516">
        <v>-0.50765000000000005</v>
      </c>
      <c r="AD516" s="1"/>
      <c r="AG516"/>
    </row>
    <row r="517" spans="8:33" x14ac:dyDescent="0.3">
      <c r="H517">
        <v>507.22</v>
      </c>
      <c r="I517">
        <v>1.3978999999999999</v>
      </c>
      <c r="J517">
        <v>2.0169999999999999</v>
      </c>
      <c r="K517">
        <v>-0.61902000000000001</v>
      </c>
      <c r="L517">
        <v>507.22</v>
      </c>
      <c r="M517">
        <v>1.1760999999999999</v>
      </c>
      <c r="N517">
        <v>1.7052</v>
      </c>
      <c r="O517">
        <v>-0.52908999999999995</v>
      </c>
      <c r="AD517" s="1"/>
      <c r="AG517"/>
    </row>
    <row r="518" spans="8:33" x14ac:dyDescent="0.3">
      <c r="H518">
        <v>427</v>
      </c>
      <c r="I518">
        <v>1.5441</v>
      </c>
      <c r="J518">
        <v>1.8037000000000001</v>
      </c>
      <c r="K518">
        <v>-0.2596</v>
      </c>
      <c r="L518">
        <v>427</v>
      </c>
      <c r="M518">
        <v>1.4314</v>
      </c>
      <c r="N518">
        <v>1.5704</v>
      </c>
      <c r="O518">
        <v>-0.13900999999999999</v>
      </c>
      <c r="AD518" s="1"/>
      <c r="AG518"/>
    </row>
    <row r="519" spans="8:33" x14ac:dyDescent="0.3">
      <c r="H519">
        <v>510</v>
      </c>
      <c r="I519">
        <v>1.2553000000000001</v>
      </c>
      <c r="J519">
        <v>2.0243000000000002</v>
      </c>
      <c r="K519">
        <v>-0.76907999999999999</v>
      </c>
      <c r="L519">
        <v>510</v>
      </c>
      <c r="M519">
        <v>1.2040999999999999</v>
      </c>
      <c r="N519">
        <v>1.7099</v>
      </c>
      <c r="O519">
        <v>-0.50573999999999997</v>
      </c>
      <c r="AD519" s="1"/>
      <c r="AG519"/>
    </row>
    <row r="520" spans="8:33" x14ac:dyDescent="0.3">
      <c r="H520">
        <v>300.14</v>
      </c>
      <c r="I520">
        <v>2.6617999999999999</v>
      </c>
      <c r="J520">
        <v>1.4662999999999999</v>
      </c>
      <c r="K520">
        <v>1.1955</v>
      </c>
      <c r="L520">
        <v>300.14</v>
      </c>
      <c r="M520">
        <v>2.2122000000000002</v>
      </c>
      <c r="N520">
        <v>1.3572</v>
      </c>
      <c r="O520">
        <v>0.85504000000000002</v>
      </c>
      <c r="AD520" s="1"/>
      <c r="AG520"/>
    </row>
    <row r="521" spans="8:33" x14ac:dyDescent="0.3">
      <c r="H521">
        <v>503.9</v>
      </c>
      <c r="I521">
        <v>2.5131999999999999</v>
      </c>
      <c r="J521">
        <v>2.0081000000000002</v>
      </c>
      <c r="K521">
        <v>0.50507999999999997</v>
      </c>
      <c r="L521">
        <v>503.9</v>
      </c>
      <c r="M521">
        <v>2.1818</v>
      </c>
      <c r="N521">
        <v>1.6996</v>
      </c>
      <c r="O521">
        <v>0.48222999999999999</v>
      </c>
      <c r="AD521" s="1"/>
      <c r="AG521"/>
    </row>
    <row r="522" spans="8:33" x14ac:dyDescent="0.3">
      <c r="H522">
        <v>636.61</v>
      </c>
      <c r="I522">
        <v>3.3508</v>
      </c>
      <c r="J522">
        <v>2.3610000000000002</v>
      </c>
      <c r="K522">
        <v>0.98982999999999999</v>
      </c>
      <c r="L522">
        <v>636.61</v>
      </c>
      <c r="M522">
        <v>2.4914000000000001</v>
      </c>
      <c r="N522">
        <v>1.9226000000000001</v>
      </c>
      <c r="O522">
        <v>0.56872</v>
      </c>
      <c r="AD522" s="1"/>
      <c r="AG522"/>
    </row>
    <row r="523" spans="8:33" x14ac:dyDescent="0.3">
      <c r="H523">
        <v>574.80999999999995</v>
      </c>
      <c r="I523">
        <v>1.6812</v>
      </c>
      <c r="J523">
        <v>2.1966999999999999</v>
      </c>
      <c r="K523">
        <v>-0.51544000000000001</v>
      </c>
      <c r="L523">
        <v>574.80999999999995</v>
      </c>
      <c r="M523">
        <v>1.4623999999999999</v>
      </c>
      <c r="N523">
        <v>1.8188</v>
      </c>
      <c r="O523">
        <v>-0.35638999999999998</v>
      </c>
      <c r="AD523" s="1"/>
      <c r="AG523"/>
    </row>
    <row r="524" spans="8:33" x14ac:dyDescent="0.3">
      <c r="H524">
        <v>607.75</v>
      </c>
      <c r="I524">
        <v>2.4487000000000001</v>
      </c>
      <c r="J524">
        <v>2.2843</v>
      </c>
      <c r="K524">
        <v>0.16444</v>
      </c>
      <c r="L524">
        <v>607.75</v>
      </c>
      <c r="M524">
        <v>2.1271</v>
      </c>
      <c r="N524">
        <v>1.8741000000000001</v>
      </c>
      <c r="O524">
        <v>0.25296999999999997</v>
      </c>
      <c r="AD524" s="1"/>
      <c r="AG524"/>
    </row>
    <row r="525" spans="8:33" x14ac:dyDescent="0.3">
      <c r="H525">
        <v>471.6</v>
      </c>
      <c r="I525">
        <v>1.8808</v>
      </c>
      <c r="J525">
        <v>1.9222999999999999</v>
      </c>
      <c r="K525">
        <v>-4.1443000000000001E-2</v>
      </c>
      <c r="L525">
        <v>471.6</v>
      </c>
      <c r="M525">
        <v>1.7482</v>
      </c>
      <c r="N525">
        <v>1.6453</v>
      </c>
      <c r="O525">
        <v>0.10285999999999999</v>
      </c>
      <c r="AD525" s="1"/>
      <c r="AG525"/>
    </row>
    <row r="526" spans="8:33" x14ac:dyDescent="0.3">
      <c r="H526">
        <v>479.4</v>
      </c>
      <c r="I526">
        <v>0</v>
      </c>
      <c r="J526">
        <v>1.9430000000000001</v>
      </c>
      <c r="K526">
        <v>-1.9430000000000001</v>
      </c>
      <c r="L526">
        <v>479.4</v>
      </c>
      <c r="M526">
        <v>0</v>
      </c>
      <c r="N526">
        <v>1.6584000000000001</v>
      </c>
      <c r="O526">
        <v>-1.6584000000000001</v>
      </c>
      <c r="AD526" s="1"/>
      <c r="AG526"/>
    </row>
    <row r="527" spans="8:33" x14ac:dyDescent="0.3">
      <c r="H527">
        <v>892.86</v>
      </c>
      <c r="I527">
        <v>2.6031</v>
      </c>
      <c r="J527">
        <v>3.0424000000000002</v>
      </c>
      <c r="K527">
        <v>-0.43924000000000002</v>
      </c>
      <c r="L527">
        <v>892.86</v>
      </c>
      <c r="M527">
        <v>2.1959</v>
      </c>
      <c r="N527">
        <v>2.3532999999999999</v>
      </c>
      <c r="O527">
        <v>-0.15742</v>
      </c>
      <c r="AD527" s="1"/>
      <c r="AG527"/>
    </row>
    <row r="528" spans="8:33" x14ac:dyDescent="0.3">
      <c r="H528">
        <v>511.12</v>
      </c>
      <c r="I528">
        <v>0.84509999999999996</v>
      </c>
      <c r="J528">
        <v>2.0272999999999999</v>
      </c>
      <c r="K528">
        <v>-1.1821999999999999</v>
      </c>
      <c r="L528">
        <v>511.12</v>
      </c>
      <c r="M528">
        <v>0.77815000000000001</v>
      </c>
      <c r="N528">
        <v>1.7117</v>
      </c>
      <c r="O528">
        <v>-0.93359000000000003</v>
      </c>
      <c r="AD528" s="1"/>
      <c r="AG528"/>
    </row>
    <row r="529" spans="8:33" x14ac:dyDescent="0.3">
      <c r="H529">
        <v>748.63</v>
      </c>
      <c r="I529">
        <v>2.0718999999999999</v>
      </c>
      <c r="J529">
        <v>2.6589</v>
      </c>
      <c r="K529">
        <v>-0.58699000000000001</v>
      </c>
      <c r="L529">
        <v>748.63</v>
      </c>
      <c r="M529">
        <v>1.9541999999999999</v>
      </c>
      <c r="N529">
        <v>2.1109</v>
      </c>
      <c r="O529">
        <v>-0.15668000000000001</v>
      </c>
      <c r="AD529" s="1"/>
      <c r="AG529"/>
    </row>
    <row r="530" spans="8:33" x14ac:dyDescent="0.3">
      <c r="H530">
        <v>294.97000000000003</v>
      </c>
      <c r="I530">
        <v>2.1903000000000001</v>
      </c>
      <c r="J530">
        <v>1.4525999999999999</v>
      </c>
      <c r="K530">
        <v>0.73773999999999995</v>
      </c>
      <c r="L530">
        <v>294.97000000000003</v>
      </c>
      <c r="M530">
        <v>1.9777</v>
      </c>
      <c r="N530">
        <v>1.3485</v>
      </c>
      <c r="O530">
        <v>0.62926000000000004</v>
      </c>
      <c r="AD530" s="1"/>
      <c r="AG530"/>
    </row>
    <row r="531" spans="8:33" x14ac:dyDescent="0.3">
      <c r="H531">
        <v>590.4</v>
      </c>
      <c r="I531">
        <v>3.4226000000000001</v>
      </c>
      <c r="J531">
        <v>2.2381000000000002</v>
      </c>
      <c r="K531">
        <v>1.1845000000000001</v>
      </c>
      <c r="L531">
        <v>590.4</v>
      </c>
      <c r="M531">
        <v>2.3464</v>
      </c>
      <c r="N531">
        <v>1.845</v>
      </c>
      <c r="O531">
        <v>0.50136999999999998</v>
      </c>
      <c r="AD531" s="1"/>
      <c r="AG531"/>
    </row>
    <row r="532" spans="8:33" x14ac:dyDescent="0.3">
      <c r="H532">
        <v>556.13</v>
      </c>
      <c r="I532">
        <v>1.1138999999999999</v>
      </c>
      <c r="J532">
        <v>2.1469999999999998</v>
      </c>
      <c r="K532">
        <v>-1.0330999999999999</v>
      </c>
      <c r="L532">
        <v>556.13</v>
      </c>
      <c r="M532">
        <v>1.0414000000000001</v>
      </c>
      <c r="N532">
        <v>1.7874000000000001</v>
      </c>
      <c r="O532">
        <v>-0.74599000000000004</v>
      </c>
      <c r="AD532" s="1"/>
      <c r="AG532"/>
    </row>
    <row r="533" spans="8:33" x14ac:dyDescent="0.3">
      <c r="H533">
        <v>447.69</v>
      </c>
      <c r="I533">
        <v>1.5185</v>
      </c>
      <c r="J533">
        <v>1.8587</v>
      </c>
      <c r="K533">
        <v>-0.34016000000000002</v>
      </c>
      <c r="L533">
        <v>447.69</v>
      </c>
      <c r="M533">
        <v>1.4914000000000001</v>
      </c>
      <c r="N533">
        <v>1.6051</v>
      </c>
      <c r="O533">
        <v>-0.11377</v>
      </c>
      <c r="AD533" s="1"/>
      <c r="AG533"/>
    </row>
    <row r="534" spans="8:33" x14ac:dyDescent="0.3">
      <c r="H534">
        <v>499.65</v>
      </c>
      <c r="I534">
        <v>2.73</v>
      </c>
      <c r="J534">
        <v>1.9967999999999999</v>
      </c>
      <c r="K534">
        <v>0.73312999999999995</v>
      </c>
      <c r="L534">
        <v>499.65</v>
      </c>
      <c r="M534">
        <v>2.2147999999999999</v>
      </c>
      <c r="N534">
        <v>1.6924999999999999</v>
      </c>
      <c r="O534">
        <v>0.52237</v>
      </c>
      <c r="AD534" s="1"/>
      <c r="AG534"/>
    </row>
    <row r="535" spans="8:33" x14ac:dyDescent="0.3">
      <c r="H535">
        <v>1102.3</v>
      </c>
      <c r="I535">
        <v>2.5657999999999999</v>
      </c>
      <c r="J535">
        <v>3.5992000000000002</v>
      </c>
      <c r="K535">
        <v>-1.0334000000000001</v>
      </c>
      <c r="L535">
        <v>1102.3</v>
      </c>
      <c r="M535">
        <v>2.0933999999999999</v>
      </c>
      <c r="N535">
        <v>2.7052999999999998</v>
      </c>
      <c r="O535">
        <v>-0.61185</v>
      </c>
      <c r="AD535" s="1"/>
      <c r="AG535"/>
    </row>
    <row r="536" spans="8:33" x14ac:dyDescent="0.3">
      <c r="H536">
        <v>475.55</v>
      </c>
      <c r="I536">
        <v>0.84509999999999996</v>
      </c>
      <c r="J536">
        <v>1.9327000000000001</v>
      </c>
      <c r="K536">
        <v>-1.0875999999999999</v>
      </c>
      <c r="L536">
        <v>475.55</v>
      </c>
      <c r="M536">
        <v>0.60206000000000004</v>
      </c>
      <c r="N536">
        <v>1.6519999999999999</v>
      </c>
      <c r="O536">
        <v>-1.0499000000000001</v>
      </c>
      <c r="AD536" s="1"/>
      <c r="AG536"/>
    </row>
    <row r="537" spans="8:33" x14ac:dyDescent="0.3">
      <c r="H537">
        <v>1010.5</v>
      </c>
      <c r="I537">
        <v>2.5716999999999999</v>
      </c>
      <c r="J537">
        <v>3.3552</v>
      </c>
      <c r="K537">
        <v>-0.78344000000000003</v>
      </c>
      <c r="L537">
        <v>1010.5</v>
      </c>
      <c r="M537">
        <v>2.1789999999999998</v>
      </c>
      <c r="N537">
        <v>2.5510000000000002</v>
      </c>
      <c r="O537">
        <v>-0.37203999999999998</v>
      </c>
      <c r="AD537" s="1"/>
      <c r="AG537"/>
    </row>
    <row r="538" spans="8:33" x14ac:dyDescent="0.3">
      <c r="H538">
        <v>600.41</v>
      </c>
      <c r="I538">
        <v>3.2852999999999999</v>
      </c>
      <c r="J538">
        <v>2.2648000000000001</v>
      </c>
      <c r="K538">
        <v>1.0206</v>
      </c>
      <c r="L538">
        <v>600.41</v>
      </c>
      <c r="M538">
        <v>2.3578999999999999</v>
      </c>
      <c r="N538">
        <v>1.8617999999999999</v>
      </c>
      <c r="O538">
        <v>0.49612000000000001</v>
      </c>
      <c r="AD538" s="1"/>
      <c r="AG538"/>
    </row>
    <row r="539" spans="8:33" x14ac:dyDescent="0.3">
      <c r="H539">
        <v>351.83</v>
      </c>
      <c r="I539">
        <v>2.1818</v>
      </c>
      <c r="J539">
        <v>1.6037999999999999</v>
      </c>
      <c r="K539">
        <v>0.57808000000000004</v>
      </c>
      <c r="L539">
        <v>351.83</v>
      </c>
      <c r="M539">
        <v>2.0863999999999998</v>
      </c>
      <c r="N539">
        <v>1.444</v>
      </c>
      <c r="O539">
        <v>0.64234000000000002</v>
      </c>
      <c r="AD539" s="1"/>
      <c r="AG539"/>
    </row>
    <row r="540" spans="8:33" x14ac:dyDescent="0.3">
      <c r="H540">
        <v>415.2</v>
      </c>
      <c r="I540">
        <v>2.0085999999999999</v>
      </c>
      <c r="J540">
        <v>1.7723</v>
      </c>
      <c r="K540">
        <v>0.23632</v>
      </c>
      <c r="L540">
        <v>415.2</v>
      </c>
      <c r="M540">
        <v>1.8062</v>
      </c>
      <c r="N540">
        <v>1.5505</v>
      </c>
      <c r="O540">
        <v>0.25564999999999999</v>
      </c>
      <c r="AD540" s="1"/>
      <c r="AG540"/>
    </row>
    <row r="541" spans="8:33" x14ac:dyDescent="0.3">
      <c r="H541">
        <v>363.99</v>
      </c>
      <c r="I541">
        <v>2.1206</v>
      </c>
      <c r="J541">
        <v>1.6361000000000001</v>
      </c>
      <c r="K541">
        <v>0.48447000000000001</v>
      </c>
      <c r="L541">
        <v>363.99</v>
      </c>
      <c r="M541">
        <v>1.8194999999999999</v>
      </c>
      <c r="N541">
        <v>1.4644999999999999</v>
      </c>
      <c r="O541">
        <v>0.35509000000000002</v>
      </c>
      <c r="AD541" s="1"/>
      <c r="AG541"/>
    </row>
    <row r="542" spans="8:33" x14ac:dyDescent="0.3">
      <c r="H542">
        <v>522.02</v>
      </c>
      <c r="I542">
        <v>1.3978999999999999</v>
      </c>
      <c r="J542">
        <v>2.0562999999999998</v>
      </c>
      <c r="K542">
        <v>-0.65835999999999995</v>
      </c>
      <c r="L542">
        <v>522.02</v>
      </c>
      <c r="M542">
        <v>1.2553000000000001</v>
      </c>
      <c r="N542">
        <v>1.7301</v>
      </c>
      <c r="O542">
        <v>-0.47477999999999998</v>
      </c>
      <c r="AD542" s="1"/>
      <c r="AG542"/>
    </row>
    <row r="543" spans="8:33" x14ac:dyDescent="0.3">
      <c r="H543">
        <v>435.26</v>
      </c>
      <c r="I543">
        <v>0.30103000000000002</v>
      </c>
      <c r="J543">
        <v>1.8255999999999999</v>
      </c>
      <c r="K543">
        <v>-1.5246</v>
      </c>
      <c r="L543">
        <v>435.26</v>
      </c>
      <c r="M543">
        <v>0.30103000000000002</v>
      </c>
      <c r="N543">
        <v>1.5843</v>
      </c>
      <c r="O543">
        <v>-1.2831999999999999</v>
      </c>
      <c r="AD543" s="1"/>
      <c r="AG543"/>
    </row>
    <row r="544" spans="8:33" x14ac:dyDescent="0.3">
      <c r="H544">
        <v>805.44</v>
      </c>
      <c r="I544">
        <v>3.0916999999999999</v>
      </c>
      <c r="J544">
        <v>2.8098999999999998</v>
      </c>
      <c r="K544">
        <v>0.28172000000000003</v>
      </c>
      <c r="L544">
        <v>805.44</v>
      </c>
      <c r="M544">
        <v>2.4609000000000001</v>
      </c>
      <c r="N544">
        <v>2.2063999999999999</v>
      </c>
      <c r="O544">
        <v>0.25448999999999999</v>
      </c>
      <c r="AD544" s="1"/>
      <c r="AG544"/>
    </row>
    <row r="545" spans="8:33" x14ac:dyDescent="0.3">
      <c r="H545">
        <v>693.03</v>
      </c>
      <c r="I545">
        <v>2.3502000000000001</v>
      </c>
      <c r="J545">
        <v>2.5110000000000001</v>
      </c>
      <c r="K545">
        <v>-0.16078999999999999</v>
      </c>
      <c r="L545">
        <v>693.03</v>
      </c>
      <c r="M545">
        <v>2.1271</v>
      </c>
      <c r="N545">
        <v>2.0175000000000001</v>
      </c>
      <c r="O545">
        <v>0.10963000000000001</v>
      </c>
      <c r="AD545" s="1"/>
      <c r="AG545"/>
    </row>
    <row r="546" spans="8:33" x14ac:dyDescent="0.3">
      <c r="H546">
        <v>559.01</v>
      </c>
      <c r="I546">
        <v>3.6339000000000001</v>
      </c>
      <c r="J546">
        <v>2.1547000000000001</v>
      </c>
      <c r="K546">
        <v>1.4792000000000001</v>
      </c>
      <c r="L546">
        <v>559.01</v>
      </c>
      <c r="M546">
        <v>2.5855000000000001</v>
      </c>
      <c r="N546">
        <v>1.7922</v>
      </c>
      <c r="O546">
        <v>0.79323999999999995</v>
      </c>
      <c r="AD546" s="1"/>
      <c r="AG546"/>
    </row>
    <row r="547" spans="8:33" x14ac:dyDescent="0.3">
      <c r="H547">
        <v>514.95000000000005</v>
      </c>
      <c r="I547">
        <v>2.3673999999999999</v>
      </c>
      <c r="J547">
        <v>2.0375000000000001</v>
      </c>
      <c r="K547">
        <v>0.32984999999999998</v>
      </c>
      <c r="L547">
        <v>514.95000000000005</v>
      </c>
      <c r="M547">
        <v>2.0828000000000002</v>
      </c>
      <c r="N547">
        <v>1.7181999999999999</v>
      </c>
      <c r="O547">
        <v>0.36460999999999999</v>
      </c>
      <c r="AD547" s="1"/>
      <c r="AG547"/>
    </row>
    <row r="548" spans="8:33" x14ac:dyDescent="0.3">
      <c r="H548">
        <v>938.5</v>
      </c>
      <c r="I548">
        <v>2.7751999999999999</v>
      </c>
      <c r="J548">
        <v>3.1638000000000002</v>
      </c>
      <c r="K548">
        <v>-0.38851000000000002</v>
      </c>
      <c r="L548">
        <v>938.5</v>
      </c>
      <c r="M548">
        <v>2.3222</v>
      </c>
      <c r="N548">
        <v>2.4300000000000002</v>
      </c>
      <c r="O548">
        <v>-0.10782</v>
      </c>
      <c r="AD548" s="1"/>
      <c r="AG548"/>
    </row>
    <row r="549" spans="8:33" x14ac:dyDescent="0.3">
      <c r="H549">
        <v>436.12</v>
      </c>
      <c r="I549">
        <v>1.2303999999999999</v>
      </c>
      <c r="J549">
        <v>1.8279000000000001</v>
      </c>
      <c r="K549">
        <v>-0.59745000000000004</v>
      </c>
      <c r="L549">
        <v>436.12</v>
      </c>
      <c r="M549">
        <v>1.0414000000000001</v>
      </c>
      <c r="N549">
        <v>1.5857000000000001</v>
      </c>
      <c r="O549">
        <v>-0.54429000000000005</v>
      </c>
      <c r="AD549" s="1"/>
      <c r="AG549"/>
    </row>
    <row r="550" spans="8:33" x14ac:dyDescent="0.3">
      <c r="H550">
        <v>638.54</v>
      </c>
      <c r="I550">
        <v>2.6253000000000002</v>
      </c>
      <c r="J550">
        <v>2.3662000000000001</v>
      </c>
      <c r="K550">
        <v>0.25916</v>
      </c>
      <c r="L550">
        <v>638.54</v>
      </c>
      <c r="M550">
        <v>2.2279</v>
      </c>
      <c r="N550">
        <v>1.9258999999999999</v>
      </c>
      <c r="O550">
        <v>0.30198999999999998</v>
      </c>
      <c r="AD550" s="1"/>
      <c r="AG550"/>
    </row>
    <row r="551" spans="8:33" x14ac:dyDescent="0.3">
      <c r="H551">
        <v>793.71</v>
      </c>
      <c r="I551">
        <v>2.7084000000000001</v>
      </c>
      <c r="J551">
        <v>2.7787999999999999</v>
      </c>
      <c r="K551">
        <v>-7.0337999999999998E-2</v>
      </c>
      <c r="L551">
        <v>793.71</v>
      </c>
      <c r="M551">
        <v>2.2454999999999998</v>
      </c>
      <c r="N551">
        <v>2.1867000000000001</v>
      </c>
      <c r="O551">
        <v>5.8818000000000002E-2</v>
      </c>
      <c r="AD551" s="1"/>
      <c r="AG551"/>
    </row>
    <row r="552" spans="8:33" x14ac:dyDescent="0.3">
      <c r="H552">
        <v>527.1</v>
      </c>
      <c r="I552">
        <v>4.1535000000000002</v>
      </c>
      <c r="J552">
        <v>2.0697999999999999</v>
      </c>
      <c r="K552">
        <v>2.0836999999999999</v>
      </c>
      <c r="L552">
        <v>527.1</v>
      </c>
      <c r="M552">
        <v>2.5402999999999998</v>
      </c>
      <c r="N552">
        <v>1.7385999999999999</v>
      </c>
      <c r="O552">
        <v>0.80173000000000005</v>
      </c>
      <c r="AD552" s="1"/>
      <c r="AG552"/>
    </row>
    <row r="553" spans="8:33" x14ac:dyDescent="0.3">
      <c r="H553">
        <v>555.89</v>
      </c>
      <c r="I553">
        <v>4.0849000000000002</v>
      </c>
      <c r="J553">
        <v>2.1463999999999999</v>
      </c>
      <c r="K553">
        <v>1.9384999999999999</v>
      </c>
      <c r="L553">
        <v>555.89</v>
      </c>
      <c r="M553">
        <v>2.5465</v>
      </c>
      <c r="N553">
        <v>1.7869999999999999</v>
      </c>
      <c r="O553">
        <v>0.75954999999999995</v>
      </c>
      <c r="AD553" s="1"/>
      <c r="AG553"/>
    </row>
    <row r="554" spans="8:33" x14ac:dyDescent="0.3">
      <c r="H554">
        <v>481.46</v>
      </c>
      <c r="I554">
        <v>2.9841000000000002</v>
      </c>
      <c r="J554">
        <v>1.9484999999999999</v>
      </c>
      <c r="K554">
        <v>1.0356000000000001</v>
      </c>
      <c r="L554">
        <v>481.46</v>
      </c>
      <c r="M554">
        <v>2.3711000000000002</v>
      </c>
      <c r="N554">
        <v>1.6618999999999999</v>
      </c>
      <c r="O554">
        <v>0.70918000000000003</v>
      </c>
      <c r="AD554" s="1"/>
      <c r="AG554"/>
    </row>
    <row r="555" spans="8:33" x14ac:dyDescent="0.3">
      <c r="H555">
        <v>579.64</v>
      </c>
      <c r="I555">
        <v>2.0569000000000002</v>
      </c>
      <c r="J555">
        <v>2.2094999999999998</v>
      </c>
      <c r="K555">
        <v>-0.15262999999999999</v>
      </c>
      <c r="L555">
        <v>579.64</v>
      </c>
      <c r="M555">
        <v>1.8129</v>
      </c>
      <c r="N555">
        <v>1.8269</v>
      </c>
      <c r="O555">
        <v>-1.3993E-2</v>
      </c>
      <c r="AD555" s="1"/>
      <c r="AG555"/>
    </row>
    <row r="556" spans="8:33" x14ac:dyDescent="0.3">
      <c r="H556">
        <v>705.51</v>
      </c>
      <c r="I556">
        <v>2.2404999999999999</v>
      </c>
      <c r="J556">
        <v>2.5442</v>
      </c>
      <c r="K556">
        <v>-0.30365999999999999</v>
      </c>
      <c r="L556">
        <v>705.51</v>
      </c>
      <c r="M556">
        <v>2.0373999999999999</v>
      </c>
      <c r="N556">
        <v>2.0384000000000002</v>
      </c>
      <c r="O556">
        <v>-1.0165E-3</v>
      </c>
      <c r="AD556" s="1"/>
      <c r="AG556"/>
    </row>
    <row r="557" spans="8:33" x14ac:dyDescent="0.3">
      <c r="H557">
        <v>486.95</v>
      </c>
      <c r="I557">
        <v>1.3009999999999999</v>
      </c>
      <c r="J557">
        <v>1.9631000000000001</v>
      </c>
      <c r="K557">
        <v>-0.66203000000000001</v>
      </c>
      <c r="L557">
        <v>486.95</v>
      </c>
      <c r="M557">
        <v>1.1760999999999999</v>
      </c>
      <c r="N557">
        <v>1.6711</v>
      </c>
      <c r="O557">
        <v>-0.49503000000000003</v>
      </c>
      <c r="AD557" s="1"/>
      <c r="AG557"/>
    </row>
    <row r="558" spans="8:33" x14ac:dyDescent="0.3">
      <c r="H558">
        <v>626.16</v>
      </c>
      <c r="I558">
        <v>3.1162999999999998</v>
      </c>
      <c r="J558">
        <v>2.3332000000000002</v>
      </c>
      <c r="K558">
        <v>0.78303999999999996</v>
      </c>
      <c r="L558">
        <v>626.16</v>
      </c>
      <c r="M558">
        <v>2.3673999999999999</v>
      </c>
      <c r="N558">
        <v>1.9051</v>
      </c>
      <c r="O558">
        <v>0.46226</v>
      </c>
      <c r="AD558" s="1"/>
      <c r="AG558"/>
    </row>
    <row r="559" spans="8:33" x14ac:dyDescent="0.3">
      <c r="H559">
        <v>516.61</v>
      </c>
      <c r="I559">
        <v>2.0969000000000002</v>
      </c>
      <c r="J559">
        <v>2.0419</v>
      </c>
      <c r="K559">
        <v>5.4969999999999998E-2</v>
      </c>
      <c r="L559">
        <v>516.61</v>
      </c>
      <c r="M559">
        <v>1.8865000000000001</v>
      </c>
      <c r="N559">
        <v>1.7210000000000001</v>
      </c>
      <c r="O559">
        <v>0.16552</v>
      </c>
      <c r="AD559" s="1"/>
      <c r="AG559"/>
    </row>
    <row r="560" spans="8:33" x14ac:dyDescent="0.3">
      <c r="H560">
        <v>515.82000000000005</v>
      </c>
      <c r="I560">
        <v>2.1492</v>
      </c>
      <c r="J560">
        <v>2.0398000000000001</v>
      </c>
      <c r="K560">
        <v>0.1094</v>
      </c>
      <c r="L560">
        <v>515.82000000000005</v>
      </c>
      <c r="M560">
        <v>2.0413999999999999</v>
      </c>
      <c r="N560">
        <v>1.7196</v>
      </c>
      <c r="O560">
        <v>0.32175999999999999</v>
      </c>
      <c r="AD560" s="1"/>
      <c r="AG560"/>
    </row>
    <row r="561" spans="8:33" x14ac:dyDescent="0.3">
      <c r="H561">
        <v>436.45</v>
      </c>
      <c r="I561">
        <v>2.2330000000000001</v>
      </c>
      <c r="J561">
        <v>1.8288</v>
      </c>
      <c r="K561">
        <v>0.40421000000000001</v>
      </c>
      <c r="L561">
        <v>436.45</v>
      </c>
      <c r="M561">
        <v>1.9956</v>
      </c>
      <c r="N561">
        <v>1.5862000000000001</v>
      </c>
      <c r="O561">
        <v>0.40938999999999998</v>
      </c>
      <c r="AD561" s="1"/>
      <c r="AG561"/>
    </row>
    <row r="562" spans="8:33" x14ac:dyDescent="0.3">
      <c r="H562">
        <v>485.54</v>
      </c>
      <c r="I562">
        <v>1.3978999999999999</v>
      </c>
      <c r="J562">
        <v>1.9593</v>
      </c>
      <c r="K562">
        <v>-0.56138999999999994</v>
      </c>
      <c r="L562">
        <v>485.54</v>
      </c>
      <c r="M562">
        <v>1.3978999999999999</v>
      </c>
      <c r="N562">
        <v>1.6688000000000001</v>
      </c>
      <c r="O562">
        <v>-0.27082000000000001</v>
      </c>
      <c r="AD562" s="1"/>
      <c r="AG562"/>
    </row>
    <row r="563" spans="8:33" x14ac:dyDescent="0.3">
      <c r="H563">
        <v>755.62</v>
      </c>
      <c r="I563">
        <v>1.6990000000000001</v>
      </c>
      <c r="J563">
        <v>2.6775000000000002</v>
      </c>
      <c r="K563">
        <v>-0.97850999999999999</v>
      </c>
      <c r="L563">
        <v>755.62</v>
      </c>
      <c r="M563">
        <v>1.5798000000000001</v>
      </c>
      <c r="N563">
        <v>2.1227</v>
      </c>
      <c r="O563">
        <v>-0.54288999999999998</v>
      </c>
      <c r="AD563" s="1"/>
      <c r="AG563"/>
    </row>
    <row r="564" spans="8:33" x14ac:dyDescent="0.3">
      <c r="H564">
        <v>529.6</v>
      </c>
      <c r="I564">
        <v>1.1460999999999999</v>
      </c>
      <c r="J564">
        <v>2.0764999999999998</v>
      </c>
      <c r="K564">
        <v>-0.93033999999999994</v>
      </c>
      <c r="L564">
        <v>529.6</v>
      </c>
      <c r="M564">
        <v>1.1460999999999999</v>
      </c>
      <c r="N564">
        <v>1.7427999999999999</v>
      </c>
      <c r="O564">
        <v>-0.59667000000000003</v>
      </c>
      <c r="AD564" s="1"/>
      <c r="AG564"/>
    </row>
    <row r="565" spans="8:33" x14ac:dyDescent="0.3">
      <c r="H565">
        <v>599.19000000000005</v>
      </c>
      <c r="I565">
        <v>1.2553000000000001</v>
      </c>
      <c r="J565">
        <v>2.2614999999999998</v>
      </c>
      <c r="K565">
        <v>-1.0062</v>
      </c>
      <c r="L565">
        <v>599.19000000000005</v>
      </c>
      <c r="M565">
        <v>1.2040999999999999</v>
      </c>
      <c r="N565">
        <v>1.8597999999999999</v>
      </c>
      <c r="O565">
        <v>-0.65564</v>
      </c>
      <c r="AD565" s="1"/>
      <c r="AG565"/>
    </row>
    <row r="566" spans="8:33" x14ac:dyDescent="0.3">
      <c r="H566">
        <v>414.68</v>
      </c>
      <c r="I566">
        <v>2.0333999999999999</v>
      </c>
      <c r="J566">
        <v>1.7708999999999999</v>
      </c>
      <c r="K566">
        <v>0.26252999999999999</v>
      </c>
      <c r="L566">
        <v>414.68</v>
      </c>
      <c r="M566">
        <v>1.7403999999999999</v>
      </c>
      <c r="N566">
        <v>1.5497000000000001</v>
      </c>
      <c r="O566">
        <v>0.19070999999999999</v>
      </c>
      <c r="AD566" s="1"/>
      <c r="AG566"/>
    </row>
    <row r="567" spans="8:33" x14ac:dyDescent="0.3">
      <c r="H567">
        <v>533.05999999999995</v>
      </c>
      <c r="I567">
        <v>1.9956</v>
      </c>
      <c r="J567">
        <v>2.0857000000000001</v>
      </c>
      <c r="K567">
        <v>-9.0036000000000005E-2</v>
      </c>
      <c r="L567">
        <v>533.05999999999995</v>
      </c>
      <c r="M567">
        <v>1.9294</v>
      </c>
      <c r="N567">
        <v>1.7485999999999999</v>
      </c>
      <c r="O567">
        <v>0.18079999999999999</v>
      </c>
      <c r="AD567" s="1"/>
      <c r="AG567"/>
    </row>
    <row r="568" spans="8:33" x14ac:dyDescent="0.3">
      <c r="H568">
        <v>396.91</v>
      </c>
      <c r="I568">
        <v>0.47711999999999999</v>
      </c>
      <c r="J568">
        <v>1.7236</v>
      </c>
      <c r="K568">
        <v>-1.2464999999999999</v>
      </c>
      <c r="L568">
        <v>396.91</v>
      </c>
      <c r="M568">
        <v>0.47711999999999999</v>
      </c>
      <c r="N568">
        <v>1.5198</v>
      </c>
      <c r="O568">
        <v>-1.0427</v>
      </c>
      <c r="AD568" s="1"/>
      <c r="AG568"/>
    </row>
    <row r="569" spans="8:33" x14ac:dyDescent="0.3">
      <c r="H569">
        <v>451.92</v>
      </c>
      <c r="I569">
        <v>1.8194999999999999</v>
      </c>
      <c r="J569">
        <v>1.8698999999999999</v>
      </c>
      <c r="K569">
        <v>-5.0380000000000001E-2</v>
      </c>
      <c r="L569">
        <v>451.92</v>
      </c>
      <c r="M569">
        <v>1.6435</v>
      </c>
      <c r="N569">
        <v>1.6122000000000001</v>
      </c>
      <c r="O569">
        <v>3.1203999999999999E-2</v>
      </c>
      <c r="AD569" s="1"/>
      <c r="AG569"/>
    </row>
    <row r="570" spans="8:33" x14ac:dyDescent="0.3">
      <c r="H570">
        <v>435.03</v>
      </c>
      <c r="I570">
        <v>0.77815000000000001</v>
      </c>
      <c r="J570">
        <v>1.825</v>
      </c>
      <c r="K570">
        <v>-1.0468</v>
      </c>
      <c r="L570">
        <v>435.03</v>
      </c>
      <c r="M570">
        <v>0.77815000000000001</v>
      </c>
      <c r="N570">
        <v>1.5839000000000001</v>
      </c>
      <c r="O570">
        <v>-0.80569999999999997</v>
      </c>
      <c r="AD570" s="1"/>
      <c r="AG570"/>
    </row>
    <row r="571" spans="8:33" x14ac:dyDescent="0.3">
      <c r="H571">
        <v>532.19000000000005</v>
      </c>
      <c r="I571">
        <v>2.4182999999999999</v>
      </c>
      <c r="J571">
        <v>2.0834000000000001</v>
      </c>
      <c r="K571">
        <v>0.33493000000000001</v>
      </c>
      <c r="L571">
        <v>532.19000000000005</v>
      </c>
      <c r="M571">
        <v>2.1303000000000001</v>
      </c>
      <c r="N571">
        <v>1.7472000000000001</v>
      </c>
      <c r="O571">
        <v>0.38317000000000001</v>
      </c>
      <c r="AD571" s="1"/>
      <c r="AG571"/>
    </row>
    <row r="572" spans="8:33" x14ac:dyDescent="0.3">
      <c r="H572">
        <v>541.44000000000005</v>
      </c>
      <c r="I572">
        <v>2.5752000000000002</v>
      </c>
      <c r="J572">
        <v>2.1080000000000001</v>
      </c>
      <c r="K572">
        <v>0.46722999999999998</v>
      </c>
      <c r="L572">
        <v>541.44000000000005</v>
      </c>
      <c r="M572">
        <v>2.1644000000000001</v>
      </c>
      <c r="N572">
        <v>1.7626999999999999</v>
      </c>
      <c r="O572">
        <v>0.40165000000000001</v>
      </c>
      <c r="AD572" s="1"/>
      <c r="AG572"/>
    </row>
    <row r="573" spans="8:33" x14ac:dyDescent="0.3">
      <c r="H573">
        <v>586.67999999999995</v>
      </c>
      <c r="I573">
        <v>2.7839</v>
      </c>
      <c r="J573">
        <v>2.2282999999999999</v>
      </c>
      <c r="K573">
        <v>0.55564999999999998</v>
      </c>
      <c r="L573">
        <v>586.67999999999995</v>
      </c>
      <c r="M573">
        <v>2.2765</v>
      </c>
      <c r="N573">
        <v>1.8387</v>
      </c>
      <c r="O573">
        <v>0.43773000000000001</v>
      </c>
      <c r="AD573" s="1"/>
      <c r="AG573"/>
    </row>
    <row r="574" spans="8:33" x14ac:dyDescent="0.3">
      <c r="H574">
        <v>536</v>
      </c>
      <c r="I574">
        <v>2.4014000000000002</v>
      </c>
      <c r="J574">
        <v>2.0935000000000001</v>
      </c>
      <c r="K574">
        <v>0.30791000000000002</v>
      </c>
      <c r="L574">
        <v>536</v>
      </c>
      <c r="M574">
        <v>2.1335000000000002</v>
      </c>
      <c r="N574">
        <v>1.7536</v>
      </c>
      <c r="O574">
        <v>0.37997999999999998</v>
      </c>
      <c r="AD574" s="1"/>
      <c r="AG574"/>
    </row>
    <row r="575" spans="8:33" x14ac:dyDescent="0.3">
      <c r="H575">
        <v>484.66</v>
      </c>
      <c r="I575">
        <v>1.4914000000000001</v>
      </c>
      <c r="J575">
        <v>1.9570000000000001</v>
      </c>
      <c r="K575">
        <v>-0.46561000000000002</v>
      </c>
      <c r="L575">
        <v>484.66</v>
      </c>
      <c r="M575">
        <v>1.4472</v>
      </c>
      <c r="N575">
        <v>1.6673</v>
      </c>
      <c r="O575">
        <v>-0.22011</v>
      </c>
      <c r="AD575" s="1"/>
      <c r="AG575"/>
    </row>
    <row r="576" spans="8:33" x14ac:dyDescent="0.3">
      <c r="H576">
        <v>387.37</v>
      </c>
      <c r="I576">
        <v>0.47711999999999999</v>
      </c>
      <c r="J576">
        <v>1.6982999999999999</v>
      </c>
      <c r="K576">
        <v>-1.2212000000000001</v>
      </c>
      <c r="L576">
        <v>387.37</v>
      </c>
      <c r="M576">
        <v>0.47711999999999999</v>
      </c>
      <c r="N576">
        <v>1.5038</v>
      </c>
      <c r="O576">
        <v>-1.0266</v>
      </c>
      <c r="AD576" s="1"/>
      <c r="AG576"/>
    </row>
    <row r="577" spans="8:33" x14ac:dyDescent="0.3">
      <c r="H577">
        <v>537.52</v>
      </c>
      <c r="I577">
        <v>2.3384999999999998</v>
      </c>
      <c r="J577">
        <v>2.0975000000000001</v>
      </c>
      <c r="K577">
        <v>0.24093000000000001</v>
      </c>
      <c r="L577">
        <v>537.52</v>
      </c>
      <c r="M577">
        <v>2.1335000000000002</v>
      </c>
      <c r="N577">
        <v>1.7561</v>
      </c>
      <c r="O577">
        <v>0.37742999999999999</v>
      </c>
      <c r="AD577" s="1"/>
      <c r="AG577"/>
    </row>
    <row r="578" spans="8:33" x14ac:dyDescent="0.3">
      <c r="H578">
        <v>706.57</v>
      </c>
      <c r="I578">
        <v>1.3424</v>
      </c>
      <c r="J578">
        <v>2.5470000000000002</v>
      </c>
      <c r="K578">
        <v>-1.2045999999999999</v>
      </c>
      <c r="L578">
        <v>706.57</v>
      </c>
      <c r="M578">
        <v>1.3009999999999999</v>
      </c>
      <c r="N578">
        <v>2.0402</v>
      </c>
      <c r="O578">
        <v>-0.73919999999999997</v>
      </c>
      <c r="AD578" s="1"/>
      <c r="AG578"/>
    </row>
    <row r="579" spans="8:33" x14ac:dyDescent="0.3">
      <c r="H579">
        <v>550.77</v>
      </c>
      <c r="I579">
        <v>1.6990000000000001</v>
      </c>
      <c r="J579">
        <v>2.1328</v>
      </c>
      <c r="K579">
        <v>-0.43380000000000002</v>
      </c>
      <c r="L579">
        <v>550.77</v>
      </c>
      <c r="M579">
        <v>1.5051000000000001</v>
      </c>
      <c r="N579">
        <v>1.7784</v>
      </c>
      <c r="O579">
        <v>-0.27323999999999998</v>
      </c>
      <c r="AD579" s="1"/>
      <c r="AG579"/>
    </row>
    <row r="580" spans="8:33" x14ac:dyDescent="0.3">
      <c r="H580">
        <v>446.22</v>
      </c>
      <c r="I580">
        <v>1.7853000000000001</v>
      </c>
      <c r="J580">
        <v>1.8548</v>
      </c>
      <c r="K580">
        <v>-6.9436999999999999E-2</v>
      </c>
      <c r="L580">
        <v>446.22</v>
      </c>
      <c r="M580">
        <v>1.6720999999999999</v>
      </c>
      <c r="N580">
        <v>1.6027</v>
      </c>
      <c r="O580">
        <v>6.9429000000000005E-2</v>
      </c>
      <c r="AD580" s="1"/>
      <c r="AG580"/>
    </row>
    <row r="581" spans="8:33" x14ac:dyDescent="0.3">
      <c r="H581">
        <v>306.18</v>
      </c>
      <c r="I581">
        <v>2.5888</v>
      </c>
      <c r="J581">
        <v>1.4823999999999999</v>
      </c>
      <c r="K581">
        <v>1.1064000000000001</v>
      </c>
      <c r="L581">
        <v>306.18</v>
      </c>
      <c r="M581">
        <v>2.1875</v>
      </c>
      <c r="N581">
        <v>1.3673</v>
      </c>
      <c r="O581">
        <v>0.82021999999999995</v>
      </c>
      <c r="AD581" s="1"/>
      <c r="AG581"/>
    </row>
    <row r="582" spans="8:33" x14ac:dyDescent="0.3">
      <c r="H582">
        <v>478.62</v>
      </c>
      <c r="I582">
        <v>3.07</v>
      </c>
      <c r="J582">
        <v>1.9409000000000001</v>
      </c>
      <c r="K582">
        <v>1.1291</v>
      </c>
      <c r="L582">
        <v>478.62</v>
      </c>
      <c r="M582">
        <v>2.2576999999999998</v>
      </c>
      <c r="N582">
        <v>1.6571</v>
      </c>
      <c r="O582">
        <v>0.60057000000000005</v>
      </c>
      <c r="AD582" s="1"/>
      <c r="AG582"/>
    </row>
    <row r="583" spans="8:33" x14ac:dyDescent="0.3">
      <c r="H583">
        <v>419.9</v>
      </c>
      <c r="I583">
        <v>1.8692</v>
      </c>
      <c r="J583">
        <v>1.7847999999999999</v>
      </c>
      <c r="K583">
        <v>8.4464999999999998E-2</v>
      </c>
      <c r="L583">
        <v>419.9</v>
      </c>
      <c r="M583">
        <v>1.7242999999999999</v>
      </c>
      <c r="N583">
        <v>1.5584</v>
      </c>
      <c r="O583">
        <v>0.16585</v>
      </c>
      <c r="AD583" s="1"/>
      <c r="AG583"/>
    </row>
    <row r="584" spans="8:33" x14ac:dyDescent="0.3">
      <c r="H584">
        <v>431.26</v>
      </c>
      <c r="I584">
        <v>1.7708999999999999</v>
      </c>
      <c r="J584">
        <v>1.8149999999999999</v>
      </c>
      <c r="K584">
        <v>-4.4122000000000001E-2</v>
      </c>
      <c r="L584">
        <v>431.26</v>
      </c>
      <c r="M584">
        <v>1.6335</v>
      </c>
      <c r="N584">
        <v>1.5774999999999999</v>
      </c>
      <c r="O584">
        <v>5.5952000000000002E-2</v>
      </c>
      <c r="AD584" s="1"/>
      <c r="AG584"/>
    </row>
    <row r="585" spans="8:33" x14ac:dyDescent="0.3">
      <c r="H585">
        <v>619.45000000000005</v>
      </c>
      <c r="I585">
        <v>2.2067999999999999</v>
      </c>
      <c r="J585">
        <v>2.3153999999999999</v>
      </c>
      <c r="K585">
        <v>-0.10854999999999999</v>
      </c>
      <c r="L585">
        <v>619.45000000000005</v>
      </c>
      <c r="M585">
        <v>1.9191</v>
      </c>
      <c r="N585">
        <v>1.8937999999999999</v>
      </c>
      <c r="O585">
        <v>2.5270999999999998E-2</v>
      </c>
      <c r="AD585" s="1"/>
      <c r="AG585"/>
    </row>
    <row r="586" spans="8:33" x14ac:dyDescent="0.3">
      <c r="H586">
        <v>548.63</v>
      </c>
      <c r="I586">
        <v>2.0754999999999999</v>
      </c>
      <c r="J586">
        <v>2.1271</v>
      </c>
      <c r="K586">
        <v>-5.1521999999999998E-2</v>
      </c>
      <c r="L586">
        <v>548.63</v>
      </c>
      <c r="M586">
        <v>1.9191</v>
      </c>
      <c r="N586">
        <v>1.7747999999999999</v>
      </c>
      <c r="O586">
        <v>0.14430000000000001</v>
      </c>
      <c r="AD586" s="1"/>
      <c r="AG586"/>
    </row>
    <row r="587" spans="8:33" x14ac:dyDescent="0.3">
      <c r="H587">
        <v>481.53</v>
      </c>
      <c r="I587">
        <v>2.1461000000000001</v>
      </c>
      <c r="J587">
        <v>1.9487000000000001</v>
      </c>
      <c r="K587">
        <v>0.19747999999999999</v>
      </c>
      <c r="L587">
        <v>481.53</v>
      </c>
      <c r="M587">
        <v>1.9590000000000001</v>
      </c>
      <c r="N587">
        <v>1.6619999999999999</v>
      </c>
      <c r="O587">
        <v>0.29703000000000002</v>
      </c>
      <c r="AD587" s="1"/>
      <c r="AG587"/>
    </row>
    <row r="588" spans="8:33" x14ac:dyDescent="0.3">
      <c r="H588">
        <v>592.44000000000005</v>
      </c>
      <c r="I588">
        <v>1.2553000000000001</v>
      </c>
      <c r="J588">
        <v>2.2435999999999998</v>
      </c>
      <c r="K588">
        <v>-0.98829999999999996</v>
      </c>
      <c r="L588">
        <v>592.44000000000005</v>
      </c>
      <c r="M588">
        <v>1.2303999999999999</v>
      </c>
      <c r="N588">
        <v>1.8484</v>
      </c>
      <c r="O588">
        <v>-0.61797000000000002</v>
      </c>
      <c r="AD588" s="1"/>
      <c r="AG588"/>
    </row>
    <row r="589" spans="8:33" x14ac:dyDescent="0.3">
      <c r="H589">
        <v>537.59</v>
      </c>
      <c r="I589">
        <v>2.3711000000000002</v>
      </c>
      <c r="J589">
        <v>2.0977000000000001</v>
      </c>
      <c r="K589">
        <v>0.27334000000000003</v>
      </c>
      <c r="L589">
        <v>537.59</v>
      </c>
      <c r="M589">
        <v>2.1492</v>
      </c>
      <c r="N589">
        <v>1.7562</v>
      </c>
      <c r="O589">
        <v>0.39298</v>
      </c>
      <c r="AD589" s="1"/>
      <c r="AG589"/>
    </row>
    <row r="590" spans="8:33" x14ac:dyDescent="0.3">
      <c r="H590">
        <v>507.52</v>
      </c>
      <c r="I590">
        <v>2.5550999999999999</v>
      </c>
      <c r="J590">
        <v>2.0177999999999998</v>
      </c>
      <c r="K590">
        <v>0.53734000000000004</v>
      </c>
      <c r="L590">
        <v>507.52</v>
      </c>
      <c r="M590">
        <v>2.1673</v>
      </c>
      <c r="N590">
        <v>1.7057</v>
      </c>
      <c r="O590">
        <v>0.46162999999999998</v>
      </c>
      <c r="AD590" s="1"/>
      <c r="AG590"/>
    </row>
    <row r="591" spans="8:33" x14ac:dyDescent="0.3">
      <c r="H591">
        <v>719.27</v>
      </c>
      <c r="I591">
        <v>2.7250999999999999</v>
      </c>
      <c r="J591">
        <v>2.5808</v>
      </c>
      <c r="K591">
        <v>0.14429</v>
      </c>
      <c r="L591">
        <v>719.27</v>
      </c>
      <c r="M591">
        <v>2.2601</v>
      </c>
      <c r="N591">
        <v>2.0615999999999999</v>
      </c>
      <c r="O591">
        <v>0.19850000000000001</v>
      </c>
      <c r="AD591" s="1"/>
      <c r="AG591"/>
    </row>
    <row r="592" spans="8:33" x14ac:dyDescent="0.3">
      <c r="H592">
        <v>504.91</v>
      </c>
      <c r="I592">
        <v>1.5051000000000001</v>
      </c>
      <c r="J592">
        <v>2.0108000000000001</v>
      </c>
      <c r="K592">
        <v>-0.50566</v>
      </c>
      <c r="L592">
        <v>504.91</v>
      </c>
      <c r="M592">
        <v>1.4472</v>
      </c>
      <c r="N592">
        <v>1.7013</v>
      </c>
      <c r="O592">
        <v>-0.25413999999999998</v>
      </c>
      <c r="AD592" s="1"/>
      <c r="AG592"/>
    </row>
    <row r="593" spans="8:33" x14ac:dyDescent="0.3">
      <c r="H593">
        <v>401.63</v>
      </c>
      <c r="I593">
        <v>1.6128</v>
      </c>
      <c r="J593">
        <v>1.7362</v>
      </c>
      <c r="K593">
        <v>-0.1234</v>
      </c>
      <c r="L593">
        <v>401.63</v>
      </c>
      <c r="M593">
        <v>1.5682</v>
      </c>
      <c r="N593">
        <v>1.5277000000000001</v>
      </c>
      <c r="O593">
        <v>4.0485E-2</v>
      </c>
      <c r="AD593" s="1"/>
      <c r="AG593"/>
    </row>
    <row r="594" spans="8:33" x14ac:dyDescent="0.3">
      <c r="H594">
        <v>910.98</v>
      </c>
      <c r="I594">
        <v>1.9777</v>
      </c>
      <c r="J594">
        <v>3.0905999999999998</v>
      </c>
      <c r="K594">
        <v>-1.1129</v>
      </c>
      <c r="L594">
        <v>910.98</v>
      </c>
      <c r="M594">
        <v>1.7634000000000001</v>
      </c>
      <c r="N594">
        <v>2.3837999999999999</v>
      </c>
      <c r="O594">
        <v>-0.62036000000000002</v>
      </c>
      <c r="AD594" s="1"/>
      <c r="AG594"/>
    </row>
    <row r="595" spans="8:33" x14ac:dyDescent="0.3">
      <c r="H595">
        <v>563.33000000000004</v>
      </c>
      <c r="I595">
        <v>2.5249999999999999</v>
      </c>
      <c r="J595">
        <v>2.1661999999999999</v>
      </c>
      <c r="K595">
        <v>0.35887999999999998</v>
      </c>
      <c r="L595">
        <v>563.33000000000004</v>
      </c>
      <c r="M595">
        <v>2.0293999999999999</v>
      </c>
      <c r="N595">
        <v>1.7995000000000001</v>
      </c>
      <c r="O595">
        <v>0.22989000000000001</v>
      </c>
      <c r="AD595" s="1"/>
      <c r="AG595"/>
    </row>
    <row r="596" spans="8:33" x14ac:dyDescent="0.3">
      <c r="H596">
        <v>865.95</v>
      </c>
      <c r="I596">
        <v>1.7924</v>
      </c>
      <c r="J596">
        <v>2.9708000000000001</v>
      </c>
      <c r="K596">
        <v>-1.1785000000000001</v>
      </c>
      <c r="L596">
        <v>865.95</v>
      </c>
      <c r="M596">
        <v>1.6435</v>
      </c>
      <c r="N596">
        <v>2.3081</v>
      </c>
      <c r="O596">
        <v>-0.66464999999999996</v>
      </c>
      <c r="AD596" s="1"/>
      <c r="AG596"/>
    </row>
    <row r="597" spans="8:33" x14ac:dyDescent="0.3">
      <c r="H597">
        <v>866.31</v>
      </c>
      <c r="I597">
        <v>1.1138999999999999</v>
      </c>
      <c r="J597">
        <v>2.9718</v>
      </c>
      <c r="K597">
        <v>-1.8577999999999999</v>
      </c>
      <c r="L597">
        <v>866.31</v>
      </c>
      <c r="M597">
        <v>1.0791999999999999</v>
      </c>
      <c r="N597">
        <v>2.3087</v>
      </c>
      <c r="O597">
        <v>-1.2295</v>
      </c>
      <c r="AD597" s="1"/>
      <c r="AG597"/>
    </row>
    <row r="598" spans="8:33" x14ac:dyDescent="0.3">
      <c r="H598">
        <v>481.35</v>
      </c>
      <c r="I598">
        <v>1</v>
      </c>
      <c r="J598">
        <v>1.9481999999999999</v>
      </c>
      <c r="K598">
        <v>-0.94818000000000002</v>
      </c>
      <c r="L598">
        <v>481.35</v>
      </c>
      <c r="M598">
        <v>0.84509999999999996</v>
      </c>
      <c r="N598">
        <v>1.6617</v>
      </c>
      <c r="O598">
        <v>-0.81660999999999995</v>
      </c>
      <c r="AD598" s="1"/>
      <c r="AG598"/>
    </row>
    <row r="599" spans="8:33" x14ac:dyDescent="0.3">
      <c r="H599">
        <v>387.12</v>
      </c>
      <c r="I599">
        <v>1.5798000000000001</v>
      </c>
      <c r="J599">
        <v>1.6976</v>
      </c>
      <c r="K599">
        <v>-0.11784</v>
      </c>
      <c r="L599">
        <v>387.12</v>
      </c>
      <c r="M599">
        <v>1.3424</v>
      </c>
      <c r="N599">
        <v>1.5033000000000001</v>
      </c>
      <c r="O599">
        <v>-0.16092000000000001</v>
      </c>
      <c r="AD599" s="1"/>
      <c r="AG599"/>
    </row>
    <row r="600" spans="8:33" x14ac:dyDescent="0.3">
      <c r="H600">
        <v>680.98</v>
      </c>
      <c r="I600">
        <v>4.4132999999999996</v>
      </c>
      <c r="J600">
        <v>2.4790000000000001</v>
      </c>
      <c r="K600">
        <v>1.9342999999999999</v>
      </c>
      <c r="L600">
        <v>680.98</v>
      </c>
      <c r="M600">
        <v>2.6395</v>
      </c>
      <c r="N600">
        <v>1.9972000000000001</v>
      </c>
      <c r="O600">
        <v>0.64226000000000005</v>
      </c>
      <c r="AD600" s="1"/>
      <c r="AG600"/>
    </row>
    <row r="601" spans="8:33" x14ac:dyDescent="0.3">
      <c r="H601">
        <v>757.08</v>
      </c>
      <c r="I601">
        <v>3.0373999999999999</v>
      </c>
      <c r="J601">
        <v>2.6812999999999998</v>
      </c>
      <c r="K601">
        <v>0.35609000000000002</v>
      </c>
      <c r="L601">
        <v>757.08</v>
      </c>
      <c r="M601">
        <v>2.3010000000000002</v>
      </c>
      <c r="N601">
        <v>2.1251000000000002</v>
      </c>
      <c r="O601">
        <v>0.17591000000000001</v>
      </c>
      <c r="AD601" s="1"/>
      <c r="AG601"/>
    </row>
    <row r="602" spans="8:33" x14ac:dyDescent="0.3">
      <c r="H602">
        <v>569.83000000000004</v>
      </c>
      <c r="I602">
        <v>3.9203000000000001</v>
      </c>
      <c r="J602">
        <v>2.1833999999999998</v>
      </c>
      <c r="K602">
        <v>1.7369000000000001</v>
      </c>
      <c r="L602">
        <v>569.83000000000004</v>
      </c>
      <c r="M602">
        <v>2.48</v>
      </c>
      <c r="N602">
        <v>1.8104</v>
      </c>
      <c r="O602">
        <v>0.66959000000000002</v>
      </c>
      <c r="AD602" s="1"/>
      <c r="AG602"/>
    </row>
    <row r="603" spans="8:33" x14ac:dyDescent="0.3">
      <c r="H603">
        <v>611.52</v>
      </c>
      <c r="I603">
        <v>3.0834999999999999</v>
      </c>
      <c r="J603">
        <v>2.2942999999999998</v>
      </c>
      <c r="K603">
        <v>0.78920000000000001</v>
      </c>
      <c r="L603">
        <v>611.52</v>
      </c>
      <c r="M603">
        <v>2.3483000000000001</v>
      </c>
      <c r="N603">
        <v>1.8805000000000001</v>
      </c>
      <c r="O603">
        <v>0.46782000000000001</v>
      </c>
      <c r="AD603" s="1"/>
      <c r="AG603"/>
    </row>
    <row r="604" spans="8:33" x14ac:dyDescent="0.3">
      <c r="H604">
        <v>537.59</v>
      </c>
      <c r="I604">
        <v>2.2989000000000002</v>
      </c>
      <c r="J604">
        <v>2.0977000000000001</v>
      </c>
      <c r="K604">
        <v>0.20114000000000001</v>
      </c>
      <c r="L604">
        <v>537.59</v>
      </c>
      <c r="M604">
        <v>2.0863999999999998</v>
      </c>
      <c r="N604">
        <v>1.7562</v>
      </c>
      <c r="O604">
        <v>0.33012999999999998</v>
      </c>
      <c r="AD604" s="1"/>
      <c r="AG604"/>
    </row>
    <row r="605" spans="8:33" x14ac:dyDescent="0.3">
      <c r="H605">
        <v>441.08</v>
      </c>
      <c r="I605">
        <v>1.0414000000000001</v>
      </c>
      <c r="J605">
        <v>1.8411</v>
      </c>
      <c r="K605">
        <v>-0.79971000000000003</v>
      </c>
      <c r="L605">
        <v>441.08</v>
      </c>
      <c r="M605">
        <v>1.0414000000000001</v>
      </c>
      <c r="N605">
        <v>1.5940000000000001</v>
      </c>
      <c r="O605">
        <v>-0.55264000000000002</v>
      </c>
      <c r="AD605" s="1"/>
      <c r="AG605"/>
    </row>
    <row r="606" spans="8:33" x14ac:dyDescent="0.3">
      <c r="H606">
        <v>618.99</v>
      </c>
      <c r="I606">
        <v>3.9834999999999998</v>
      </c>
      <c r="J606">
        <v>2.3142</v>
      </c>
      <c r="K606">
        <v>1.6693</v>
      </c>
      <c r="L606">
        <v>618.99</v>
      </c>
      <c r="M606">
        <v>2.5366</v>
      </c>
      <c r="N606">
        <v>1.893</v>
      </c>
      <c r="O606">
        <v>0.64351999999999998</v>
      </c>
      <c r="AD606" s="1"/>
      <c r="AG606"/>
    </row>
    <row r="607" spans="8:33" x14ac:dyDescent="0.3">
      <c r="H607">
        <v>627.72</v>
      </c>
      <c r="I607">
        <v>1.8194999999999999</v>
      </c>
      <c r="J607">
        <v>2.3374000000000001</v>
      </c>
      <c r="K607">
        <v>-0.51783000000000001</v>
      </c>
      <c r="L607">
        <v>627.72</v>
      </c>
      <c r="M607">
        <v>1.5911</v>
      </c>
      <c r="N607">
        <v>1.9077</v>
      </c>
      <c r="O607">
        <v>-0.31663999999999998</v>
      </c>
      <c r="AD607" s="1"/>
      <c r="AG607"/>
    </row>
    <row r="608" spans="8:33" x14ac:dyDescent="0.3">
      <c r="H608">
        <v>762.98</v>
      </c>
      <c r="I608">
        <v>2.3283999999999998</v>
      </c>
      <c r="J608">
        <v>2.6970000000000001</v>
      </c>
      <c r="K608">
        <v>-0.36865999999999999</v>
      </c>
      <c r="L608">
        <v>762.98</v>
      </c>
      <c r="M608">
        <v>2.0211999999999999</v>
      </c>
      <c r="N608">
        <v>2.1349999999999998</v>
      </c>
      <c r="O608">
        <v>-0.11385000000000001</v>
      </c>
      <c r="AD608" s="1"/>
      <c r="AG608"/>
    </row>
    <row r="609" spans="8:33" x14ac:dyDescent="0.3">
      <c r="H609">
        <v>439.56</v>
      </c>
      <c r="I609">
        <v>1.9590000000000001</v>
      </c>
      <c r="J609">
        <v>1.8371</v>
      </c>
      <c r="K609">
        <v>0.12199</v>
      </c>
      <c r="L609">
        <v>439.56</v>
      </c>
      <c r="M609">
        <v>1.7559</v>
      </c>
      <c r="N609">
        <v>1.5914999999999999</v>
      </c>
      <c r="O609">
        <v>0.16439999999999999</v>
      </c>
      <c r="AD609" s="1"/>
      <c r="AG609"/>
    </row>
    <row r="610" spans="8:33" x14ac:dyDescent="0.3">
      <c r="H610">
        <v>564.77</v>
      </c>
      <c r="I610">
        <v>0.69896999999999998</v>
      </c>
      <c r="J610">
        <v>2.17</v>
      </c>
      <c r="K610">
        <v>-1.4710000000000001</v>
      </c>
      <c r="L610">
        <v>564.77</v>
      </c>
      <c r="M610">
        <v>0.60206000000000004</v>
      </c>
      <c r="N610">
        <v>1.8019000000000001</v>
      </c>
      <c r="O610">
        <v>-1.1999</v>
      </c>
      <c r="AD610" s="1"/>
      <c r="AG610"/>
    </row>
    <row r="611" spans="8:33" x14ac:dyDescent="0.3">
      <c r="H611">
        <v>280.69</v>
      </c>
      <c r="I611">
        <v>2.3997000000000002</v>
      </c>
      <c r="J611">
        <v>1.4146000000000001</v>
      </c>
      <c r="K611">
        <v>0.98504999999999998</v>
      </c>
      <c r="L611">
        <v>280.69</v>
      </c>
      <c r="M611">
        <v>2.1173000000000002</v>
      </c>
      <c r="N611">
        <v>1.3245</v>
      </c>
      <c r="O611">
        <v>0.79279999999999995</v>
      </c>
      <c r="AD611" s="1"/>
      <c r="AG611"/>
    </row>
    <row r="612" spans="8:33" x14ac:dyDescent="0.3">
      <c r="H612">
        <v>547.21</v>
      </c>
      <c r="I612">
        <v>2.4712999999999998</v>
      </c>
      <c r="J612">
        <v>2.1233</v>
      </c>
      <c r="K612">
        <v>0.34799999999999998</v>
      </c>
      <c r="L612">
        <v>547.21</v>
      </c>
      <c r="M612">
        <v>2.1614</v>
      </c>
      <c r="N612">
        <v>1.7724</v>
      </c>
      <c r="O612">
        <v>0.38896999999999998</v>
      </c>
      <c r="AD612" s="1"/>
      <c r="AG612"/>
    </row>
    <row r="613" spans="8:33" x14ac:dyDescent="0.3">
      <c r="H613">
        <v>427.03</v>
      </c>
      <c r="I613">
        <v>0</v>
      </c>
      <c r="J613">
        <v>1.8037000000000001</v>
      </c>
      <c r="K613">
        <v>-1.8037000000000001</v>
      </c>
      <c r="L613">
        <v>427.03</v>
      </c>
      <c r="M613">
        <v>0</v>
      </c>
      <c r="N613">
        <v>1.5704</v>
      </c>
      <c r="O613">
        <v>-1.5704</v>
      </c>
      <c r="AD613" s="1"/>
      <c r="AG613"/>
    </row>
    <row r="614" spans="8:33" x14ac:dyDescent="0.3">
      <c r="H614">
        <v>343.15</v>
      </c>
      <c r="I614">
        <v>2.4639000000000002</v>
      </c>
      <c r="J614">
        <v>1.5807</v>
      </c>
      <c r="K614">
        <v>0.88319999999999999</v>
      </c>
      <c r="L614">
        <v>343.15</v>
      </c>
      <c r="M614">
        <v>2.0644999999999998</v>
      </c>
      <c r="N614">
        <v>1.4294</v>
      </c>
      <c r="O614">
        <v>0.63502000000000003</v>
      </c>
      <c r="AD614" s="1"/>
      <c r="AG614"/>
    </row>
    <row r="615" spans="8:33" x14ac:dyDescent="0.3">
      <c r="H615">
        <v>400.85</v>
      </c>
      <c r="I615">
        <v>1.7708999999999999</v>
      </c>
      <c r="J615">
        <v>1.7341</v>
      </c>
      <c r="K615">
        <v>3.6722999999999999E-2</v>
      </c>
      <c r="L615">
        <v>400.85</v>
      </c>
      <c r="M615">
        <v>1.6232</v>
      </c>
      <c r="N615">
        <v>1.5264</v>
      </c>
      <c r="O615">
        <v>9.6832000000000001E-2</v>
      </c>
      <c r="AD615" s="1"/>
      <c r="AG615"/>
    </row>
    <row r="616" spans="8:33" x14ac:dyDescent="0.3">
      <c r="H616">
        <v>422.38</v>
      </c>
      <c r="I616">
        <v>1.6232</v>
      </c>
      <c r="J616">
        <v>1.7914000000000001</v>
      </c>
      <c r="K616">
        <v>-0.16811000000000001</v>
      </c>
      <c r="L616">
        <v>422.38</v>
      </c>
      <c r="M616">
        <v>1.5441</v>
      </c>
      <c r="N616">
        <v>1.5626</v>
      </c>
      <c r="O616">
        <v>-1.8522E-2</v>
      </c>
      <c r="AD616" s="1"/>
      <c r="AG616"/>
    </row>
    <row r="617" spans="8:33" x14ac:dyDescent="0.3">
      <c r="H617">
        <v>444.49</v>
      </c>
      <c r="I617">
        <v>2.1644000000000001</v>
      </c>
      <c r="J617">
        <v>1.8502000000000001</v>
      </c>
      <c r="K617">
        <v>0.31418000000000001</v>
      </c>
      <c r="L617">
        <v>444.49</v>
      </c>
      <c r="M617">
        <v>1.9731000000000001</v>
      </c>
      <c r="N617">
        <v>1.5998000000000001</v>
      </c>
      <c r="O617">
        <v>0.37336999999999998</v>
      </c>
      <c r="AD617" s="1"/>
      <c r="AG617"/>
    </row>
    <row r="618" spans="8:33" x14ac:dyDescent="0.3">
      <c r="H618">
        <v>716.54</v>
      </c>
      <c r="I618">
        <v>2.48</v>
      </c>
      <c r="J618">
        <v>2.5735999999999999</v>
      </c>
      <c r="K618">
        <v>-9.3546000000000004E-2</v>
      </c>
      <c r="L618">
        <v>716.54</v>
      </c>
      <c r="M618">
        <v>2.1818</v>
      </c>
      <c r="N618">
        <v>2.0569999999999999</v>
      </c>
      <c r="O618">
        <v>0.12485</v>
      </c>
      <c r="AD618" s="1"/>
      <c r="AG618"/>
    </row>
    <row r="619" spans="8:33" x14ac:dyDescent="0.3">
      <c r="H619">
        <v>806.36</v>
      </c>
      <c r="I619">
        <v>3.9045999999999998</v>
      </c>
      <c r="J619">
        <v>2.8123999999999998</v>
      </c>
      <c r="K619">
        <v>1.0922000000000001</v>
      </c>
      <c r="L619">
        <v>806.36</v>
      </c>
      <c r="M619">
        <v>2.5943999999999998</v>
      </c>
      <c r="N619">
        <v>2.2079</v>
      </c>
      <c r="O619">
        <v>0.38645000000000002</v>
      </c>
      <c r="AD619" s="1"/>
      <c r="AG619"/>
    </row>
    <row r="620" spans="8:33" x14ac:dyDescent="0.3">
      <c r="H620">
        <v>599.01</v>
      </c>
      <c r="I620">
        <v>1.4472</v>
      </c>
      <c r="J620">
        <v>2.2610000000000001</v>
      </c>
      <c r="K620">
        <v>-0.81386999999999998</v>
      </c>
      <c r="L620">
        <v>599.01</v>
      </c>
      <c r="M620">
        <v>1.2787999999999999</v>
      </c>
      <c r="N620">
        <v>1.8594999999999999</v>
      </c>
      <c r="O620">
        <v>-0.58069999999999999</v>
      </c>
      <c r="AD620" s="1"/>
      <c r="AG620"/>
    </row>
    <row r="621" spans="8:33" x14ac:dyDescent="0.3">
      <c r="H621">
        <v>554.41999999999996</v>
      </c>
      <c r="I621">
        <v>3.9384999999999999</v>
      </c>
      <c r="J621">
        <v>2.1425000000000001</v>
      </c>
      <c r="K621">
        <v>1.796</v>
      </c>
      <c r="L621">
        <v>554.41999999999996</v>
      </c>
      <c r="M621">
        <v>2.4472</v>
      </c>
      <c r="N621">
        <v>1.7845</v>
      </c>
      <c r="O621">
        <v>0.66264000000000001</v>
      </c>
      <c r="AD621" s="1"/>
      <c r="AG621"/>
    </row>
    <row r="622" spans="8:33" x14ac:dyDescent="0.3">
      <c r="H622">
        <v>632.39</v>
      </c>
      <c r="I622">
        <v>2.6084999999999998</v>
      </c>
      <c r="J622">
        <v>2.3498000000000001</v>
      </c>
      <c r="K622">
        <v>0.25874000000000003</v>
      </c>
      <c r="L622">
        <v>632.39</v>
      </c>
      <c r="M622">
        <v>2.1760999999999999</v>
      </c>
      <c r="N622">
        <v>1.9156</v>
      </c>
      <c r="O622">
        <v>0.26053999999999999</v>
      </c>
      <c r="AD622" s="1"/>
      <c r="AG622"/>
    </row>
    <row r="623" spans="8:33" x14ac:dyDescent="0.3">
      <c r="H623">
        <v>405.76</v>
      </c>
      <c r="I623">
        <v>1.6335</v>
      </c>
      <c r="J623">
        <v>1.7472000000000001</v>
      </c>
      <c r="K623">
        <v>-0.11371000000000001</v>
      </c>
      <c r="L623">
        <v>405.76</v>
      </c>
      <c r="M623">
        <v>1.5185</v>
      </c>
      <c r="N623">
        <v>1.5347</v>
      </c>
      <c r="O623">
        <v>-1.6152E-2</v>
      </c>
      <c r="AD623" s="1"/>
      <c r="AG623"/>
    </row>
    <row r="624" spans="8:33" x14ac:dyDescent="0.3">
      <c r="H624">
        <v>374.04</v>
      </c>
      <c r="I624">
        <v>1.9590000000000001</v>
      </c>
      <c r="J624">
        <v>1.6628000000000001</v>
      </c>
      <c r="K624">
        <v>0.29620000000000002</v>
      </c>
      <c r="L624">
        <v>374.04</v>
      </c>
      <c r="M624">
        <v>1.9137999999999999</v>
      </c>
      <c r="N624">
        <v>1.4814000000000001</v>
      </c>
      <c r="O624">
        <v>0.43246000000000001</v>
      </c>
      <c r="AD624" s="1"/>
      <c r="AG624"/>
    </row>
    <row r="625" spans="8:33" x14ac:dyDescent="0.3">
      <c r="H625">
        <v>611.64</v>
      </c>
      <c r="I625">
        <v>1.6812</v>
      </c>
      <c r="J625">
        <v>2.2946</v>
      </c>
      <c r="K625">
        <v>-0.61338000000000004</v>
      </c>
      <c r="L625">
        <v>611.64</v>
      </c>
      <c r="M625">
        <v>1.6128</v>
      </c>
      <c r="N625">
        <v>1.8807</v>
      </c>
      <c r="O625">
        <v>-0.26790000000000003</v>
      </c>
      <c r="AD625" s="1"/>
      <c r="AG625"/>
    </row>
    <row r="626" spans="8:33" x14ac:dyDescent="0.3">
      <c r="H626">
        <v>418.52</v>
      </c>
      <c r="I626">
        <v>2.2480000000000002</v>
      </c>
      <c r="J626">
        <v>1.7810999999999999</v>
      </c>
      <c r="K626">
        <v>0.46686</v>
      </c>
      <c r="L626">
        <v>418.52</v>
      </c>
      <c r="M626">
        <v>1.9638</v>
      </c>
      <c r="N626">
        <v>1.5561</v>
      </c>
      <c r="O626">
        <v>0.40767999999999999</v>
      </c>
      <c r="AD626" s="1"/>
      <c r="AG626"/>
    </row>
    <row r="627" spans="8:33" x14ac:dyDescent="0.3">
      <c r="H627">
        <v>567.89</v>
      </c>
      <c r="I627">
        <v>3.6072000000000002</v>
      </c>
      <c r="J627">
        <v>2.1783000000000001</v>
      </c>
      <c r="K627">
        <v>1.429</v>
      </c>
      <c r="L627">
        <v>567.89</v>
      </c>
      <c r="M627">
        <v>2.3837999999999999</v>
      </c>
      <c r="N627">
        <v>1.8070999999999999</v>
      </c>
      <c r="O627">
        <v>0.57667000000000002</v>
      </c>
      <c r="AD627" s="1"/>
      <c r="AG627"/>
    </row>
    <row r="628" spans="8:33" x14ac:dyDescent="0.3">
      <c r="H628">
        <v>630.32000000000005</v>
      </c>
      <c r="I628">
        <v>2.8584999999999998</v>
      </c>
      <c r="J628">
        <v>2.3443000000000001</v>
      </c>
      <c r="K628">
        <v>0.51424000000000003</v>
      </c>
      <c r="L628">
        <v>630.32000000000005</v>
      </c>
      <c r="M628">
        <v>2.3180999999999998</v>
      </c>
      <c r="N628">
        <v>1.9120999999999999</v>
      </c>
      <c r="O628">
        <v>0.40598000000000001</v>
      </c>
      <c r="AD628" s="1"/>
      <c r="AG628"/>
    </row>
    <row r="629" spans="8:33" x14ac:dyDescent="0.3">
      <c r="H629">
        <v>387.22</v>
      </c>
      <c r="I629">
        <v>1.9912000000000001</v>
      </c>
      <c r="J629">
        <v>1.6979</v>
      </c>
      <c r="K629">
        <v>0.29335</v>
      </c>
      <c r="L629">
        <v>387.22</v>
      </c>
      <c r="M629">
        <v>1.7853000000000001</v>
      </c>
      <c r="N629">
        <v>1.5035000000000001</v>
      </c>
      <c r="O629">
        <v>0.28183000000000002</v>
      </c>
      <c r="AD629" s="1"/>
      <c r="AG629"/>
    </row>
    <row r="630" spans="8:33" x14ac:dyDescent="0.3">
      <c r="H630">
        <v>636.16</v>
      </c>
      <c r="I630">
        <v>2.85</v>
      </c>
      <c r="J630">
        <v>2.3597999999999999</v>
      </c>
      <c r="K630">
        <v>0.49020999999999998</v>
      </c>
      <c r="L630">
        <v>636.16</v>
      </c>
      <c r="M630">
        <v>2.4165999999999999</v>
      </c>
      <c r="N630">
        <v>1.9218999999999999</v>
      </c>
      <c r="O630">
        <v>0.49474000000000001</v>
      </c>
      <c r="AD630" s="1"/>
      <c r="AG630"/>
    </row>
    <row r="631" spans="8:33" x14ac:dyDescent="0.3">
      <c r="H631">
        <v>608.91999999999996</v>
      </c>
      <c r="I631">
        <v>2.6200999999999999</v>
      </c>
      <c r="J631">
        <v>2.2873999999999999</v>
      </c>
      <c r="K631">
        <v>0.33273999999999998</v>
      </c>
      <c r="L631">
        <v>608.91999999999996</v>
      </c>
      <c r="M631">
        <v>2.2717999999999998</v>
      </c>
      <c r="N631">
        <v>1.8761000000000001</v>
      </c>
      <c r="O631">
        <v>0.39572000000000002</v>
      </c>
      <c r="AD631" s="1"/>
      <c r="AG631"/>
    </row>
    <row r="632" spans="8:33" x14ac:dyDescent="0.3">
      <c r="H632">
        <v>657.94</v>
      </c>
      <c r="I632">
        <v>2.2601</v>
      </c>
      <c r="J632">
        <v>2.4177</v>
      </c>
      <c r="K632">
        <v>-0.15767</v>
      </c>
      <c r="L632">
        <v>657.94</v>
      </c>
      <c r="M632">
        <v>2.0293999999999999</v>
      </c>
      <c r="N632">
        <v>1.9584999999999999</v>
      </c>
      <c r="O632">
        <v>7.0879999999999999E-2</v>
      </c>
      <c r="AD632" s="1"/>
      <c r="AG632"/>
    </row>
    <row r="633" spans="8:33" x14ac:dyDescent="0.3">
      <c r="H633">
        <v>456.77</v>
      </c>
      <c r="I633">
        <v>1.9444999999999999</v>
      </c>
      <c r="J633">
        <v>1.8828</v>
      </c>
      <c r="K633">
        <v>6.1664999999999998E-2</v>
      </c>
      <c r="L633">
        <v>456.77</v>
      </c>
      <c r="M633">
        <v>1.7559</v>
      </c>
      <c r="N633">
        <v>1.6204000000000001</v>
      </c>
      <c r="O633">
        <v>0.13547999999999999</v>
      </c>
      <c r="AD633" s="1"/>
      <c r="AG633"/>
    </row>
    <row r="634" spans="8:33" x14ac:dyDescent="0.3">
      <c r="H634">
        <v>588.86</v>
      </c>
      <c r="I634">
        <v>1.415</v>
      </c>
      <c r="J634">
        <v>2.234</v>
      </c>
      <c r="K634">
        <v>-0.81906999999999996</v>
      </c>
      <c r="L634">
        <v>588.86</v>
      </c>
      <c r="M634">
        <v>1.3978999999999999</v>
      </c>
      <c r="N634">
        <v>1.8424</v>
      </c>
      <c r="O634">
        <v>-0.44445000000000001</v>
      </c>
      <c r="AD634" s="1"/>
      <c r="AG634"/>
    </row>
    <row r="635" spans="8:33" x14ac:dyDescent="0.3">
      <c r="H635">
        <v>398.81</v>
      </c>
      <c r="I635">
        <v>3.6173999999999999</v>
      </c>
      <c r="J635">
        <v>1.7286999999999999</v>
      </c>
      <c r="K635">
        <v>1.8887</v>
      </c>
      <c r="L635">
        <v>398.81</v>
      </c>
      <c r="M635">
        <v>2.4281000000000001</v>
      </c>
      <c r="N635">
        <v>1.5229999999999999</v>
      </c>
      <c r="O635">
        <v>0.90515000000000001</v>
      </c>
      <c r="AD635" s="1"/>
      <c r="AG635"/>
    </row>
    <row r="636" spans="8:33" x14ac:dyDescent="0.3">
      <c r="H636">
        <v>584.72</v>
      </c>
      <c r="I636">
        <v>2.2355</v>
      </c>
      <c r="J636">
        <v>2.2229999999999999</v>
      </c>
      <c r="K636">
        <v>1.2503E-2</v>
      </c>
      <c r="L636">
        <v>584.72</v>
      </c>
      <c r="M636">
        <v>1.8808</v>
      </c>
      <c r="N636">
        <v>1.8353999999999999</v>
      </c>
      <c r="O636">
        <v>4.5380999999999998E-2</v>
      </c>
      <c r="AD636" s="1"/>
      <c r="AG636"/>
    </row>
    <row r="637" spans="8:33" x14ac:dyDescent="0.3">
      <c r="H637">
        <v>646.61</v>
      </c>
      <c r="I637">
        <v>2.9180000000000001</v>
      </c>
      <c r="J637">
        <v>2.3875999999999999</v>
      </c>
      <c r="K637">
        <v>0.53042999999999996</v>
      </c>
      <c r="L637">
        <v>646.61</v>
      </c>
      <c r="M637">
        <v>2.2856000000000001</v>
      </c>
      <c r="N637">
        <v>1.9395</v>
      </c>
      <c r="O637">
        <v>0.34610000000000002</v>
      </c>
      <c r="AD637" s="1"/>
      <c r="AG637"/>
    </row>
    <row r="638" spans="8:33" x14ac:dyDescent="0.3">
      <c r="H638">
        <v>714.8</v>
      </c>
      <c r="I638">
        <v>1.8451</v>
      </c>
      <c r="J638">
        <v>2.5689000000000002</v>
      </c>
      <c r="K638">
        <v>-0.72384000000000004</v>
      </c>
      <c r="L638">
        <v>714.8</v>
      </c>
      <c r="M638">
        <v>1.7403999999999999</v>
      </c>
      <c r="N638">
        <v>2.0541</v>
      </c>
      <c r="O638">
        <v>-0.31370999999999999</v>
      </c>
      <c r="AD638" s="1"/>
      <c r="AG638"/>
    </row>
    <row r="639" spans="8:33" x14ac:dyDescent="0.3">
      <c r="H639">
        <v>512.44000000000005</v>
      </c>
      <c r="I639">
        <v>2.3010000000000002</v>
      </c>
      <c r="J639">
        <v>2.0308000000000002</v>
      </c>
      <c r="K639">
        <v>0.27018999999999999</v>
      </c>
      <c r="L639">
        <v>512.44000000000005</v>
      </c>
      <c r="M639">
        <v>1.9912000000000001</v>
      </c>
      <c r="N639">
        <v>1.714</v>
      </c>
      <c r="O639">
        <v>0.27727000000000002</v>
      </c>
      <c r="AD639" s="1"/>
      <c r="AG639"/>
    </row>
    <row r="640" spans="8:33" x14ac:dyDescent="0.3">
      <c r="H640">
        <v>357.49</v>
      </c>
      <c r="I640">
        <v>1.1460999999999999</v>
      </c>
      <c r="J640">
        <v>1.6188</v>
      </c>
      <c r="K640">
        <v>-0.47270000000000001</v>
      </c>
      <c r="L640">
        <v>357.49</v>
      </c>
      <c r="M640">
        <v>1.1460999999999999</v>
      </c>
      <c r="N640">
        <v>1.4535</v>
      </c>
      <c r="O640">
        <v>-0.30741000000000002</v>
      </c>
      <c r="AD640" s="1"/>
      <c r="AG640"/>
    </row>
    <row r="641" spans="8:33" x14ac:dyDescent="0.3">
      <c r="H641">
        <v>763.08</v>
      </c>
      <c r="I641">
        <v>3.2469999999999999</v>
      </c>
      <c r="J641">
        <v>2.6972999999999998</v>
      </c>
      <c r="K641">
        <v>0.54969999999999997</v>
      </c>
      <c r="L641">
        <v>763.08</v>
      </c>
      <c r="M641">
        <v>2.4047999999999998</v>
      </c>
      <c r="N641">
        <v>2.1352000000000002</v>
      </c>
      <c r="O641">
        <v>0.26962999999999998</v>
      </c>
      <c r="AD641" s="1"/>
      <c r="AG641"/>
    </row>
    <row r="642" spans="8:33" x14ac:dyDescent="0.3">
      <c r="H642">
        <v>428.95</v>
      </c>
      <c r="I642">
        <v>2.2945000000000002</v>
      </c>
      <c r="J642">
        <v>1.8088</v>
      </c>
      <c r="K642">
        <v>0.48562</v>
      </c>
      <c r="L642">
        <v>428.95</v>
      </c>
      <c r="M642">
        <v>1.9867999999999999</v>
      </c>
      <c r="N642">
        <v>1.5736000000000001</v>
      </c>
      <c r="O642">
        <v>0.41313</v>
      </c>
      <c r="AD642" s="1"/>
      <c r="AG642"/>
    </row>
    <row r="643" spans="8:33" x14ac:dyDescent="0.3">
      <c r="H643">
        <v>739.91</v>
      </c>
      <c r="I643">
        <v>2.673</v>
      </c>
      <c r="J643">
        <v>2.6356999999999999</v>
      </c>
      <c r="K643">
        <v>3.7333999999999999E-2</v>
      </c>
      <c r="L643">
        <v>739.91</v>
      </c>
      <c r="M643">
        <v>2.1398999999999999</v>
      </c>
      <c r="N643">
        <v>2.0962999999999998</v>
      </c>
      <c r="O643">
        <v>4.3616000000000002E-2</v>
      </c>
      <c r="AD643" s="1"/>
      <c r="AG643"/>
    </row>
    <row r="644" spans="8:33" x14ac:dyDescent="0.3">
      <c r="H644">
        <v>426.16</v>
      </c>
      <c r="I644">
        <v>1.5911</v>
      </c>
      <c r="J644">
        <v>1.8013999999999999</v>
      </c>
      <c r="K644">
        <v>-0.21035000000000001</v>
      </c>
      <c r="L644">
        <v>426.16</v>
      </c>
      <c r="M644">
        <v>1.5315000000000001</v>
      </c>
      <c r="N644">
        <v>1.5689</v>
      </c>
      <c r="O644">
        <v>-3.7464999999999998E-2</v>
      </c>
      <c r="AD644" s="1"/>
      <c r="AG644"/>
    </row>
    <row r="645" spans="8:33" x14ac:dyDescent="0.3">
      <c r="H645">
        <v>769.83</v>
      </c>
      <c r="I645">
        <v>3.2385000000000002</v>
      </c>
      <c r="J645">
        <v>2.7153</v>
      </c>
      <c r="K645">
        <v>0.52329000000000003</v>
      </c>
      <c r="L645">
        <v>769.83</v>
      </c>
      <c r="M645">
        <v>2.3729</v>
      </c>
      <c r="N645">
        <v>2.1465999999999998</v>
      </c>
      <c r="O645">
        <v>0.22635</v>
      </c>
      <c r="AD645" s="1"/>
      <c r="AG645"/>
    </row>
    <row r="646" spans="8:33" x14ac:dyDescent="0.3">
      <c r="H646">
        <v>428.5</v>
      </c>
      <c r="I646">
        <v>1.6901999999999999</v>
      </c>
      <c r="J646">
        <v>1.8076000000000001</v>
      </c>
      <c r="K646">
        <v>-0.11744</v>
      </c>
      <c r="L646">
        <v>428.5</v>
      </c>
      <c r="M646">
        <v>1.4472</v>
      </c>
      <c r="N646">
        <v>1.5729</v>
      </c>
      <c r="O646">
        <v>-0.12572</v>
      </c>
      <c r="AD646" s="1"/>
      <c r="AG646"/>
    </row>
    <row r="647" spans="8:33" x14ac:dyDescent="0.3">
      <c r="H647">
        <v>764.1</v>
      </c>
      <c r="I647">
        <v>3.8748</v>
      </c>
      <c r="J647">
        <v>2.7</v>
      </c>
      <c r="K647">
        <v>1.1748000000000001</v>
      </c>
      <c r="L647">
        <v>764.1</v>
      </c>
      <c r="M647">
        <v>2.5402999999999998</v>
      </c>
      <c r="N647">
        <v>2.1368999999999998</v>
      </c>
      <c r="O647">
        <v>0.40340999999999999</v>
      </c>
      <c r="AD647" s="1"/>
      <c r="AG647"/>
    </row>
    <row r="648" spans="8:33" x14ac:dyDescent="0.3">
      <c r="H648">
        <v>793.88</v>
      </c>
      <c r="I648">
        <v>2.3010000000000002</v>
      </c>
      <c r="J648">
        <v>2.7791999999999999</v>
      </c>
      <c r="K648">
        <v>-0.47816999999999998</v>
      </c>
      <c r="L648">
        <v>793.88</v>
      </c>
      <c r="M648">
        <v>2.0333999999999999</v>
      </c>
      <c r="N648">
        <v>2.1869999999999998</v>
      </c>
      <c r="O648">
        <v>-0.15354999999999999</v>
      </c>
      <c r="AD648" s="1"/>
      <c r="AG648"/>
    </row>
    <row r="649" spans="8:33" x14ac:dyDescent="0.3">
      <c r="H649">
        <v>659.87</v>
      </c>
      <c r="I649">
        <v>2.5865999999999998</v>
      </c>
      <c r="J649">
        <v>2.4228999999999998</v>
      </c>
      <c r="K649">
        <v>0.16374</v>
      </c>
      <c r="L649">
        <v>659.87</v>
      </c>
      <c r="M649">
        <v>2.1461000000000001</v>
      </c>
      <c r="N649">
        <v>1.9617</v>
      </c>
      <c r="O649">
        <v>0.18439</v>
      </c>
      <c r="AD649" s="1"/>
      <c r="AG649"/>
    </row>
    <row r="650" spans="8:33" x14ac:dyDescent="0.3">
      <c r="H650">
        <v>382.57</v>
      </c>
      <c r="I650">
        <v>2.1522999999999999</v>
      </c>
      <c r="J650">
        <v>1.6855</v>
      </c>
      <c r="K650">
        <v>0.46677000000000002</v>
      </c>
      <c r="L650">
        <v>382.57</v>
      </c>
      <c r="M650">
        <v>1.9912000000000001</v>
      </c>
      <c r="N650">
        <v>1.4957</v>
      </c>
      <c r="O650">
        <v>0.49553000000000003</v>
      </c>
      <c r="AD650" s="1"/>
      <c r="AG650"/>
    </row>
    <row r="651" spans="8:33" x14ac:dyDescent="0.3">
      <c r="H651">
        <v>834.39</v>
      </c>
      <c r="I651">
        <v>2.1614</v>
      </c>
      <c r="J651">
        <v>2.8868999999999998</v>
      </c>
      <c r="K651">
        <v>-0.72555000000000003</v>
      </c>
      <c r="L651">
        <v>834.39</v>
      </c>
      <c r="M651">
        <v>1.8325</v>
      </c>
      <c r="N651">
        <v>2.2551000000000001</v>
      </c>
      <c r="O651">
        <v>-0.42254999999999998</v>
      </c>
      <c r="AD651" s="1"/>
      <c r="AG651"/>
    </row>
    <row r="652" spans="8:33" x14ac:dyDescent="0.3">
      <c r="H652">
        <v>1196.5999999999999</v>
      </c>
      <c r="I652">
        <v>3.4763000000000002</v>
      </c>
      <c r="J652">
        <v>3.8500999999999999</v>
      </c>
      <c r="K652">
        <v>-0.37380999999999998</v>
      </c>
      <c r="L652">
        <v>1196.5999999999999</v>
      </c>
      <c r="M652">
        <v>2.4857</v>
      </c>
      <c r="N652">
        <v>2.8637999999999999</v>
      </c>
      <c r="O652">
        <v>-0.37811</v>
      </c>
      <c r="AD652" s="1"/>
      <c r="AG652"/>
    </row>
    <row r="653" spans="8:33" x14ac:dyDescent="0.3">
      <c r="H653">
        <v>405.04</v>
      </c>
      <c r="I653">
        <v>0</v>
      </c>
      <c r="J653">
        <v>1.7453000000000001</v>
      </c>
      <c r="K653">
        <v>-1.7453000000000001</v>
      </c>
      <c r="L653">
        <v>405.04</v>
      </c>
      <c r="M653">
        <v>0</v>
      </c>
      <c r="N653">
        <v>1.5334000000000001</v>
      </c>
      <c r="O653">
        <v>-1.5334000000000001</v>
      </c>
      <c r="AD653" s="1"/>
      <c r="AG653"/>
    </row>
    <row r="654" spans="8:33" x14ac:dyDescent="0.3">
      <c r="H654">
        <v>421.98</v>
      </c>
      <c r="I654">
        <v>0</v>
      </c>
      <c r="J654">
        <v>1.7903</v>
      </c>
      <c r="K654">
        <v>-1.7903</v>
      </c>
      <c r="L654">
        <v>421.98</v>
      </c>
      <c r="M654">
        <v>0</v>
      </c>
      <c r="N654">
        <v>1.5619000000000001</v>
      </c>
      <c r="O654">
        <v>-1.5619000000000001</v>
      </c>
      <c r="AD654" s="1"/>
      <c r="AG654"/>
    </row>
    <row r="655" spans="8:33" x14ac:dyDescent="0.3">
      <c r="H655">
        <v>901.06</v>
      </c>
      <c r="I655">
        <v>3.4257</v>
      </c>
      <c r="J655">
        <v>3.0642</v>
      </c>
      <c r="K655">
        <v>0.36149999999999999</v>
      </c>
      <c r="L655">
        <v>901.06</v>
      </c>
      <c r="M655">
        <v>2.4487000000000001</v>
      </c>
      <c r="N655">
        <v>2.3671000000000002</v>
      </c>
      <c r="O655">
        <v>8.1592999999999999E-2</v>
      </c>
      <c r="AD655" s="1"/>
      <c r="AG655"/>
    </row>
    <row r="656" spans="8:33" x14ac:dyDescent="0.3">
      <c r="H656">
        <v>772.84</v>
      </c>
      <c r="I656">
        <v>3.4649000000000001</v>
      </c>
      <c r="J656">
        <v>2.7231999999999998</v>
      </c>
      <c r="K656">
        <v>0.74168999999999996</v>
      </c>
      <c r="L656">
        <v>772.84</v>
      </c>
      <c r="M656">
        <v>2.4813999999999998</v>
      </c>
      <c r="N656">
        <v>2.1516000000000002</v>
      </c>
      <c r="O656">
        <v>0.32984000000000002</v>
      </c>
      <c r="AD656" s="1"/>
      <c r="AG656"/>
    </row>
    <row r="657" spans="8:33" x14ac:dyDescent="0.3">
      <c r="H657">
        <v>754.99</v>
      </c>
      <c r="I657">
        <v>2.4232</v>
      </c>
      <c r="J657">
        <v>2.6758000000000002</v>
      </c>
      <c r="K657">
        <v>-0.25255</v>
      </c>
      <c r="L657">
        <v>754.99</v>
      </c>
      <c r="M657">
        <v>1.8325</v>
      </c>
      <c r="N657">
        <v>2.1215999999999999</v>
      </c>
      <c r="O657">
        <v>-0.28910000000000002</v>
      </c>
      <c r="AD657" s="1"/>
      <c r="AG657"/>
    </row>
    <row r="658" spans="8:33" x14ac:dyDescent="0.3">
      <c r="H658">
        <v>849.66</v>
      </c>
      <c r="I658">
        <v>3.8104</v>
      </c>
      <c r="J658">
        <v>2.9275000000000002</v>
      </c>
      <c r="K658">
        <v>0.88292999999999999</v>
      </c>
      <c r="L658">
        <v>849.66</v>
      </c>
      <c r="M658">
        <v>2.4983</v>
      </c>
      <c r="N658">
        <v>2.2806999999999999</v>
      </c>
      <c r="O658">
        <v>0.21759999999999999</v>
      </c>
      <c r="AD658" s="1"/>
      <c r="AG658"/>
    </row>
    <row r="659" spans="8:33" x14ac:dyDescent="0.3">
      <c r="H659">
        <v>401.3</v>
      </c>
      <c r="I659">
        <v>2.1366999999999998</v>
      </c>
      <c r="J659">
        <v>1.7353000000000001</v>
      </c>
      <c r="K659">
        <v>0.40139999999999998</v>
      </c>
      <c r="L659">
        <v>401.3</v>
      </c>
      <c r="M659">
        <v>1.9031</v>
      </c>
      <c r="N659">
        <v>1.5271999999999999</v>
      </c>
      <c r="O659">
        <v>0.37591999999999998</v>
      </c>
      <c r="AD659" s="1"/>
      <c r="AG659"/>
    </row>
    <row r="660" spans="8:33" x14ac:dyDescent="0.3">
      <c r="H660">
        <v>766.79</v>
      </c>
      <c r="I660">
        <v>2.6656</v>
      </c>
      <c r="J660">
        <v>2.7071999999999998</v>
      </c>
      <c r="K660">
        <v>-4.1581E-2</v>
      </c>
      <c r="L660">
        <v>766.79</v>
      </c>
      <c r="M660">
        <v>2.1760999999999999</v>
      </c>
      <c r="N660">
        <v>2.1414</v>
      </c>
      <c r="O660">
        <v>3.4651000000000001E-2</v>
      </c>
      <c r="AD660" s="1"/>
      <c r="AG660"/>
    </row>
    <row r="661" spans="8:33" x14ac:dyDescent="0.3">
      <c r="H661">
        <v>438.17</v>
      </c>
      <c r="I661">
        <v>0.60206000000000004</v>
      </c>
      <c r="J661">
        <v>1.8333999999999999</v>
      </c>
      <c r="K661">
        <v>-1.2313000000000001</v>
      </c>
      <c r="L661">
        <v>438.17</v>
      </c>
      <c r="M661">
        <v>0.60206000000000004</v>
      </c>
      <c r="N661">
        <v>1.5891</v>
      </c>
      <c r="O661">
        <v>-0.98707999999999996</v>
      </c>
      <c r="AD661" s="1"/>
      <c r="AG661"/>
    </row>
    <row r="662" spans="8:33" x14ac:dyDescent="0.3">
      <c r="H662">
        <v>409.69</v>
      </c>
      <c r="I662">
        <v>1.9867999999999999</v>
      </c>
      <c r="J662">
        <v>1.7576000000000001</v>
      </c>
      <c r="K662">
        <v>0.22914999999999999</v>
      </c>
      <c r="L662">
        <v>409.69</v>
      </c>
      <c r="M662">
        <v>1.8692</v>
      </c>
      <c r="N662">
        <v>1.5412999999999999</v>
      </c>
      <c r="O662">
        <v>0.32795999999999997</v>
      </c>
      <c r="AD662" s="1"/>
      <c r="AG662"/>
    </row>
    <row r="663" spans="8:33" x14ac:dyDescent="0.3">
      <c r="H663">
        <v>367.88</v>
      </c>
      <c r="I663">
        <v>1.3222</v>
      </c>
      <c r="J663">
        <v>1.6465000000000001</v>
      </c>
      <c r="K663">
        <v>-0.32424999999999998</v>
      </c>
      <c r="L663">
        <v>367.88</v>
      </c>
      <c r="M663">
        <v>1.2303999999999999</v>
      </c>
      <c r="N663">
        <v>1.4710000000000001</v>
      </c>
      <c r="O663">
        <v>-0.24056</v>
      </c>
      <c r="AD663" s="1"/>
      <c r="AG663"/>
    </row>
    <row r="664" spans="8:33" x14ac:dyDescent="0.3">
      <c r="H664">
        <v>630.79999999999995</v>
      </c>
      <c r="I664">
        <v>2.5038</v>
      </c>
      <c r="J664">
        <v>2.3456000000000001</v>
      </c>
      <c r="K664">
        <v>0.15823000000000001</v>
      </c>
      <c r="L664">
        <v>630.79999999999995</v>
      </c>
      <c r="M664">
        <v>2.1875</v>
      </c>
      <c r="N664">
        <v>1.9129</v>
      </c>
      <c r="O664">
        <v>0.27464</v>
      </c>
      <c r="AD664" s="1"/>
      <c r="AG664"/>
    </row>
    <row r="665" spans="8:33" x14ac:dyDescent="0.3">
      <c r="H665">
        <v>719.07</v>
      </c>
      <c r="I665">
        <v>1.7403999999999999</v>
      </c>
      <c r="J665">
        <v>2.5802999999999998</v>
      </c>
      <c r="K665">
        <v>-0.83992999999999995</v>
      </c>
      <c r="L665">
        <v>719.07</v>
      </c>
      <c r="M665">
        <v>1.6812</v>
      </c>
      <c r="N665">
        <v>2.0611999999999999</v>
      </c>
      <c r="O665">
        <v>-0.38001000000000001</v>
      </c>
      <c r="AD665" s="1"/>
      <c r="AG665"/>
    </row>
    <row r="666" spans="8:33" x14ac:dyDescent="0.3">
      <c r="H666">
        <v>517.39</v>
      </c>
      <c r="I666">
        <v>3.0369999999999999</v>
      </c>
      <c r="J666">
        <v>2.044</v>
      </c>
      <c r="K666">
        <v>0.99302000000000001</v>
      </c>
      <c r="L666">
        <v>517.39</v>
      </c>
      <c r="M666">
        <v>2.4216000000000002</v>
      </c>
      <c r="N666">
        <v>1.7222999999999999</v>
      </c>
      <c r="O666">
        <v>0.69932000000000005</v>
      </c>
      <c r="AD666" s="1"/>
      <c r="AG666"/>
    </row>
    <row r="667" spans="8:33" x14ac:dyDescent="0.3">
      <c r="H667">
        <v>718.57</v>
      </c>
      <c r="I667">
        <v>3.1307</v>
      </c>
      <c r="J667">
        <v>2.5789</v>
      </c>
      <c r="K667">
        <v>0.55171000000000003</v>
      </c>
      <c r="L667">
        <v>718.57</v>
      </c>
      <c r="M667">
        <v>2.3180999999999998</v>
      </c>
      <c r="N667">
        <v>2.0604</v>
      </c>
      <c r="O667">
        <v>0.25766</v>
      </c>
      <c r="AD667" s="1"/>
      <c r="AG667"/>
    </row>
    <row r="668" spans="8:33" x14ac:dyDescent="0.3">
      <c r="H668">
        <v>504.24</v>
      </c>
      <c r="I668">
        <v>3.3946000000000001</v>
      </c>
      <c r="J668">
        <v>2.0089999999999999</v>
      </c>
      <c r="K668">
        <v>1.3855999999999999</v>
      </c>
      <c r="L668">
        <v>504.24</v>
      </c>
      <c r="M668">
        <v>2.3616999999999999</v>
      </c>
      <c r="N668">
        <v>1.7001999999999999</v>
      </c>
      <c r="O668">
        <v>0.66154000000000002</v>
      </c>
      <c r="AD668" s="1"/>
      <c r="AG668"/>
    </row>
    <row r="669" spans="8:33" x14ac:dyDescent="0.3">
      <c r="H669">
        <v>604.88</v>
      </c>
      <c r="I669">
        <v>4.0072999999999999</v>
      </c>
      <c r="J669">
        <v>2.2766999999999999</v>
      </c>
      <c r="K669">
        <v>1.7305999999999999</v>
      </c>
      <c r="L669">
        <v>604.88</v>
      </c>
      <c r="M669">
        <v>2.5998999999999999</v>
      </c>
      <c r="N669">
        <v>1.8693</v>
      </c>
      <c r="O669">
        <v>0.73055000000000003</v>
      </c>
      <c r="AD669" s="1"/>
      <c r="AG669"/>
    </row>
    <row r="670" spans="8:33" x14ac:dyDescent="0.3">
      <c r="H670">
        <v>717.41</v>
      </c>
      <c r="I670">
        <v>2.0373999999999999</v>
      </c>
      <c r="J670">
        <v>2.5758999999999999</v>
      </c>
      <c r="K670">
        <v>-0.53844000000000003</v>
      </c>
      <c r="L670">
        <v>717.41</v>
      </c>
      <c r="M670">
        <v>1.8388</v>
      </c>
      <c r="N670">
        <v>2.0585</v>
      </c>
      <c r="O670">
        <v>-0.21959999999999999</v>
      </c>
      <c r="AD670" s="1"/>
      <c r="AG670"/>
    </row>
    <row r="671" spans="8:33" x14ac:dyDescent="0.3">
      <c r="H671">
        <v>761.16</v>
      </c>
      <c r="I671">
        <v>4.2949000000000002</v>
      </c>
      <c r="J671">
        <v>2.6922000000000001</v>
      </c>
      <c r="K671">
        <v>1.6027</v>
      </c>
      <c r="L671">
        <v>761.16</v>
      </c>
      <c r="M671">
        <v>2.6084999999999998</v>
      </c>
      <c r="N671">
        <v>2.1320000000000001</v>
      </c>
      <c r="O671">
        <v>0.47654999999999997</v>
      </c>
      <c r="AD671" s="1"/>
      <c r="AG671"/>
    </row>
    <row r="672" spans="8:33" x14ac:dyDescent="0.3">
      <c r="H672">
        <v>733.96</v>
      </c>
      <c r="I672">
        <v>3.0979999999999999</v>
      </c>
      <c r="J672">
        <v>2.6198999999999999</v>
      </c>
      <c r="K672">
        <v>0.47809000000000001</v>
      </c>
      <c r="L672">
        <v>733.96</v>
      </c>
      <c r="M672">
        <v>2.4487000000000001</v>
      </c>
      <c r="N672">
        <v>2.0863</v>
      </c>
      <c r="O672">
        <v>0.36243999999999998</v>
      </c>
      <c r="AD672" s="1"/>
      <c r="AG672"/>
    </row>
    <row r="673" spans="8:33" x14ac:dyDescent="0.3">
      <c r="H673">
        <v>665.76</v>
      </c>
      <c r="I673">
        <v>3.6497999999999999</v>
      </c>
      <c r="J673">
        <v>2.4384999999999999</v>
      </c>
      <c r="K673">
        <v>1.2113</v>
      </c>
      <c r="L673">
        <v>665.76</v>
      </c>
      <c r="M673">
        <v>2.5752000000000002</v>
      </c>
      <c r="N673">
        <v>1.9716</v>
      </c>
      <c r="O673">
        <v>0.60355000000000003</v>
      </c>
      <c r="AD673" s="1"/>
      <c r="AG673"/>
    </row>
    <row r="674" spans="8:33" x14ac:dyDescent="0.3">
      <c r="H674">
        <v>783.62</v>
      </c>
      <c r="I674">
        <v>4.6215999999999999</v>
      </c>
      <c r="J674">
        <v>2.7519</v>
      </c>
      <c r="K674">
        <v>1.8696999999999999</v>
      </c>
      <c r="L674">
        <v>783.62</v>
      </c>
      <c r="M674">
        <v>2.6665000000000001</v>
      </c>
      <c r="N674">
        <v>2.1697000000000002</v>
      </c>
      <c r="O674">
        <v>0.49680000000000002</v>
      </c>
      <c r="AD674" s="1"/>
      <c r="AG674"/>
    </row>
    <row r="675" spans="8:33" x14ac:dyDescent="0.3">
      <c r="H675">
        <v>565.01</v>
      </c>
      <c r="I675">
        <v>3.4458000000000002</v>
      </c>
      <c r="J675">
        <v>2.1705999999999999</v>
      </c>
      <c r="K675">
        <v>1.2750999999999999</v>
      </c>
      <c r="L675">
        <v>565.01</v>
      </c>
      <c r="M675">
        <v>2.4346000000000001</v>
      </c>
      <c r="N675">
        <v>1.8023</v>
      </c>
      <c r="O675">
        <v>0.63224999999999998</v>
      </c>
      <c r="AD675" s="1"/>
      <c r="AG675"/>
    </row>
    <row r="676" spans="8:33" x14ac:dyDescent="0.3">
      <c r="H676">
        <v>463.13</v>
      </c>
      <c r="I676">
        <v>1.3009999999999999</v>
      </c>
      <c r="J676">
        <v>1.8996999999999999</v>
      </c>
      <c r="K676">
        <v>-0.59870000000000001</v>
      </c>
      <c r="L676">
        <v>463.13</v>
      </c>
      <c r="M676">
        <v>1.2303999999999999</v>
      </c>
      <c r="N676">
        <v>1.6311</v>
      </c>
      <c r="O676">
        <v>-0.40064</v>
      </c>
      <c r="AD676" s="1"/>
      <c r="AG676"/>
    </row>
    <row r="677" spans="8:33" x14ac:dyDescent="0.3">
      <c r="H677">
        <v>778.64</v>
      </c>
      <c r="I677">
        <v>3.2850999999999999</v>
      </c>
      <c r="J677">
        <v>2.7387000000000001</v>
      </c>
      <c r="K677">
        <v>0.54642999999999997</v>
      </c>
      <c r="L677">
        <v>778.64</v>
      </c>
      <c r="M677">
        <v>2.3908999999999998</v>
      </c>
      <c r="N677">
        <v>2.1614</v>
      </c>
      <c r="O677">
        <v>0.22958000000000001</v>
      </c>
      <c r="AD677" s="1"/>
      <c r="AG677"/>
    </row>
    <row r="678" spans="8:33" x14ac:dyDescent="0.3">
      <c r="H678">
        <v>929.72</v>
      </c>
      <c r="I678">
        <v>3.3666</v>
      </c>
      <c r="J678">
        <v>3.1404000000000001</v>
      </c>
      <c r="K678">
        <v>0.22620000000000001</v>
      </c>
      <c r="L678">
        <v>929.72</v>
      </c>
      <c r="M678">
        <v>2.4742000000000002</v>
      </c>
      <c r="N678">
        <v>2.4152999999999998</v>
      </c>
      <c r="O678">
        <v>5.8936000000000002E-2</v>
      </c>
      <c r="AD678" s="1"/>
      <c r="AG678"/>
    </row>
    <row r="679" spans="8:33" x14ac:dyDescent="0.3">
      <c r="H679">
        <v>629.98</v>
      </c>
      <c r="I679">
        <v>2.2967</v>
      </c>
      <c r="J679">
        <v>2.3433999999999999</v>
      </c>
      <c r="K679">
        <v>-4.6710000000000002E-2</v>
      </c>
      <c r="L679">
        <v>629.98</v>
      </c>
      <c r="M679">
        <v>2.0792000000000002</v>
      </c>
      <c r="N679">
        <v>1.9115</v>
      </c>
      <c r="O679">
        <v>0.16768</v>
      </c>
      <c r="AD679" s="1"/>
      <c r="AG679"/>
    </row>
    <row r="680" spans="8:33" x14ac:dyDescent="0.3">
      <c r="H680">
        <v>599.76</v>
      </c>
      <c r="I680">
        <v>2.5314999999999999</v>
      </c>
      <c r="J680">
        <v>2.2629999999999999</v>
      </c>
      <c r="K680">
        <v>0.26845000000000002</v>
      </c>
      <c r="L680">
        <v>599.76</v>
      </c>
      <c r="M680">
        <v>2.1583999999999999</v>
      </c>
      <c r="N680">
        <v>1.8607</v>
      </c>
      <c r="O680">
        <v>0.29764000000000002</v>
      </c>
      <c r="AD680" s="1"/>
      <c r="AG680"/>
    </row>
    <row r="681" spans="8:33" x14ac:dyDescent="0.3">
      <c r="H681">
        <v>735.03</v>
      </c>
      <c r="I681">
        <v>2.2147999999999999</v>
      </c>
      <c r="J681">
        <v>2.6227</v>
      </c>
      <c r="K681">
        <v>-0.40788000000000002</v>
      </c>
      <c r="L681">
        <v>735.03</v>
      </c>
      <c r="M681">
        <v>1.9242999999999999</v>
      </c>
      <c r="N681">
        <v>2.0880999999999998</v>
      </c>
      <c r="O681">
        <v>-0.16378999999999999</v>
      </c>
      <c r="AD681" s="1"/>
      <c r="AG681"/>
    </row>
    <row r="682" spans="8:33" x14ac:dyDescent="0.3">
      <c r="H682">
        <v>455.92</v>
      </c>
      <c r="I682">
        <v>2.3711000000000002</v>
      </c>
      <c r="J682">
        <v>1.8805000000000001</v>
      </c>
      <c r="K682">
        <v>0.49053000000000002</v>
      </c>
      <c r="L682">
        <v>455.92</v>
      </c>
      <c r="M682">
        <v>2.1173000000000002</v>
      </c>
      <c r="N682">
        <v>1.619</v>
      </c>
      <c r="O682">
        <v>0.49830999999999998</v>
      </c>
      <c r="AD682" s="1"/>
      <c r="AG682"/>
    </row>
    <row r="683" spans="8:33" x14ac:dyDescent="0.3">
      <c r="H683">
        <v>596.70000000000005</v>
      </c>
      <c r="I683">
        <v>2.5623</v>
      </c>
      <c r="J683">
        <v>2.2549000000000001</v>
      </c>
      <c r="K683">
        <v>0.30740000000000001</v>
      </c>
      <c r="L683">
        <v>596.70000000000005</v>
      </c>
      <c r="M683">
        <v>2.2279</v>
      </c>
      <c r="N683">
        <v>1.8555999999999999</v>
      </c>
      <c r="O683">
        <v>0.37230999999999997</v>
      </c>
      <c r="AD683" s="1"/>
      <c r="AG683"/>
    </row>
    <row r="684" spans="8:33" x14ac:dyDescent="0.3">
      <c r="H684">
        <v>941.41</v>
      </c>
      <c r="I684">
        <v>3.0823999999999998</v>
      </c>
      <c r="J684">
        <v>3.1715</v>
      </c>
      <c r="K684">
        <v>-8.9056999999999997E-2</v>
      </c>
      <c r="L684">
        <v>941.41</v>
      </c>
      <c r="M684">
        <v>2.3222</v>
      </c>
      <c r="N684">
        <v>2.4348999999999998</v>
      </c>
      <c r="O684">
        <v>-0.11269999999999999</v>
      </c>
      <c r="AD684" s="1"/>
      <c r="AG684"/>
    </row>
    <row r="685" spans="8:33" x14ac:dyDescent="0.3">
      <c r="H685">
        <v>560.76</v>
      </c>
      <c r="I685">
        <v>2.4813999999999998</v>
      </c>
      <c r="J685">
        <v>2.1593</v>
      </c>
      <c r="K685">
        <v>0.32212000000000002</v>
      </c>
      <c r="L685">
        <v>560.76</v>
      </c>
      <c r="M685">
        <v>2.2014</v>
      </c>
      <c r="N685">
        <v>1.7951999999999999</v>
      </c>
      <c r="O685">
        <v>0.40622999999999998</v>
      </c>
      <c r="AD685" s="1"/>
      <c r="AG685"/>
    </row>
    <row r="686" spans="8:33" x14ac:dyDescent="0.3">
      <c r="H686">
        <v>545.98</v>
      </c>
      <c r="I686">
        <v>2.9538000000000002</v>
      </c>
      <c r="J686">
        <v>2.12</v>
      </c>
      <c r="K686">
        <v>0.83374000000000004</v>
      </c>
      <c r="L686">
        <v>545.98</v>
      </c>
      <c r="M686">
        <v>2.29</v>
      </c>
      <c r="N686">
        <v>1.7703</v>
      </c>
      <c r="O686">
        <v>0.51971000000000001</v>
      </c>
      <c r="AD686" s="1"/>
      <c r="AG686"/>
    </row>
    <row r="687" spans="8:33" x14ac:dyDescent="0.3">
      <c r="H687">
        <v>591.39</v>
      </c>
      <c r="I687">
        <v>1.1460999999999999</v>
      </c>
      <c r="J687">
        <v>2.2408000000000001</v>
      </c>
      <c r="K687">
        <v>-1.0947</v>
      </c>
      <c r="L687">
        <v>591.39</v>
      </c>
      <c r="M687">
        <v>1.0791999999999999</v>
      </c>
      <c r="N687">
        <v>1.8467</v>
      </c>
      <c r="O687">
        <v>-0.76746999999999999</v>
      </c>
      <c r="AD687" s="1"/>
      <c r="AG687"/>
    </row>
    <row r="688" spans="8:33" x14ac:dyDescent="0.3">
      <c r="H688">
        <v>641.52</v>
      </c>
      <c r="I688">
        <v>2.1846999999999999</v>
      </c>
      <c r="J688">
        <v>2.3740999999999999</v>
      </c>
      <c r="K688">
        <v>-0.18937999999999999</v>
      </c>
      <c r="L688">
        <v>641.52</v>
      </c>
      <c r="M688">
        <v>1.9912000000000001</v>
      </c>
      <c r="N688">
        <v>1.9309000000000001</v>
      </c>
      <c r="O688">
        <v>6.0323000000000002E-2</v>
      </c>
      <c r="AD688" s="1"/>
      <c r="AG688"/>
    </row>
    <row r="689" spans="8:33" x14ac:dyDescent="0.3">
      <c r="H689">
        <v>764.53</v>
      </c>
      <c r="I689">
        <v>3.1987000000000001</v>
      </c>
      <c r="J689">
        <v>2.7012</v>
      </c>
      <c r="K689">
        <v>0.4975</v>
      </c>
      <c r="L689">
        <v>764.53</v>
      </c>
      <c r="M689">
        <v>2.29</v>
      </c>
      <c r="N689">
        <v>2.1375999999999999</v>
      </c>
      <c r="O689">
        <v>0.15239</v>
      </c>
      <c r="AD689" s="1"/>
      <c r="AG689"/>
    </row>
    <row r="690" spans="8:33" x14ac:dyDescent="0.3">
      <c r="H690">
        <v>591.23</v>
      </c>
      <c r="I690">
        <v>3.7122000000000002</v>
      </c>
      <c r="J690">
        <v>2.2403</v>
      </c>
      <c r="K690">
        <v>1.4719</v>
      </c>
      <c r="L690">
        <v>591.23</v>
      </c>
      <c r="M690">
        <v>2.3892000000000002</v>
      </c>
      <c r="N690">
        <v>1.8464</v>
      </c>
      <c r="O690">
        <v>0.54278999999999999</v>
      </c>
      <c r="AD690" s="1"/>
      <c r="AG690"/>
    </row>
    <row r="691" spans="8:33" x14ac:dyDescent="0.3">
      <c r="H691">
        <v>376.22</v>
      </c>
      <c r="I691">
        <v>1.5911</v>
      </c>
      <c r="J691">
        <v>1.6686000000000001</v>
      </c>
      <c r="K691">
        <v>-7.7568999999999999E-2</v>
      </c>
      <c r="L691">
        <v>376.22</v>
      </c>
      <c r="M691">
        <v>1.4472</v>
      </c>
      <c r="N691">
        <v>1.4850000000000001</v>
      </c>
      <c r="O691">
        <v>-3.7862E-2</v>
      </c>
      <c r="AD691" s="1"/>
      <c r="AG691"/>
    </row>
    <row r="692" spans="8:33" x14ac:dyDescent="0.3">
      <c r="H692">
        <v>570.01</v>
      </c>
      <c r="I692">
        <v>2.29</v>
      </c>
      <c r="J692">
        <v>2.1839</v>
      </c>
      <c r="K692">
        <v>0.10612000000000001</v>
      </c>
      <c r="L692">
        <v>570.01</v>
      </c>
      <c r="M692">
        <v>1.9541999999999999</v>
      </c>
      <c r="N692">
        <v>1.8107</v>
      </c>
      <c r="O692">
        <v>0.14352999999999999</v>
      </c>
      <c r="AD692" s="1"/>
      <c r="AG692"/>
    </row>
    <row r="693" spans="8:33" x14ac:dyDescent="0.3">
      <c r="H693">
        <v>353.77</v>
      </c>
      <c r="I693">
        <v>0.95423999999999998</v>
      </c>
      <c r="J693">
        <v>1.6089</v>
      </c>
      <c r="K693">
        <v>-0.65468000000000004</v>
      </c>
      <c r="L693">
        <v>353.77</v>
      </c>
      <c r="M693">
        <v>0.90308999999999995</v>
      </c>
      <c r="N693">
        <v>1.4473</v>
      </c>
      <c r="O693">
        <v>-0.54418999999999995</v>
      </c>
      <c r="AD693" s="1"/>
      <c r="AG693"/>
    </row>
    <row r="694" spans="8:33" x14ac:dyDescent="0.3">
      <c r="H694">
        <v>745.79</v>
      </c>
      <c r="I694">
        <v>2.8549000000000002</v>
      </c>
      <c r="J694">
        <v>2.6513</v>
      </c>
      <c r="K694">
        <v>0.20357</v>
      </c>
      <c r="L694">
        <v>745.79</v>
      </c>
      <c r="M694">
        <v>2.3180999999999998</v>
      </c>
      <c r="N694">
        <v>2.1061999999999999</v>
      </c>
      <c r="O694">
        <v>0.21190999999999999</v>
      </c>
      <c r="AD694" s="1"/>
      <c r="AG694"/>
    </row>
    <row r="695" spans="8:33" x14ac:dyDescent="0.3">
      <c r="H695">
        <v>518.24</v>
      </c>
      <c r="I695">
        <v>1.6812</v>
      </c>
      <c r="J695">
        <v>2.0463</v>
      </c>
      <c r="K695">
        <v>-0.36503000000000002</v>
      </c>
      <c r="L695">
        <v>518.24</v>
      </c>
      <c r="M695">
        <v>1.6232</v>
      </c>
      <c r="N695">
        <v>1.7237</v>
      </c>
      <c r="O695">
        <v>-0.10045999999999999</v>
      </c>
      <c r="AD695" s="1"/>
      <c r="AG695"/>
    </row>
    <row r="696" spans="8:33" x14ac:dyDescent="0.3">
      <c r="H696">
        <v>487.04</v>
      </c>
      <c r="I696">
        <v>1.2303999999999999</v>
      </c>
      <c r="J696">
        <v>1.9633</v>
      </c>
      <c r="K696">
        <v>-0.73285999999999996</v>
      </c>
      <c r="L696">
        <v>487.04</v>
      </c>
      <c r="M696">
        <v>1.2040999999999999</v>
      </c>
      <c r="N696">
        <v>1.6713</v>
      </c>
      <c r="O696">
        <v>-0.46715000000000001</v>
      </c>
      <c r="AD696" s="1"/>
      <c r="AG696"/>
    </row>
    <row r="697" spans="8:33" x14ac:dyDescent="0.3">
      <c r="H697">
        <v>803.24</v>
      </c>
      <c r="I697">
        <v>2.29</v>
      </c>
      <c r="J697">
        <v>2.8041</v>
      </c>
      <c r="K697">
        <v>-0.51405000000000001</v>
      </c>
      <c r="L697">
        <v>803.24</v>
      </c>
      <c r="M697">
        <v>1.8633</v>
      </c>
      <c r="N697">
        <v>2.2027000000000001</v>
      </c>
      <c r="O697">
        <v>-0.33938000000000001</v>
      </c>
      <c r="AD697" s="1"/>
      <c r="AG697"/>
    </row>
    <row r="698" spans="8:33" x14ac:dyDescent="0.3">
      <c r="H698">
        <v>403.68</v>
      </c>
      <c r="I698">
        <v>1.3222</v>
      </c>
      <c r="J698">
        <v>1.7417</v>
      </c>
      <c r="K698">
        <v>-0.41943000000000003</v>
      </c>
      <c r="L698">
        <v>403.68</v>
      </c>
      <c r="M698">
        <v>1.2787999999999999</v>
      </c>
      <c r="N698">
        <v>1.5311999999999999</v>
      </c>
      <c r="O698">
        <v>-0.25241999999999998</v>
      </c>
      <c r="AD698" s="1"/>
      <c r="AG698"/>
    </row>
    <row r="699" spans="8:33" x14ac:dyDescent="0.3">
      <c r="H699">
        <v>540.89</v>
      </c>
      <c r="I699">
        <v>1.6232</v>
      </c>
      <c r="J699">
        <v>2.1065</v>
      </c>
      <c r="K699">
        <v>-0.48325000000000001</v>
      </c>
      <c r="L699">
        <v>540.89</v>
      </c>
      <c r="M699">
        <v>1.3978999999999999</v>
      </c>
      <c r="N699">
        <v>1.7618</v>
      </c>
      <c r="O699">
        <v>-0.36384</v>
      </c>
      <c r="AD699" s="1"/>
      <c r="AG699"/>
    </row>
    <row r="700" spans="8:33" x14ac:dyDescent="0.3">
      <c r="H700">
        <v>579.33000000000004</v>
      </c>
      <c r="I700">
        <v>2.0828000000000002</v>
      </c>
      <c r="J700">
        <v>2.2086999999999999</v>
      </c>
      <c r="K700">
        <v>-0.12592</v>
      </c>
      <c r="L700">
        <v>579.33000000000004</v>
      </c>
      <c r="M700">
        <v>1.8512999999999999</v>
      </c>
      <c r="N700">
        <v>1.8264</v>
      </c>
      <c r="O700">
        <v>2.4875000000000001E-2</v>
      </c>
      <c r="AD700" s="1"/>
      <c r="AG700"/>
    </row>
    <row r="701" spans="8:33" x14ac:dyDescent="0.3">
      <c r="H701">
        <v>625.15</v>
      </c>
      <c r="I701">
        <v>2.7951999999999999</v>
      </c>
      <c r="J701">
        <v>2.3304999999999998</v>
      </c>
      <c r="K701">
        <v>0.46465000000000001</v>
      </c>
      <c r="L701">
        <v>625.15</v>
      </c>
      <c r="M701">
        <v>2.2404999999999999</v>
      </c>
      <c r="N701">
        <v>1.9034</v>
      </c>
      <c r="O701">
        <v>0.33717000000000003</v>
      </c>
      <c r="AD701" s="1"/>
      <c r="AG701"/>
    </row>
    <row r="702" spans="8:33" x14ac:dyDescent="0.3">
      <c r="H702">
        <v>693.88</v>
      </c>
      <c r="I702">
        <v>1.7924</v>
      </c>
      <c r="J702">
        <v>2.5133000000000001</v>
      </c>
      <c r="K702">
        <v>-0.72089999999999999</v>
      </c>
      <c r="L702">
        <v>693.88</v>
      </c>
      <c r="M702">
        <v>1.6812</v>
      </c>
      <c r="N702">
        <v>2.0188999999999999</v>
      </c>
      <c r="O702">
        <v>-0.33766000000000002</v>
      </c>
      <c r="AD702" s="1"/>
      <c r="AG702"/>
    </row>
    <row r="703" spans="8:33" x14ac:dyDescent="0.3">
      <c r="H703">
        <v>514.71</v>
      </c>
      <c r="I703">
        <v>1.7403999999999999</v>
      </c>
      <c r="J703">
        <v>2.0369000000000002</v>
      </c>
      <c r="K703">
        <v>-0.29651</v>
      </c>
      <c r="L703">
        <v>514.71</v>
      </c>
      <c r="M703">
        <v>1.7323999999999999</v>
      </c>
      <c r="N703">
        <v>1.7178</v>
      </c>
      <c r="O703">
        <v>1.4622E-2</v>
      </c>
      <c r="AD703" s="1"/>
      <c r="AG703"/>
    </row>
    <row r="704" spans="8:33" x14ac:dyDescent="0.3">
      <c r="H704">
        <v>889.77</v>
      </c>
      <c r="I704">
        <v>4.4947999999999997</v>
      </c>
      <c r="J704">
        <v>3.0341999999999998</v>
      </c>
      <c r="K704">
        <v>1.4605999999999999</v>
      </c>
      <c r="L704">
        <v>889.77</v>
      </c>
      <c r="M704">
        <v>2.5501999999999998</v>
      </c>
      <c r="N704">
        <v>2.3481000000000001</v>
      </c>
      <c r="O704">
        <v>0.20208999999999999</v>
      </c>
      <c r="AD704" s="1"/>
      <c r="AG704"/>
    </row>
    <row r="705" spans="8:33" x14ac:dyDescent="0.3">
      <c r="H705">
        <v>806.79</v>
      </c>
      <c r="I705">
        <v>2.4969000000000001</v>
      </c>
      <c r="J705">
        <v>2.8134999999999999</v>
      </c>
      <c r="K705">
        <v>-0.31659999999999999</v>
      </c>
      <c r="L705">
        <v>806.79</v>
      </c>
      <c r="M705">
        <v>2.0828000000000002</v>
      </c>
      <c r="N705">
        <v>2.2086999999999999</v>
      </c>
      <c r="O705">
        <v>-0.12589</v>
      </c>
      <c r="AD705" s="1"/>
      <c r="AG705"/>
    </row>
    <row r="706" spans="8:33" x14ac:dyDescent="0.3">
      <c r="H706">
        <v>646.42999999999995</v>
      </c>
      <c r="I706">
        <v>1.3616999999999999</v>
      </c>
      <c r="J706">
        <v>2.3871000000000002</v>
      </c>
      <c r="K706">
        <v>-1.0254000000000001</v>
      </c>
      <c r="L706">
        <v>646.42999999999995</v>
      </c>
      <c r="M706">
        <v>1.2787999999999999</v>
      </c>
      <c r="N706">
        <v>1.9392</v>
      </c>
      <c r="O706">
        <v>-0.66039999999999999</v>
      </c>
      <c r="AD706" s="1"/>
      <c r="AG706"/>
    </row>
    <row r="707" spans="8:33" x14ac:dyDescent="0.3">
      <c r="H707">
        <v>566.25</v>
      </c>
      <c r="I707">
        <v>2.7387999999999999</v>
      </c>
      <c r="J707">
        <v>2.1739000000000002</v>
      </c>
      <c r="K707">
        <v>0.56484999999999996</v>
      </c>
      <c r="L707">
        <v>566.25</v>
      </c>
      <c r="M707">
        <v>2.1703000000000001</v>
      </c>
      <c r="N707">
        <v>1.8044</v>
      </c>
      <c r="O707">
        <v>0.36586000000000002</v>
      </c>
      <c r="AD707" s="1"/>
      <c r="AG707"/>
    </row>
    <row r="708" spans="8:33" x14ac:dyDescent="0.3">
      <c r="H708">
        <v>623.51</v>
      </c>
      <c r="I708">
        <v>1.5051000000000001</v>
      </c>
      <c r="J708">
        <v>2.3262</v>
      </c>
      <c r="K708">
        <v>-0.82103000000000004</v>
      </c>
      <c r="L708">
        <v>623.51</v>
      </c>
      <c r="M708">
        <v>1.4472</v>
      </c>
      <c r="N708">
        <v>1.9006000000000001</v>
      </c>
      <c r="O708">
        <v>-0.45346999999999998</v>
      </c>
      <c r="AD708" s="1"/>
      <c r="AG708"/>
    </row>
    <row r="709" spans="8:33" x14ac:dyDescent="0.3">
      <c r="H709">
        <v>684.67</v>
      </c>
      <c r="I709">
        <v>1.5563</v>
      </c>
      <c r="J709">
        <v>2.4887999999999999</v>
      </c>
      <c r="K709">
        <v>-0.9325</v>
      </c>
      <c r="L709">
        <v>684.67</v>
      </c>
      <c r="M709">
        <v>1.5185</v>
      </c>
      <c r="N709">
        <v>2.0034000000000001</v>
      </c>
      <c r="O709">
        <v>-0.48491000000000001</v>
      </c>
      <c r="AD709" s="1"/>
      <c r="AG709"/>
    </row>
    <row r="710" spans="8:33" x14ac:dyDescent="0.3">
      <c r="H710">
        <v>444.57</v>
      </c>
      <c r="I710">
        <v>2.1703000000000001</v>
      </c>
      <c r="J710">
        <v>1.8504</v>
      </c>
      <c r="K710">
        <v>0.31988</v>
      </c>
      <c r="L710">
        <v>444.57</v>
      </c>
      <c r="M710">
        <v>1.9541999999999999</v>
      </c>
      <c r="N710">
        <v>1.5999000000000001</v>
      </c>
      <c r="O710">
        <v>0.35433999999999999</v>
      </c>
      <c r="AD710" s="1"/>
      <c r="AG710"/>
    </row>
    <row r="711" spans="8:33" x14ac:dyDescent="0.3">
      <c r="H711">
        <v>450.77</v>
      </c>
      <c r="I711">
        <v>0.69896999999999998</v>
      </c>
      <c r="J711">
        <v>1.8668</v>
      </c>
      <c r="K711">
        <v>-1.1678999999999999</v>
      </c>
      <c r="L711">
        <v>450.77</v>
      </c>
      <c r="M711">
        <v>0.60206000000000004</v>
      </c>
      <c r="N711">
        <v>1.6103000000000001</v>
      </c>
      <c r="O711">
        <v>-1.0082</v>
      </c>
      <c r="AD711" s="1"/>
      <c r="AG711"/>
    </row>
    <row r="712" spans="8:33" x14ac:dyDescent="0.3">
      <c r="H712">
        <v>622.41999999999996</v>
      </c>
      <c r="I712">
        <v>3.4312</v>
      </c>
      <c r="J712">
        <v>2.3233000000000001</v>
      </c>
      <c r="K712">
        <v>1.1079000000000001</v>
      </c>
      <c r="L712">
        <v>622.41999999999996</v>
      </c>
      <c r="M712">
        <v>2.3365</v>
      </c>
      <c r="N712">
        <v>1.8988</v>
      </c>
      <c r="O712">
        <v>0.43765999999999999</v>
      </c>
      <c r="AD712" s="1"/>
      <c r="AG712"/>
    </row>
    <row r="713" spans="8:33" x14ac:dyDescent="0.3">
      <c r="H713">
        <v>586.08000000000004</v>
      </c>
      <c r="I713">
        <v>3.4498000000000002</v>
      </c>
      <c r="J713">
        <v>2.2265999999999999</v>
      </c>
      <c r="K713">
        <v>1.2231000000000001</v>
      </c>
      <c r="L713">
        <v>586.08000000000004</v>
      </c>
      <c r="M713">
        <v>2.4361999999999999</v>
      </c>
      <c r="N713">
        <v>1.8376999999999999</v>
      </c>
      <c r="O713">
        <v>0.59843999999999997</v>
      </c>
      <c r="AD713" s="1"/>
      <c r="AG713"/>
    </row>
    <row r="714" spans="8:33" x14ac:dyDescent="0.3">
      <c r="H714">
        <v>709.36</v>
      </c>
      <c r="I714">
        <v>2.3927</v>
      </c>
      <c r="J714">
        <v>2.5543999999999998</v>
      </c>
      <c r="K714">
        <v>-0.16175</v>
      </c>
      <c r="L714">
        <v>709.36</v>
      </c>
      <c r="M714">
        <v>2.0491999999999999</v>
      </c>
      <c r="N714">
        <v>2.0449000000000002</v>
      </c>
      <c r="O714">
        <v>4.3023000000000002E-3</v>
      </c>
      <c r="AD714" s="1"/>
      <c r="AG714"/>
    </row>
    <row r="715" spans="8:33" x14ac:dyDescent="0.3">
      <c r="H715">
        <v>352.75</v>
      </c>
      <c r="I715">
        <v>3.6080000000000001</v>
      </c>
      <c r="J715">
        <v>1.6062000000000001</v>
      </c>
      <c r="K715">
        <v>2.0017999999999998</v>
      </c>
      <c r="L715">
        <v>352.75</v>
      </c>
      <c r="M715">
        <v>2.5118999999999998</v>
      </c>
      <c r="N715">
        <v>1.4456</v>
      </c>
      <c r="O715">
        <v>1.0663</v>
      </c>
      <c r="AD715" s="1"/>
      <c r="AG715"/>
    </row>
    <row r="716" spans="8:33" x14ac:dyDescent="0.3">
      <c r="H716">
        <v>515.71</v>
      </c>
      <c r="I716">
        <v>2.4116</v>
      </c>
      <c r="J716">
        <v>2.0394999999999999</v>
      </c>
      <c r="K716">
        <v>0.37207000000000001</v>
      </c>
      <c r="L716">
        <v>515.71</v>
      </c>
      <c r="M716">
        <v>2.1038000000000001</v>
      </c>
      <c r="N716">
        <v>1.7195</v>
      </c>
      <c r="O716">
        <v>0.38434000000000001</v>
      </c>
      <c r="AD716" s="1"/>
      <c r="AG716"/>
    </row>
    <row r="717" spans="8:33" x14ac:dyDescent="0.3">
      <c r="H717">
        <v>483.84</v>
      </c>
      <c r="I717">
        <v>3.4580000000000002</v>
      </c>
      <c r="J717">
        <v>1.9548000000000001</v>
      </c>
      <c r="K717">
        <v>1.5032000000000001</v>
      </c>
      <c r="L717">
        <v>483.84</v>
      </c>
      <c r="M717">
        <v>2.3978999999999999</v>
      </c>
      <c r="N717">
        <v>1.6658999999999999</v>
      </c>
      <c r="O717">
        <v>0.73204999999999998</v>
      </c>
      <c r="AD717" s="1"/>
      <c r="AG717"/>
    </row>
    <row r="718" spans="8:33" x14ac:dyDescent="0.3">
      <c r="H718">
        <v>810.95</v>
      </c>
      <c r="I718">
        <v>3.2650999999999999</v>
      </c>
      <c r="J718">
        <v>2.8246000000000002</v>
      </c>
      <c r="K718">
        <v>0.44046000000000002</v>
      </c>
      <c r="L718">
        <v>810.95</v>
      </c>
      <c r="M718">
        <v>2.4942000000000002</v>
      </c>
      <c r="N718">
        <v>2.2157</v>
      </c>
      <c r="O718">
        <v>0.27849000000000002</v>
      </c>
      <c r="AD718" s="1"/>
      <c r="AG718"/>
    </row>
    <row r="719" spans="8:33" x14ac:dyDescent="0.3">
      <c r="H719">
        <v>582.71</v>
      </c>
      <c r="I719">
        <v>2.0453000000000001</v>
      </c>
      <c r="J719">
        <v>2.2176999999999998</v>
      </c>
      <c r="K719">
        <v>-0.17237</v>
      </c>
      <c r="L719">
        <v>582.71</v>
      </c>
      <c r="M719">
        <v>1.7924</v>
      </c>
      <c r="N719">
        <v>1.8321000000000001</v>
      </c>
      <c r="O719">
        <v>-3.9669000000000003E-2</v>
      </c>
      <c r="AD719" s="1"/>
      <c r="AG719"/>
    </row>
    <row r="720" spans="8:33" x14ac:dyDescent="0.3">
      <c r="H720">
        <v>794.44</v>
      </c>
      <c r="I720">
        <v>2.3201000000000001</v>
      </c>
      <c r="J720">
        <v>2.7806999999999999</v>
      </c>
      <c r="K720">
        <v>-0.46052999999999999</v>
      </c>
      <c r="L720">
        <v>794.44</v>
      </c>
      <c r="M720">
        <v>2.0413999999999999</v>
      </c>
      <c r="N720">
        <v>2.1879</v>
      </c>
      <c r="O720">
        <v>-0.14651</v>
      </c>
      <c r="AD720" s="1"/>
      <c r="AG720"/>
    </row>
    <row r="721" spans="8:33" x14ac:dyDescent="0.3">
      <c r="H721">
        <v>528.45000000000005</v>
      </c>
      <c r="I721">
        <v>1.7634000000000001</v>
      </c>
      <c r="J721">
        <v>2.0733999999999999</v>
      </c>
      <c r="K721">
        <v>-0.30997000000000002</v>
      </c>
      <c r="L721">
        <v>528.45000000000005</v>
      </c>
      <c r="M721">
        <v>1.5798000000000001</v>
      </c>
      <c r="N721">
        <v>1.7408999999999999</v>
      </c>
      <c r="O721">
        <v>-0.16108</v>
      </c>
      <c r="AD721" s="1"/>
      <c r="AG721"/>
    </row>
    <row r="722" spans="8:33" x14ac:dyDescent="0.3">
      <c r="H722">
        <v>561.41</v>
      </c>
      <c r="I722">
        <v>3.7734000000000001</v>
      </c>
      <c r="J722">
        <v>2.1610999999999998</v>
      </c>
      <c r="K722">
        <v>1.6124000000000001</v>
      </c>
      <c r="L722">
        <v>561.41</v>
      </c>
      <c r="M722">
        <v>2.5327999999999999</v>
      </c>
      <c r="N722">
        <v>1.7963</v>
      </c>
      <c r="O722">
        <v>0.73648999999999998</v>
      </c>
      <c r="AD722" s="1"/>
      <c r="AG722"/>
    </row>
    <row r="723" spans="8:33" x14ac:dyDescent="0.3">
      <c r="H723">
        <v>424.67</v>
      </c>
      <c r="I723">
        <v>2.4264999999999999</v>
      </c>
      <c r="J723">
        <v>1.7975000000000001</v>
      </c>
      <c r="K723">
        <v>0.62904000000000004</v>
      </c>
      <c r="L723">
        <v>424.67</v>
      </c>
      <c r="M723">
        <v>2.0933999999999999</v>
      </c>
      <c r="N723">
        <v>1.5665</v>
      </c>
      <c r="O723">
        <v>0.52697000000000005</v>
      </c>
      <c r="AD723" s="1"/>
      <c r="AG723"/>
    </row>
    <row r="724" spans="8:33" x14ac:dyDescent="0.3">
      <c r="H724">
        <v>785.91</v>
      </c>
      <c r="I724">
        <v>2.1206</v>
      </c>
      <c r="J724">
        <v>2.758</v>
      </c>
      <c r="K724">
        <v>-0.63744000000000001</v>
      </c>
      <c r="L724">
        <v>785.91</v>
      </c>
      <c r="M724">
        <v>1.9541999999999999</v>
      </c>
      <c r="N724">
        <v>2.1736</v>
      </c>
      <c r="O724">
        <v>-0.21934000000000001</v>
      </c>
      <c r="AD724" s="1"/>
      <c r="AG724"/>
    </row>
    <row r="725" spans="8:33" x14ac:dyDescent="0.3">
      <c r="H725">
        <v>528.07000000000005</v>
      </c>
      <c r="I725">
        <v>2.6474000000000002</v>
      </c>
      <c r="J725">
        <v>2.0724</v>
      </c>
      <c r="K725">
        <v>0.57499</v>
      </c>
      <c r="L725">
        <v>528.07000000000005</v>
      </c>
      <c r="M725">
        <v>2.2303999999999999</v>
      </c>
      <c r="N725">
        <v>1.7402</v>
      </c>
      <c r="O725">
        <v>0.49023</v>
      </c>
      <c r="AD725" s="1"/>
      <c r="AG725"/>
    </row>
    <row r="726" spans="8:33" x14ac:dyDescent="0.3">
      <c r="H726">
        <v>400.13</v>
      </c>
      <c r="I726">
        <v>2.0607000000000002</v>
      </c>
      <c r="J726">
        <v>1.7322</v>
      </c>
      <c r="K726">
        <v>0.32849</v>
      </c>
      <c r="L726">
        <v>400.13</v>
      </c>
      <c r="M726">
        <v>1.8062</v>
      </c>
      <c r="N726">
        <v>1.5251999999999999</v>
      </c>
      <c r="O726">
        <v>0.28098000000000001</v>
      </c>
      <c r="AD726" s="1"/>
      <c r="AG726"/>
    </row>
    <row r="727" spans="8:33" x14ac:dyDescent="0.3">
      <c r="H727">
        <v>446.72</v>
      </c>
      <c r="I727">
        <v>0.47711999999999999</v>
      </c>
      <c r="J727">
        <v>1.8561000000000001</v>
      </c>
      <c r="K727">
        <v>-1.379</v>
      </c>
      <c r="L727">
        <v>446.72</v>
      </c>
      <c r="M727">
        <v>0.47711999999999999</v>
      </c>
      <c r="N727">
        <v>1.6034999999999999</v>
      </c>
      <c r="O727">
        <v>-1.1264000000000001</v>
      </c>
      <c r="AD727" s="1"/>
      <c r="AG727"/>
    </row>
    <row r="728" spans="8:33" x14ac:dyDescent="0.3">
      <c r="H728">
        <v>464.96</v>
      </c>
      <c r="I728">
        <v>1.6812</v>
      </c>
      <c r="J728">
        <v>1.9046000000000001</v>
      </c>
      <c r="K728">
        <v>-0.22334999999999999</v>
      </c>
      <c r="L728">
        <v>464.96</v>
      </c>
      <c r="M728">
        <v>1.5315000000000001</v>
      </c>
      <c r="N728">
        <v>1.6342000000000001</v>
      </c>
      <c r="O728">
        <v>-0.10267999999999999</v>
      </c>
      <c r="AD728" s="1"/>
      <c r="AG728"/>
    </row>
    <row r="729" spans="8:33" x14ac:dyDescent="0.3">
      <c r="H729">
        <v>419.9</v>
      </c>
      <c r="I729">
        <v>2.7496999999999998</v>
      </c>
      <c r="J729">
        <v>1.7847999999999999</v>
      </c>
      <c r="K729">
        <v>0.96494999999999997</v>
      </c>
      <c r="L729">
        <v>419.9</v>
      </c>
      <c r="M729">
        <v>2.238</v>
      </c>
      <c r="N729">
        <v>1.5584</v>
      </c>
      <c r="O729">
        <v>0.67961000000000005</v>
      </c>
      <c r="AD729" s="1"/>
      <c r="AG729"/>
    </row>
    <row r="730" spans="8:33" x14ac:dyDescent="0.3">
      <c r="H730">
        <v>480.64</v>
      </c>
      <c r="I730">
        <v>0.69896999999999998</v>
      </c>
      <c r="J730">
        <v>1.9462999999999999</v>
      </c>
      <c r="K730">
        <v>-1.2473000000000001</v>
      </c>
      <c r="L730">
        <v>480.64</v>
      </c>
      <c r="M730">
        <v>0.69896999999999998</v>
      </c>
      <c r="N730">
        <v>1.6605000000000001</v>
      </c>
      <c r="O730">
        <v>-0.96155000000000002</v>
      </c>
      <c r="AD730" s="1"/>
      <c r="AG730"/>
    </row>
    <row r="731" spans="8:33" x14ac:dyDescent="0.3">
      <c r="H731">
        <v>504.44</v>
      </c>
      <c r="I731">
        <v>2.2147999999999999</v>
      </c>
      <c r="J731">
        <v>2.0095999999999998</v>
      </c>
      <c r="K731">
        <v>0.20527999999999999</v>
      </c>
      <c r="L731">
        <v>504.44</v>
      </c>
      <c r="M731">
        <v>1.9638</v>
      </c>
      <c r="N731">
        <v>1.7004999999999999</v>
      </c>
      <c r="O731">
        <v>0.26328000000000001</v>
      </c>
      <c r="AD731" s="1"/>
      <c r="AG731"/>
    </row>
    <row r="732" spans="8:33" x14ac:dyDescent="0.3">
      <c r="H732">
        <v>472.2</v>
      </c>
      <c r="I732">
        <v>0.77815000000000001</v>
      </c>
      <c r="J732">
        <v>1.9238</v>
      </c>
      <c r="K732">
        <v>-1.1456999999999999</v>
      </c>
      <c r="L732">
        <v>472.2</v>
      </c>
      <c r="M732">
        <v>0.69896999999999998</v>
      </c>
      <c r="N732">
        <v>1.6463000000000001</v>
      </c>
      <c r="O732">
        <v>-0.94735999999999998</v>
      </c>
      <c r="AD732" s="1"/>
      <c r="AG732"/>
    </row>
    <row r="733" spans="8:33" x14ac:dyDescent="0.3">
      <c r="H733">
        <v>448.39</v>
      </c>
      <c r="I733">
        <v>1.9541999999999999</v>
      </c>
      <c r="J733">
        <v>1.8605</v>
      </c>
      <c r="K733">
        <v>9.3700000000000006E-2</v>
      </c>
      <c r="L733">
        <v>448.39</v>
      </c>
      <c r="M733">
        <v>1.7559</v>
      </c>
      <c r="N733">
        <v>1.6063000000000001</v>
      </c>
      <c r="O733">
        <v>0.14956</v>
      </c>
      <c r="AD733" s="1"/>
      <c r="AG733"/>
    </row>
    <row r="734" spans="8:33" x14ac:dyDescent="0.3">
      <c r="H734">
        <v>453.97</v>
      </c>
      <c r="I734">
        <v>2.0569000000000002</v>
      </c>
      <c r="J734">
        <v>1.8754</v>
      </c>
      <c r="K734">
        <v>0.18154000000000001</v>
      </c>
      <c r="L734">
        <v>453.97</v>
      </c>
      <c r="M734">
        <v>1.8261000000000001</v>
      </c>
      <c r="N734">
        <v>1.6156999999999999</v>
      </c>
      <c r="O734">
        <v>0.21038999999999999</v>
      </c>
      <c r="AD734" s="1"/>
      <c r="AG734"/>
    </row>
    <row r="735" spans="8:33" x14ac:dyDescent="0.3">
      <c r="H735">
        <v>439.38</v>
      </c>
      <c r="I735">
        <v>1.4914000000000001</v>
      </c>
      <c r="J735">
        <v>1.8366</v>
      </c>
      <c r="K735">
        <v>-0.34522000000000003</v>
      </c>
      <c r="L735">
        <v>439.38</v>
      </c>
      <c r="M735">
        <v>1.415</v>
      </c>
      <c r="N735">
        <v>1.5911999999999999</v>
      </c>
      <c r="O735">
        <v>-0.1762</v>
      </c>
      <c r="AD735" s="1"/>
      <c r="AG735"/>
    </row>
    <row r="736" spans="8:33" x14ac:dyDescent="0.3">
      <c r="H736">
        <v>508.17</v>
      </c>
      <c r="I736">
        <v>1.5185</v>
      </c>
      <c r="J736">
        <v>2.0194999999999999</v>
      </c>
      <c r="K736">
        <v>-0.50099000000000005</v>
      </c>
      <c r="L736">
        <v>508.17</v>
      </c>
      <c r="M736">
        <v>1.4771000000000001</v>
      </c>
      <c r="N736">
        <v>1.7068000000000001</v>
      </c>
      <c r="O736">
        <v>-0.22967000000000001</v>
      </c>
      <c r="AD736" s="1"/>
      <c r="AG736"/>
    </row>
    <row r="737" spans="8:33" x14ac:dyDescent="0.3">
      <c r="H737">
        <v>690.12</v>
      </c>
      <c r="I737">
        <v>3.1385999999999998</v>
      </c>
      <c r="J737">
        <v>2.5032999999999999</v>
      </c>
      <c r="K737">
        <v>0.63532</v>
      </c>
      <c r="L737">
        <v>690.12</v>
      </c>
      <c r="M737">
        <v>2.2601</v>
      </c>
      <c r="N737">
        <v>2.0125999999999999</v>
      </c>
      <c r="O737">
        <v>0.24748999999999999</v>
      </c>
      <c r="AD737" s="1"/>
      <c r="AG737"/>
    </row>
    <row r="738" spans="8:33" x14ac:dyDescent="0.3">
      <c r="H738">
        <v>451.79</v>
      </c>
      <c r="I738">
        <v>1.4623999999999999</v>
      </c>
      <c r="J738">
        <v>1.8695999999999999</v>
      </c>
      <c r="K738">
        <v>-0.40716999999999998</v>
      </c>
      <c r="L738">
        <v>451.79</v>
      </c>
      <c r="M738">
        <v>1.3616999999999999</v>
      </c>
      <c r="N738">
        <v>1.6120000000000001</v>
      </c>
      <c r="O738">
        <v>-0.25030000000000002</v>
      </c>
      <c r="AD738" s="1"/>
      <c r="AG738"/>
    </row>
    <row r="739" spans="8:33" x14ac:dyDescent="0.3">
      <c r="H739">
        <v>832.9</v>
      </c>
      <c r="I739">
        <v>1.9731000000000001</v>
      </c>
      <c r="J739">
        <v>2.8828999999999998</v>
      </c>
      <c r="K739">
        <v>-0.90981999999999996</v>
      </c>
      <c r="L739">
        <v>832.9</v>
      </c>
      <c r="M739">
        <v>1.8194999999999999</v>
      </c>
      <c r="N739">
        <v>2.2524999999999999</v>
      </c>
      <c r="O739">
        <v>-0.433</v>
      </c>
      <c r="AD739" s="1"/>
      <c r="AG739"/>
    </row>
    <row r="740" spans="8:33" x14ac:dyDescent="0.3">
      <c r="H740">
        <v>702.03</v>
      </c>
      <c r="I740">
        <v>2.5899000000000001</v>
      </c>
      <c r="J740">
        <v>2.5350000000000001</v>
      </c>
      <c r="K740">
        <v>5.4994000000000001E-2</v>
      </c>
      <c r="L740">
        <v>702.03</v>
      </c>
      <c r="M740">
        <v>2.1271</v>
      </c>
      <c r="N740">
        <v>2.0326</v>
      </c>
      <c r="O740">
        <v>9.4510999999999998E-2</v>
      </c>
      <c r="AD740" s="1"/>
      <c r="AG740"/>
    </row>
    <row r="741" spans="8:33" x14ac:dyDescent="0.3">
      <c r="H741">
        <v>926.93</v>
      </c>
      <c r="I741">
        <v>2.3729</v>
      </c>
      <c r="J741">
        <v>3.133</v>
      </c>
      <c r="K741">
        <v>-0.76007000000000002</v>
      </c>
      <c r="L741">
        <v>926.93</v>
      </c>
      <c r="M741">
        <v>2.0211999999999999</v>
      </c>
      <c r="N741">
        <v>2.4106000000000001</v>
      </c>
      <c r="O741">
        <v>-0.38940000000000002</v>
      </c>
      <c r="AD741" s="1"/>
      <c r="AG741"/>
    </row>
    <row r="742" spans="8:33" x14ac:dyDescent="0.3">
      <c r="H742">
        <v>729.74</v>
      </c>
      <c r="I742">
        <v>1.7076</v>
      </c>
      <c r="J742">
        <v>2.6086</v>
      </c>
      <c r="K742">
        <v>-0.90107000000000004</v>
      </c>
      <c r="L742">
        <v>729.74</v>
      </c>
      <c r="M742">
        <v>1.4771000000000001</v>
      </c>
      <c r="N742">
        <v>2.0792000000000002</v>
      </c>
      <c r="O742">
        <v>-0.60204999999999997</v>
      </c>
      <c r="AD742" s="1"/>
      <c r="AG742"/>
    </row>
    <row r="743" spans="8:33" x14ac:dyDescent="0.3">
      <c r="H743">
        <v>650.27</v>
      </c>
      <c r="I743">
        <v>1.8388</v>
      </c>
      <c r="J743">
        <v>2.3973</v>
      </c>
      <c r="K743">
        <v>-0.5585</v>
      </c>
      <c r="L743">
        <v>650.27</v>
      </c>
      <c r="M743">
        <v>1.8194999999999999</v>
      </c>
      <c r="N743">
        <v>1.9456</v>
      </c>
      <c r="O743">
        <v>-0.12606999999999999</v>
      </c>
      <c r="AD743" s="1"/>
      <c r="AG743"/>
    </row>
    <row r="744" spans="8:33" x14ac:dyDescent="0.3">
      <c r="H744">
        <v>719.21</v>
      </c>
      <c r="I744">
        <v>2.8959999999999999</v>
      </c>
      <c r="J744">
        <v>2.5806</v>
      </c>
      <c r="K744">
        <v>0.31533</v>
      </c>
      <c r="L744">
        <v>719.21</v>
      </c>
      <c r="M744">
        <v>2.2601</v>
      </c>
      <c r="N744">
        <v>2.0615000000000001</v>
      </c>
      <c r="O744">
        <v>0.1986</v>
      </c>
      <c r="AD744" s="1"/>
      <c r="AG744"/>
    </row>
    <row r="745" spans="8:33" x14ac:dyDescent="0.3">
      <c r="H745">
        <v>538.54999999999995</v>
      </c>
      <c r="I745">
        <v>3.1617000000000002</v>
      </c>
      <c r="J745">
        <v>2.1002999999999998</v>
      </c>
      <c r="K745">
        <v>1.0613999999999999</v>
      </c>
      <c r="L745">
        <v>538.54999999999995</v>
      </c>
      <c r="M745">
        <v>2.4264999999999999</v>
      </c>
      <c r="N745">
        <v>1.7578</v>
      </c>
      <c r="O745">
        <v>0.66868000000000005</v>
      </c>
      <c r="AD745" s="1"/>
      <c r="AG745"/>
    </row>
    <row r="746" spans="8:33" x14ac:dyDescent="0.3">
      <c r="H746">
        <v>608.48</v>
      </c>
      <c r="I746">
        <v>1.9137999999999999</v>
      </c>
      <c r="J746">
        <v>2.2862</v>
      </c>
      <c r="K746">
        <v>-0.37240000000000001</v>
      </c>
      <c r="L746">
        <v>608.48</v>
      </c>
      <c r="M746">
        <v>1.716</v>
      </c>
      <c r="N746">
        <v>1.8754</v>
      </c>
      <c r="O746">
        <v>-0.15937000000000001</v>
      </c>
      <c r="AD746" s="1"/>
      <c r="AG746"/>
    </row>
    <row r="747" spans="8:33" x14ac:dyDescent="0.3">
      <c r="H747">
        <v>571.63</v>
      </c>
      <c r="I747">
        <v>2.7896000000000001</v>
      </c>
      <c r="J747">
        <v>2.1882000000000001</v>
      </c>
      <c r="K747">
        <v>0.60135000000000005</v>
      </c>
      <c r="L747">
        <v>571.63</v>
      </c>
      <c r="M747">
        <v>2.3384999999999998</v>
      </c>
      <c r="N747">
        <v>1.8133999999999999</v>
      </c>
      <c r="O747">
        <v>0.52500999999999998</v>
      </c>
      <c r="AD747" s="1"/>
      <c r="AG747"/>
    </row>
    <row r="748" spans="8:33" x14ac:dyDescent="0.3">
      <c r="H748">
        <v>518.33000000000004</v>
      </c>
      <c r="I748">
        <v>2.6221999999999999</v>
      </c>
      <c r="J748">
        <v>2.0465</v>
      </c>
      <c r="K748">
        <v>0.57569999999999999</v>
      </c>
      <c r="L748">
        <v>518.33000000000004</v>
      </c>
      <c r="M748">
        <v>2.1959</v>
      </c>
      <c r="N748">
        <v>1.7239</v>
      </c>
      <c r="O748">
        <v>0.47203000000000001</v>
      </c>
      <c r="AD748" s="1"/>
      <c r="AG748"/>
    </row>
    <row r="749" spans="8:33" x14ac:dyDescent="0.3">
      <c r="H749">
        <v>415.85</v>
      </c>
      <c r="I749">
        <v>0.77815000000000001</v>
      </c>
      <c r="J749">
        <v>1.774</v>
      </c>
      <c r="K749">
        <v>-0.99585999999999997</v>
      </c>
      <c r="L749">
        <v>415.85</v>
      </c>
      <c r="M749">
        <v>0.77815000000000001</v>
      </c>
      <c r="N749">
        <v>1.5516000000000001</v>
      </c>
      <c r="O749">
        <v>-0.77347999999999995</v>
      </c>
      <c r="AD749" s="1"/>
      <c r="AG749"/>
    </row>
    <row r="750" spans="8:33" x14ac:dyDescent="0.3">
      <c r="AD750" s="1"/>
      <c r="AG750"/>
    </row>
    <row r="751" spans="8:33" x14ac:dyDescent="0.3">
      <c r="AD751" s="1"/>
      <c r="AG751"/>
    </row>
    <row r="752" spans="8:33" x14ac:dyDescent="0.3">
      <c r="AD752" s="1"/>
      <c r="AG752"/>
    </row>
    <row r="753" spans="30:33" x14ac:dyDescent="0.3">
      <c r="AD753" s="1"/>
      <c r="AG753"/>
    </row>
    <row r="754" spans="30:33" x14ac:dyDescent="0.3">
      <c r="AD754" s="1"/>
      <c r="AG754"/>
    </row>
    <row r="755" spans="30:33" x14ac:dyDescent="0.3">
      <c r="AD755" s="1"/>
      <c r="AG755"/>
    </row>
    <row r="756" spans="30:33" x14ac:dyDescent="0.3">
      <c r="AD756" s="1"/>
      <c r="AG756"/>
    </row>
    <row r="757" spans="30:33" x14ac:dyDescent="0.3">
      <c r="AD757" s="1"/>
      <c r="AG757"/>
    </row>
    <row r="758" spans="30:33" x14ac:dyDescent="0.3">
      <c r="AD758" s="1"/>
      <c r="AG758"/>
    </row>
    <row r="759" spans="30:33" x14ac:dyDescent="0.3">
      <c r="AD759" s="1"/>
      <c r="AG759"/>
    </row>
    <row r="760" spans="30:33" x14ac:dyDescent="0.3">
      <c r="AD760" s="1"/>
      <c r="AG760"/>
    </row>
    <row r="761" spans="30:33" x14ac:dyDescent="0.3">
      <c r="AD761" s="1"/>
      <c r="AG761"/>
    </row>
    <row r="762" spans="30:33" x14ac:dyDescent="0.3">
      <c r="AD762" s="1"/>
      <c r="AG762"/>
    </row>
    <row r="763" spans="30:33" x14ac:dyDescent="0.3">
      <c r="AD763" s="1"/>
      <c r="AG763"/>
    </row>
    <row r="764" spans="30:33" x14ac:dyDescent="0.3">
      <c r="AD764" s="1"/>
      <c r="AG764"/>
    </row>
    <row r="765" spans="30:33" x14ac:dyDescent="0.3">
      <c r="AD765" s="1"/>
      <c r="AG765"/>
    </row>
    <row r="766" spans="30:33" x14ac:dyDescent="0.3">
      <c r="AD766" s="1"/>
      <c r="AG766"/>
    </row>
    <row r="767" spans="30:33" x14ac:dyDescent="0.3">
      <c r="AD767" s="1"/>
      <c r="AG767"/>
    </row>
    <row r="768" spans="30:33" x14ac:dyDescent="0.3">
      <c r="AD768" s="1"/>
      <c r="AG768"/>
    </row>
    <row r="769" spans="30:33" x14ac:dyDescent="0.3">
      <c r="AD769" s="1"/>
      <c r="AG769"/>
    </row>
    <row r="770" spans="30:33" x14ac:dyDescent="0.3">
      <c r="AD770" s="1"/>
      <c r="AG770"/>
    </row>
    <row r="771" spans="30:33" x14ac:dyDescent="0.3">
      <c r="AD771" s="1"/>
      <c r="AG771"/>
    </row>
    <row r="772" spans="30:33" x14ac:dyDescent="0.3">
      <c r="AD772" s="1"/>
      <c r="AG772"/>
    </row>
    <row r="773" spans="30:33" x14ac:dyDescent="0.3">
      <c r="AD773" s="1"/>
      <c r="AG773"/>
    </row>
    <row r="774" spans="30:33" x14ac:dyDescent="0.3">
      <c r="AD774" s="1"/>
      <c r="AG774"/>
    </row>
    <row r="775" spans="30:33" x14ac:dyDescent="0.3">
      <c r="AD775" s="1"/>
      <c r="AG775"/>
    </row>
    <row r="776" spans="30:33" x14ac:dyDescent="0.3">
      <c r="AD776" s="1"/>
      <c r="AG776"/>
    </row>
    <row r="777" spans="30:33" x14ac:dyDescent="0.3">
      <c r="AD777" s="1"/>
      <c r="AG777"/>
    </row>
    <row r="778" spans="30:33" x14ac:dyDescent="0.3">
      <c r="AD778" s="1"/>
      <c r="AG778"/>
    </row>
    <row r="779" spans="30:33" x14ac:dyDescent="0.3">
      <c r="AD779" s="1"/>
      <c r="AG779"/>
    </row>
    <row r="780" spans="30:33" x14ac:dyDescent="0.3">
      <c r="AD780" s="1"/>
      <c r="AG780"/>
    </row>
    <row r="781" spans="30:33" x14ac:dyDescent="0.3">
      <c r="AD781" s="1"/>
      <c r="AG781"/>
    </row>
  </sheetData>
  <conditionalFormatting sqref="R2:R147 AR26:AR149 AN109:AN122">
    <cfRule type="cellIs" dxfId="146" priority="26" operator="lessThan">
      <formula>$AP$11</formula>
    </cfRule>
    <cfRule type="cellIs" dxfId="145" priority="41" operator="lessThan">
      <formula>$AP$8</formula>
    </cfRule>
    <cfRule type="cellIs" dxfId="144" priority="42" operator="greaterThan">
      <formula>$AP$7</formula>
    </cfRule>
  </conditionalFormatting>
  <conditionalFormatting sqref="AD2:AD147 AK26:AK149 AG122:AG141">
    <cfRule type="cellIs" dxfId="143" priority="35" operator="lessThan">
      <formula>$AH$20</formula>
    </cfRule>
    <cfRule type="cellIs" dxfId="142" priority="36" operator="greaterThan">
      <formula>$AH$19</formula>
    </cfRule>
  </conditionalFormatting>
  <conditionalFormatting sqref="AS3:AS10">
    <cfRule type="cellIs" dxfId="141" priority="33" operator="lessThan">
      <formula>$AP$8</formula>
    </cfRule>
    <cfRule type="cellIs" dxfId="140" priority="34" operator="greaterThan">
      <formula>$AP$7</formula>
    </cfRule>
  </conditionalFormatting>
  <conditionalFormatting sqref="AF141:AF143">
    <cfRule type="cellIs" dxfId="139" priority="27" operator="lessThan">
      <formula>$AH$11</formula>
    </cfRule>
    <cfRule type="cellIs" dxfId="138" priority="28" operator="greaterThan">
      <formula>$AH$7</formula>
    </cfRule>
  </conditionalFormatting>
  <conditionalFormatting sqref="AS26:AS149 AO109:AO130">
    <cfRule type="cellIs" dxfId="137" priority="21" operator="lessThan">
      <formula>$AP$20</formula>
    </cfRule>
    <cfRule type="cellIs" dxfId="136" priority="22" operator="greaterThan">
      <formula>$AP$19</formula>
    </cfRule>
  </conditionalFormatting>
  <conditionalFormatting sqref="V1:V148 V782:V1048576 S750:S781 O150:O749">
    <cfRule type="cellIs" dxfId="135" priority="17" operator="lessThan">
      <formula>$AP$23</formula>
    </cfRule>
    <cfRule type="cellIs" dxfId="134" priority="18" operator="greaterThan">
      <formula>$AP$19</formula>
    </cfRule>
  </conditionalFormatting>
  <conditionalFormatting sqref="Z1:Z148 Z782:Z1048576 AJ26:AJ149 AF122:AF140 W297:W781 X150:X296">
    <cfRule type="cellIs" dxfId="133" priority="13" operator="lessThan">
      <formula>$AH$8</formula>
    </cfRule>
    <cfRule type="cellIs" dxfId="132" priority="14" operator="greaterThan">
      <formula>$AH$7</formula>
    </cfRule>
  </conditionalFormatting>
  <conditionalFormatting sqref="AK3:AK5">
    <cfRule type="cellIs" dxfId="131" priority="11" operator="lessThan">
      <formula>$AH$8</formula>
    </cfRule>
    <cfRule type="cellIs" dxfId="130" priority="12" operator="greaterThan">
      <formula>$AH$7</formula>
    </cfRule>
  </conditionalFormatting>
  <conditionalFormatting sqref="X150:X296">
    <cfRule type="cellIs" dxfId="129" priority="7" operator="lessThan">
      <formula>$AC$155</formula>
    </cfRule>
    <cfRule type="cellIs" dxfId="128" priority="8" operator="greaterThan">
      <formula>$AC$154</formula>
    </cfRule>
  </conditionalFormatting>
  <conditionalFormatting sqref="O150:O749">
    <cfRule type="cellIs" dxfId="127" priority="5" operator="lessThan">
      <formula>$AA$155</formula>
    </cfRule>
    <cfRule type="cellIs" dxfId="126" priority="6" operator="greaterThan">
      <formula>$AA$154</formula>
    </cfRule>
  </conditionalFormatting>
  <conditionalFormatting sqref="T150:T296">
    <cfRule type="cellIs" dxfId="125" priority="3" operator="lessThan">
      <formula>$AC$163</formula>
    </cfRule>
    <cfRule type="cellIs" dxfId="124" priority="4" operator="greaterThan">
      <formula>$AC$162</formula>
    </cfRule>
  </conditionalFormatting>
  <conditionalFormatting sqref="K150:K749">
    <cfRule type="cellIs" dxfId="123" priority="1" operator="lessThan">
      <formula>$AA$163</formula>
    </cfRule>
    <cfRule type="cellIs" dxfId="122" priority="2" operator="greaterThan">
      <formula>$AA$162</formula>
    </cfRule>
  </conditionalFormatting>
  <pageMargins left="0.7" right="0.7" top="0.75" bottom="0.75" header="0.3" footer="0.3"/>
  <pageSetup paperSize="9" orientation="portrait" horizontalDpi="0" verticalDpi="0" r:id="rId1"/>
  <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A4C28-D2E8-4145-BC2C-C2E192FF1F6E}">
  <dimension ref="A1:BA799"/>
  <sheetViews>
    <sheetView topLeftCell="C167" zoomScaleNormal="100" workbookViewId="0">
      <selection activeCell="P190" sqref="P190:P701"/>
    </sheetView>
  </sheetViews>
  <sheetFormatPr defaultColWidth="10.5546875" defaultRowHeight="14.4" x14ac:dyDescent="0.3"/>
  <cols>
    <col min="10" max="10" width="14.77734375" customWidth="1"/>
    <col min="14" max="14" width="14.21875" customWidth="1"/>
    <col min="15" max="15" width="10.6640625" customWidth="1"/>
    <col min="16" max="16" width="19.109375" customWidth="1"/>
    <col min="18" max="18" width="13" customWidth="1"/>
    <col min="20" max="20" width="21.33203125" customWidth="1"/>
    <col min="21" max="21" width="10.77734375" customWidth="1"/>
    <col min="22" max="22" width="13.5546875" customWidth="1"/>
    <col min="23" max="23" width="10.6640625" customWidth="1"/>
    <col min="24" max="24" width="19.6640625" customWidth="1"/>
    <col min="25" max="25" width="10.77734375" customWidth="1"/>
    <col min="26" max="26" width="10.88671875" customWidth="1"/>
    <col min="28" max="28" width="21.88671875" customWidth="1"/>
    <col min="29" max="29" width="10.77734375" customWidth="1"/>
    <col min="30" max="30" width="11.88671875" customWidth="1"/>
    <col min="32" max="32" width="10.5546875" style="1"/>
  </cols>
  <sheetData>
    <row r="1" spans="1:53" s="1" customFormat="1" ht="32.4" customHeight="1" x14ac:dyDescent="0.3">
      <c r="A1" s="5" t="s">
        <v>0</v>
      </c>
      <c r="B1" s="5" t="s">
        <v>148</v>
      </c>
      <c r="C1" s="2" t="s">
        <v>180</v>
      </c>
      <c r="D1" s="2" t="s">
        <v>181</v>
      </c>
      <c r="E1" s="2" t="s">
        <v>182</v>
      </c>
      <c r="F1" s="2" t="s">
        <v>183</v>
      </c>
      <c r="G1" s="5"/>
      <c r="H1" s="5"/>
      <c r="I1" s="5"/>
      <c r="J1" s="5"/>
      <c r="K1" s="5"/>
      <c r="L1" s="5"/>
      <c r="M1" s="5"/>
      <c r="N1" s="5" t="s">
        <v>0</v>
      </c>
      <c r="O1" s="5" t="s">
        <v>148</v>
      </c>
      <c r="P1" s="5" t="s">
        <v>180</v>
      </c>
      <c r="Q1" s="5" t="s">
        <v>184</v>
      </c>
      <c r="R1" s="5" t="s">
        <v>250</v>
      </c>
      <c r="S1" s="5" t="s">
        <v>214</v>
      </c>
      <c r="T1" s="5" t="s">
        <v>181</v>
      </c>
      <c r="U1" s="5" t="s">
        <v>206</v>
      </c>
      <c r="V1" s="5" t="s">
        <v>251</v>
      </c>
      <c r="W1" s="5" t="s">
        <v>215</v>
      </c>
      <c r="X1" s="5" t="s">
        <v>182</v>
      </c>
      <c r="Y1" s="5" t="s">
        <v>209</v>
      </c>
      <c r="Z1" s="5" t="s">
        <v>252</v>
      </c>
      <c r="AA1" s="5" t="s">
        <v>216</v>
      </c>
      <c r="AB1" s="5" t="s">
        <v>183</v>
      </c>
      <c r="AC1" s="5" t="s">
        <v>212</v>
      </c>
      <c r="AD1" s="5" t="s">
        <v>253</v>
      </c>
      <c r="AF1" s="1" t="s">
        <v>196</v>
      </c>
      <c r="AM1" s="1" t="s">
        <v>193</v>
      </c>
      <c r="AT1" s="2" t="s">
        <v>148</v>
      </c>
      <c r="AU1" s="2" t="s">
        <v>258</v>
      </c>
      <c r="AV1" s="2" t="s">
        <v>148</v>
      </c>
      <c r="AW1" s="2" t="s">
        <v>259</v>
      </c>
      <c r="AX1" s="2" t="s">
        <v>148</v>
      </c>
      <c r="AY1" s="2" t="s">
        <v>260</v>
      </c>
      <c r="AZ1" s="2" t="s">
        <v>148</v>
      </c>
      <c r="BA1" s="2" t="s">
        <v>261</v>
      </c>
    </row>
    <row r="2" spans="1:53" x14ac:dyDescent="0.3">
      <c r="A2" t="s">
        <v>2</v>
      </c>
      <c r="B2">
        <v>2.6762856384022236</v>
      </c>
      <c r="C2">
        <f>VLOOKUP(Área!$A2,Cidades!$A$1:$E$174,2,FALSE)</f>
        <v>2.0644579892269186</v>
      </c>
      <c r="D2">
        <f>VLOOKUP(Área!$A2,Cidades!$A$1:$E$174,3,FALSE)</f>
        <v>0</v>
      </c>
      <c r="E2">
        <f>VLOOKUP(Área!$A2,Cidades!$A$1:$E$174,4,FALSE)</f>
        <v>2.3222192947339191</v>
      </c>
      <c r="F2">
        <f>VLOOKUP(Área!$A2,Cidades!$A$1:$E$174,5,FALSE)</f>
        <v>0</v>
      </c>
      <c r="N2" t="s">
        <v>2</v>
      </c>
      <c r="O2">
        <v>2.6762999999999999</v>
      </c>
      <c r="P2">
        <v>2.0644999999999998</v>
      </c>
      <c r="Q2">
        <v>2.2557999999999998</v>
      </c>
      <c r="R2">
        <v>-0.1913</v>
      </c>
      <c r="S2">
        <v>2.6762999999999999</v>
      </c>
      <c r="T2">
        <v>0</v>
      </c>
      <c r="U2">
        <v>0.91634000000000004</v>
      </c>
      <c r="V2">
        <v>-0.91634000000000004</v>
      </c>
      <c r="W2">
        <v>2.6762999999999999</v>
      </c>
      <c r="X2">
        <v>2.3222</v>
      </c>
      <c r="Y2">
        <v>2.992</v>
      </c>
      <c r="Z2">
        <v>-0.66979</v>
      </c>
      <c r="AA2">
        <v>2.6762999999999999</v>
      </c>
      <c r="AB2">
        <v>0</v>
      </c>
      <c r="AC2">
        <v>1.2023999999999999</v>
      </c>
      <c r="AD2">
        <v>-1.2023999999999999</v>
      </c>
      <c r="AF2" s="1" t="s">
        <v>197</v>
      </c>
      <c r="AI2" s="1" t="s">
        <v>204</v>
      </c>
      <c r="AM2" s="1" t="s">
        <v>197</v>
      </c>
      <c r="AP2" s="1" t="s">
        <v>204</v>
      </c>
      <c r="AT2" s="7">
        <v>2.6762999999999999</v>
      </c>
      <c r="AU2" s="7">
        <v>2.3222</v>
      </c>
      <c r="AV2" s="7">
        <v>2.6762999999999999</v>
      </c>
      <c r="AW2" s="7">
        <v>0</v>
      </c>
      <c r="AX2" s="7">
        <v>2.6762999999999999</v>
      </c>
      <c r="AY2" s="7">
        <v>2.0644999999999998</v>
      </c>
      <c r="AZ2" s="7">
        <v>2.6762999999999999</v>
      </c>
      <c r="BA2" s="7">
        <v>0</v>
      </c>
    </row>
    <row r="3" spans="1:53" x14ac:dyDescent="0.3">
      <c r="A3" t="s">
        <v>3</v>
      </c>
      <c r="B3">
        <v>2.154341793293526</v>
      </c>
      <c r="C3">
        <f>VLOOKUP(Área!$A3,Cidades!$A$1:$E$174,2,FALSE)</f>
        <v>2.2278867046136734</v>
      </c>
      <c r="D3">
        <f>VLOOKUP(Área!$A3,Cidades!$A$1:$E$174,3,FALSE)</f>
        <v>0</v>
      </c>
      <c r="E3">
        <f>VLOOKUP(Área!$A3,Cidades!$A$1:$E$174,4,FALSE)</f>
        <v>2.6919651027673601</v>
      </c>
      <c r="F3">
        <f>VLOOKUP(Área!$A3,Cidades!$A$1:$E$174,5,FALSE)</f>
        <v>0.3010299956639812</v>
      </c>
      <c r="N3" t="s">
        <v>3</v>
      </c>
      <c r="O3">
        <v>2.1543000000000001</v>
      </c>
      <c r="P3">
        <v>2.2279</v>
      </c>
      <c r="Q3">
        <v>2.1543999999999999</v>
      </c>
      <c r="R3">
        <v>7.3527999999999996E-2</v>
      </c>
      <c r="S3">
        <v>2.1543000000000001</v>
      </c>
      <c r="T3">
        <v>0</v>
      </c>
      <c r="U3">
        <v>0.66205999999999998</v>
      </c>
      <c r="V3">
        <v>-0.66205999999999998</v>
      </c>
      <c r="W3">
        <v>2.1543000000000001</v>
      </c>
      <c r="X3">
        <v>2.6920000000000002</v>
      </c>
      <c r="Y3">
        <v>2.8157999999999999</v>
      </c>
      <c r="Z3">
        <v>-0.12379999999999999</v>
      </c>
      <c r="AA3">
        <v>2.1543000000000001</v>
      </c>
      <c r="AB3">
        <v>0.30103000000000002</v>
      </c>
      <c r="AC3">
        <v>0.86406000000000005</v>
      </c>
      <c r="AD3">
        <v>-0.56303000000000003</v>
      </c>
      <c r="AI3" s="7" t="s">
        <v>97</v>
      </c>
      <c r="AJ3" s="7">
        <v>-2.5863</v>
      </c>
      <c r="AM3" s="1"/>
      <c r="AP3" s="6" t="s">
        <v>20</v>
      </c>
      <c r="AQ3" s="6">
        <v>-0.67432999999999998</v>
      </c>
      <c r="AT3" s="6">
        <v>2.1543000000000001</v>
      </c>
      <c r="AU3" s="6">
        <v>2.6920000000000002</v>
      </c>
      <c r="AV3" s="6">
        <v>2.1543000000000001</v>
      </c>
      <c r="AW3" s="6">
        <v>0.30103000000000002</v>
      </c>
      <c r="AX3" s="6">
        <v>2.1543000000000001</v>
      </c>
      <c r="AY3" s="6">
        <v>2.2279</v>
      </c>
      <c r="AZ3" s="6">
        <v>2.1543000000000001</v>
      </c>
      <c r="BA3" s="6">
        <v>0</v>
      </c>
    </row>
    <row r="4" spans="1:53" x14ac:dyDescent="0.3">
      <c r="A4" t="s">
        <v>4</v>
      </c>
      <c r="B4">
        <v>2.6068787988017057</v>
      </c>
      <c r="C4">
        <f>VLOOKUP(Área!$A4,Cidades!$A$1:$E$174,2,FALSE)</f>
        <v>2.2922560713564759</v>
      </c>
      <c r="D4">
        <f>VLOOKUP(Área!$A4,Cidades!$A$1:$E$174,3,FALSE)</f>
        <v>0.3010299956639812</v>
      </c>
      <c r="E4">
        <f>VLOOKUP(Área!$A4,Cidades!$A$1:$E$174,4,FALSE)</f>
        <v>2.9309490311675228</v>
      </c>
      <c r="F4">
        <f>VLOOKUP(Área!$A4,Cidades!$A$1:$E$174,5,FALSE)</f>
        <v>0.3010299956639812</v>
      </c>
      <c r="N4" t="s">
        <v>4</v>
      </c>
      <c r="O4">
        <v>2.6069</v>
      </c>
      <c r="P4">
        <v>2.2923</v>
      </c>
      <c r="Q4">
        <v>2.2423000000000002</v>
      </c>
      <c r="R4">
        <v>4.9980999999999998E-2</v>
      </c>
      <c r="S4">
        <v>2.6069</v>
      </c>
      <c r="T4">
        <v>0.30103000000000002</v>
      </c>
      <c r="U4">
        <v>0.88251999999999997</v>
      </c>
      <c r="V4">
        <v>-0.58148999999999995</v>
      </c>
      <c r="W4">
        <v>2.6069</v>
      </c>
      <c r="X4">
        <v>2.9308999999999998</v>
      </c>
      <c r="Y4">
        <v>2.9685999999999999</v>
      </c>
      <c r="Z4">
        <v>-3.7622999999999997E-2</v>
      </c>
      <c r="AA4">
        <v>2.6069</v>
      </c>
      <c r="AB4">
        <v>0.30103000000000002</v>
      </c>
      <c r="AC4">
        <v>1.1574</v>
      </c>
      <c r="AD4">
        <v>-0.85640000000000005</v>
      </c>
      <c r="AF4" s="1" t="s">
        <v>199</v>
      </c>
      <c r="AG4">
        <f>_xlfn.QUARTILE.INC(Z2:Z171,1)</f>
        <v>-0.50618999999999992</v>
      </c>
      <c r="AI4" s="7" t="s">
        <v>142</v>
      </c>
      <c r="AJ4" s="7">
        <v>-2.2168000000000001</v>
      </c>
      <c r="AM4" s="1" t="s">
        <v>199</v>
      </c>
      <c r="AN4">
        <f>_xlfn.QUARTILE.INC(R2:R171,1)</f>
        <v>-0.10865250000000001</v>
      </c>
      <c r="AP4" s="6" t="s">
        <v>46</v>
      </c>
      <c r="AQ4" s="6">
        <v>-1.1578999999999999</v>
      </c>
      <c r="AT4" s="7">
        <v>2.6069</v>
      </c>
      <c r="AU4" s="7">
        <v>2.9308999999999998</v>
      </c>
      <c r="AV4" s="7">
        <v>2.6069</v>
      </c>
      <c r="AW4" s="7">
        <v>0.30103000000000002</v>
      </c>
      <c r="AX4" s="7">
        <v>2.6069</v>
      </c>
      <c r="AY4" s="7">
        <v>2.2923</v>
      </c>
      <c r="AZ4" s="7">
        <v>2.6069</v>
      </c>
      <c r="BA4" s="7">
        <v>0.30103000000000002</v>
      </c>
    </row>
    <row r="5" spans="1:53" x14ac:dyDescent="0.3">
      <c r="A5" t="s">
        <v>6</v>
      </c>
      <c r="B5">
        <v>2.9852953126153139</v>
      </c>
      <c r="C5">
        <f>VLOOKUP(Área!$A5,Cidades!$A$1:$E$174,2,FALSE)</f>
        <v>2.2041199826559246</v>
      </c>
      <c r="D5">
        <f>VLOOKUP(Área!$A5,Cidades!$A$1:$E$174,3,FALSE)</f>
        <v>1.1760912590556813</v>
      </c>
      <c r="E5">
        <f>VLOOKUP(Área!$A5,Cidades!$A$1:$E$174,4,FALSE)</f>
        <v>2.5224442335063197</v>
      </c>
      <c r="F5">
        <f>VLOOKUP(Área!$A5,Cidades!$A$1:$E$174,5,FALSE)</f>
        <v>1.255272505103306</v>
      </c>
      <c r="N5" t="s">
        <v>6</v>
      </c>
      <c r="O5">
        <v>2.9853000000000001</v>
      </c>
      <c r="P5">
        <v>2.2040999999999999</v>
      </c>
      <c r="Q5">
        <v>2.3157999999999999</v>
      </c>
      <c r="R5">
        <v>-0.11167000000000001</v>
      </c>
      <c r="S5">
        <v>2.9853000000000001</v>
      </c>
      <c r="T5">
        <v>1.1760999999999999</v>
      </c>
      <c r="U5">
        <v>1.0669</v>
      </c>
      <c r="V5">
        <v>0.10921</v>
      </c>
      <c r="W5">
        <v>2.9853000000000001</v>
      </c>
      <c r="X5">
        <v>2.5224000000000002</v>
      </c>
      <c r="Y5">
        <v>3.0964</v>
      </c>
      <c r="Z5">
        <v>-0.57391000000000003</v>
      </c>
      <c r="AA5">
        <v>2.9853000000000001</v>
      </c>
      <c r="AB5">
        <v>1.2553000000000001</v>
      </c>
      <c r="AC5">
        <v>1.4027000000000001</v>
      </c>
      <c r="AD5">
        <v>-0.14746999999999999</v>
      </c>
      <c r="AF5" s="1" t="s">
        <v>200</v>
      </c>
      <c r="AG5">
        <f>_xlfn.QUARTILE.INC(Z2:Z171,3)</f>
        <v>0.51117500000000005</v>
      </c>
      <c r="AM5" s="1" t="s">
        <v>200</v>
      </c>
      <c r="AN5">
        <f>_xlfn.QUARTILE.INC(R2:R171,3)</f>
        <v>0.19941999999999999</v>
      </c>
      <c r="AP5" s="7" t="s">
        <v>75</v>
      </c>
      <c r="AQ5" s="7">
        <v>-0.61282999999999999</v>
      </c>
      <c r="AT5" s="6">
        <v>2.9853000000000001</v>
      </c>
      <c r="AU5" s="6">
        <v>2.5224000000000002</v>
      </c>
      <c r="AV5" s="6">
        <v>2.9853000000000001</v>
      </c>
      <c r="AW5" s="6">
        <v>1.2553000000000001</v>
      </c>
      <c r="AX5" s="6">
        <v>2.9853000000000001</v>
      </c>
      <c r="AY5" s="6">
        <v>2.2040999999999999</v>
      </c>
      <c r="AZ5" s="6">
        <v>2.9853000000000001</v>
      </c>
      <c r="BA5" s="6">
        <v>1.1760999999999999</v>
      </c>
    </row>
    <row r="6" spans="1:53" x14ac:dyDescent="0.3">
      <c r="A6" t="s">
        <v>7</v>
      </c>
      <c r="B6">
        <v>2.1268194963568203</v>
      </c>
      <c r="C6">
        <f>VLOOKUP(Área!$A6,Cidades!$A$1:$E$174,2,FALSE)</f>
        <v>2.3541084391474008</v>
      </c>
      <c r="D6">
        <f>VLOOKUP(Área!$A6,Cidades!$A$1:$E$174,3,FALSE)</f>
        <v>0.47712125471966244</v>
      </c>
      <c r="E6">
        <f>VLOOKUP(Área!$A6,Cidades!$A$1:$E$174,4,FALSE)</f>
        <v>3.6532125137753435</v>
      </c>
      <c r="F6">
        <f>VLOOKUP(Área!$A6,Cidades!$A$1:$E$174,5,FALSE)</f>
        <v>0.47712125471966244</v>
      </c>
      <c r="N6" t="s">
        <v>7</v>
      </c>
      <c r="O6">
        <v>2.1267999999999998</v>
      </c>
      <c r="P6">
        <v>2.3540999999999999</v>
      </c>
      <c r="Q6">
        <v>2.149</v>
      </c>
      <c r="R6">
        <v>0.2051</v>
      </c>
      <c r="S6">
        <v>2.1267999999999998</v>
      </c>
      <c r="T6">
        <v>0.47711999999999999</v>
      </c>
      <c r="U6">
        <v>0.64864999999999995</v>
      </c>
      <c r="V6">
        <v>-0.17152999999999999</v>
      </c>
      <c r="W6">
        <v>2.1267999999999998</v>
      </c>
      <c r="X6">
        <v>3.6532</v>
      </c>
      <c r="Y6">
        <v>2.8065000000000002</v>
      </c>
      <c r="Z6">
        <v>0.84675</v>
      </c>
      <c r="AA6">
        <v>2.1267999999999998</v>
      </c>
      <c r="AB6">
        <v>0.47711999999999999</v>
      </c>
      <c r="AC6">
        <v>0.84621999999999997</v>
      </c>
      <c r="AD6">
        <v>-0.36909999999999998</v>
      </c>
      <c r="AF6" s="1" t="s">
        <v>201</v>
      </c>
      <c r="AG6">
        <f>AG5-AG4</f>
        <v>1.0173649999999999</v>
      </c>
      <c r="AM6" s="1" t="s">
        <v>201</v>
      </c>
      <c r="AN6">
        <f>AN5-AN4</f>
        <v>0.30807249999999997</v>
      </c>
      <c r="AP6" s="6" t="s">
        <v>90</v>
      </c>
      <c r="AQ6" s="6">
        <v>-1.2282</v>
      </c>
      <c r="AT6" s="7">
        <v>2.1267999999999998</v>
      </c>
      <c r="AU6" s="7">
        <v>3.6532</v>
      </c>
      <c r="AV6" s="7">
        <v>2.1267999999999998</v>
      </c>
      <c r="AW6" s="7">
        <v>0.47711999999999999</v>
      </c>
      <c r="AX6" s="7">
        <v>2.1267999999999998</v>
      </c>
      <c r="AY6" s="7">
        <v>2.3540999999999999</v>
      </c>
      <c r="AZ6" s="7">
        <v>2.1267999999999998</v>
      </c>
      <c r="BA6" s="7">
        <v>0.47711999999999999</v>
      </c>
    </row>
    <row r="7" spans="1:53" x14ac:dyDescent="0.3">
      <c r="A7" t="s">
        <v>8</v>
      </c>
      <c r="B7">
        <v>2.0891453145646892</v>
      </c>
      <c r="C7">
        <f>VLOOKUP(Área!$A7,Cidades!$A$1:$E$174,2,FALSE)</f>
        <v>2.2253092817258628</v>
      </c>
      <c r="D7">
        <f>VLOOKUP(Área!$A7,Cidades!$A$1:$E$174,3,FALSE)</f>
        <v>1.6627578316815741</v>
      </c>
      <c r="E7">
        <f>VLOOKUP(Área!$A7,Cidades!$A$1:$E$174,4,FALSE)</f>
        <v>2.6963563887333319</v>
      </c>
      <c r="F7">
        <f>VLOOKUP(Área!$A7,Cidades!$A$1:$E$174,5,FALSE)</f>
        <v>2.1139433523068369</v>
      </c>
      <c r="N7" t="s">
        <v>8</v>
      </c>
      <c r="O7">
        <v>2.0891000000000002</v>
      </c>
      <c r="P7">
        <v>2.2252999999999998</v>
      </c>
      <c r="Q7">
        <v>2.1417000000000002</v>
      </c>
      <c r="R7">
        <v>8.3615999999999996E-2</v>
      </c>
      <c r="S7">
        <v>2.0891000000000002</v>
      </c>
      <c r="T7">
        <v>1.6628000000000001</v>
      </c>
      <c r="U7">
        <v>0.63029000000000002</v>
      </c>
      <c r="V7">
        <v>1.0325</v>
      </c>
      <c r="W7">
        <v>2.0891000000000002</v>
      </c>
      <c r="X7">
        <v>2.6964000000000001</v>
      </c>
      <c r="Y7">
        <v>2.7936999999999999</v>
      </c>
      <c r="Z7">
        <v>-9.7389000000000003E-2</v>
      </c>
      <c r="AA7">
        <v>2.0891000000000002</v>
      </c>
      <c r="AB7">
        <v>2.1139000000000001</v>
      </c>
      <c r="AC7">
        <v>0.82179999999999997</v>
      </c>
      <c r="AD7">
        <v>1.2921</v>
      </c>
      <c r="AF7" s="1" t="s">
        <v>202</v>
      </c>
      <c r="AG7">
        <f>AG5+(1.5*AG6)</f>
        <v>2.0372224999999999</v>
      </c>
      <c r="AM7" s="1" t="s">
        <v>202</v>
      </c>
      <c r="AN7">
        <f>AN5+(1.5*AN6)</f>
        <v>0.66152875</v>
      </c>
      <c r="AP7" s="7" t="s">
        <v>97</v>
      </c>
      <c r="AQ7" s="7">
        <v>-1.8945000000000001</v>
      </c>
      <c r="AT7" s="6">
        <v>2.0891000000000002</v>
      </c>
      <c r="AU7" s="6">
        <v>2.6964000000000001</v>
      </c>
      <c r="AV7" s="6">
        <v>2.0891000000000002</v>
      </c>
      <c r="AW7" s="6">
        <v>2.1139000000000001</v>
      </c>
      <c r="AX7" s="6">
        <v>2.0891000000000002</v>
      </c>
      <c r="AY7" s="6">
        <v>2.2252999999999998</v>
      </c>
      <c r="AZ7" s="6">
        <v>2.0891000000000002</v>
      </c>
      <c r="BA7" s="6">
        <v>1.6628000000000001</v>
      </c>
    </row>
    <row r="8" spans="1:53" x14ac:dyDescent="0.3">
      <c r="A8" t="s">
        <v>9</v>
      </c>
      <c r="B8">
        <v>2.6486751261106294</v>
      </c>
      <c r="C8">
        <f>VLOOKUP(Área!$A8,Cidades!$A$1:$E$174,2,FALSE)</f>
        <v>2.4183012913197452</v>
      </c>
      <c r="D8">
        <f>VLOOKUP(Área!$A8,Cidades!$A$1:$E$174,3,FALSE)</f>
        <v>0</v>
      </c>
      <c r="E8">
        <f>VLOOKUP(Área!$A8,Cidades!$A$1:$E$174,4,FALSE)</f>
        <v>3.2922560713564759</v>
      </c>
      <c r="F8">
        <f>VLOOKUP(Área!$A8,Cidades!$A$1:$E$174,5,FALSE)</f>
        <v>0</v>
      </c>
      <c r="N8" t="s">
        <v>9</v>
      </c>
      <c r="O8">
        <v>2.6486999999999998</v>
      </c>
      <c r="P8">
        <v>2.4182999999999999</v>
      </c>
      <c r="Q8">
        <v>2.2504</v>
      </c>
      <c r="R8">
        <v>0.16791</v>
      </c>
      <c r="S8">
        <v>2.6486999999999998</v>
      </c>
      <c r="T8">
        <v>0</v>
      </c>
      <c r="U8">
        <v>0.90288999999999997</v>
      </c>
      <c r="V8">
        <v>-0.90288999999999997</v>
      </c>
      <c r="W8">
        <v>2.6486999999999998</v>
      </c>
      <c r="X8">
        <v>3.2923</v>
      </c>
      <c r="Y8">
        <v>2.9826999999999999</v>
      </c>
      <c r="Z8">
        <v>0.30957000000000001</v>
      </c>
      <c r="AA8">
        <v>2.6486999999999998</v>
      </c>
      <c r="AB8">
        <v>0</v>
      </c>
      <c r="AC8">
        <v>1.1845000000000001</v>
      </c>
      <c r="AD8">
        <v>-1.1845000000000001</v>
      </c>
      <c r="AF8" s="1" t="s">
        <v>203</v>
      </c>
      <c r="AG8">
        <f>AG4-(1.5*AG6)</f>
        <v>-2.0322374999999999</v>
      </c>
      <c r="AM8" s="1" t="s">
        <v>203</v>
      </c>
      <c r="AN8">
        <f>AN4-(1.5*AN6)</f>
        <v>-0.57076125</v>
      </c>
      <c r="AP8" s="6" t="s">
        <v>107</v>
      </c>
      <c r="AQ8" s="6">
        <v>-0.66413</v>
      </c>
      <c r="AT8" s="7">
        <v>2.6486999999999998</v>
      </c>
      <c r="AU8" s="7">
        <v>3.2923</v>
      </c>
      <c r="AV8" s="7">
        <v>2.6486999999999998</v>
      </c>
      <c r="AW8" s="7">
        <v>0</v>
      </c>
      <c r="AX8" s="7">
        <v>2.6486999999999998</v>
      </c>
      <c r="AY8" s="7">
        <v>2.4182999999999999</v>
      </c>
      <c r="AZ8" s="7">
        <v>2.6486999999999998</v>
      </c>
      <c r="BA8" s="7">
        <v>0</v>
      </c>
    </row>
    <row r="9" spans="1:53" x14ac:dyDescent="0.3">
      <c r="A9" t="s">
        <v>10</v>
      </c>
      <c r="B9">
        <v>3.0116922150447167</v>
      </c>
      <c r="C9">
        <f>VLOOKUP(Área!$A9,Cidades!$A$1:$E$174,2,FALSE)</f>
        <v>2.2430380486862944</v>
      </c>
      <c r="D9">
        <f>VLOOKUP(Área!$A9,Cidades!$A$1:$E$174,3,FALSE)</f>
        <v>2.1461280356782382</v>
      </c>
      <c r="E9">
        <f>VLOOKUP(Área!$A9,Cidades!$A$1:$E$174,4,FALSE)</f>
        <v>2.5224442335063197</v>
      </c>
      <c r="F9">
        <f>VLOOKUP(Área!$A9,Cidades!$A$1:$E$174,5,FALSE)</f>
        <v>2.1492191126553797</v>
      </c>
      <c r="N9" t="s">
        <v>10</v>
      </c>
      <c r="O9">
        <v>3.0116999999999998</v>
      </c>
      <c r="P9">
        <v>2.2429999999999999</v>
      </c>
      <c r="Q9">
        <v>2.3209</v>
      </c>
      <c r="R9">
        <v>-7.7882999999999994E-2</v>
      </c>
      <c r="S9">
        <v>3.0116999999999998</v>
      </c>
      <c r="T9">
        <v>2.1461000000000001</v>
      </c>
      <c r="U9">
        <v>1.0797000000000001</v>
      </c>
      <c r="V9">
        <v>1.0664</v>
      </c>
      <c r="W9">
        <v>3.0116999999999998</v>
      </c>
      <c r="X9">
        <v>2.5224000000000002</v>
      </c>
      <c r="Y9">
        <v>3.1053000000000002</v>
      </c>
      <c r="Z9">
        <v>-0.58282</v>
      </c>
      <c r="AA9">
        <v>3.0116999999999998</v>
      </c>
      <c r="AB9">
        <v>2.1492</v>
      </c>
      <c r="AC9">
        <v>1.4198999999999999</v>
      </c>
      <c r="AD9">
        <v>0.72936000000000001</v>
      </c>
      <c r="AM9" s="1"/>
      <c r="AP9" s="7" t="s">
        <v>109</v>
      </c>
      <c r="AQ9" s="7">
        <v>-0.64480000000000004</v>
      </c>
      <c r="AT9" s="6">
        <v>3.0116999999999998</v>
      </c>
      <c r="AU9" s="6">
        <v>2.5224000000000002</v>
      </c>
      <c r="AV9" s="6">
        <v>3.0116999999999998</v>
      </c>
      <c r="AW9" s="6">
        <v>2.1492</v>
      </c>
      <c r="AX9" s="6">
        <v>3.0116999999999998</v>
      </c>
      <c r="AY9" s="6">
        <v>2.2429999999999999</v>
      </c>
      <c r="AZ9" s="6">
        <v>3.0116999999999998</v>
      </c>
      <c r="BA9" s="6">
        <v>2.1461000000000001</v>
      </c>
    </row>
    <row r="10" spans="1:53" x14ac:dyDescent="0.3">
      <c r="A10" t="s">
        <v>11</v>
      </c>
      <c r="B10">
        <v>2.8672063612636376</v>
      </c>
      <c r="C10">
        <f>VLOOKUP(Área!$A10,Cidades!$A$1:$E$174,2,FALSE)</f>
        <v>2.357934847000454</v>
      </c>
      <c r="D10">
        <f>VLOOKUP(Área!$A10,Cidades!$A$1:$E$174,3,FALSE)</f>
        <v>2.3201462861110542</v>
      </c>
      <c r="E10">
        <f>VLOOKUP(Área!$A10,Cidades!$A$1:$E$174,4,FALSE)</f>
        <v>2.9656719712201065</v>
      </c>
      <c r="F10">
        <f>VLOOKUP(Área!$A10,Cidades!$A$1:$E$174,5,FALSE)</f>
        <v>3.0546130545568877</v>
      </c>
      <c r="N10" t="s">
        <v>11</v>
      </c>
      <c r="O10">
        <v>2.8672</v>
      </c>
      <c r="P10">
        <v>2.3578999999999999</v>
      </c>
      <c r="Q10">
        <v>2.2928999999999999</v>
      </c>
      <c r="R10">
        <v>6.5084000000000003E-2</v>
      </c>
      <c r="S10">
        <v>2.8672</v>
      </c>
      <c r="T10">
        <v>2.3201000000000001</v>
      </c>
      <c r="U10">
        <v>1.0094000000000001</v>
      </c>
      <c r="V10">
        <v>1.3108</v>
      </c>
      <c r="W10">
        <v>2.8672</v>
      </c>
      <c r="X10">
        <v>2.9657</v>
      </c>
      <c r="Y10">
        <v>3.0565000000000002</v>
      </c>
      <c r="Z10">
        <v>-9.0806999999999999E-2</v>
      </c>
      <c r="AA10">
        <v>2.8672</v>
      </c>
      <c r="AB10">
        <v>3.0546000000000002</v>
      </c>
      <c r="AC10">
        <v>1.3262</v>
      </c>
      <c r="AD10">
        <v>1.7283999999999999</v>
      </c>
      <c r="AM10" s="1"/>
      <c r="AP10" s="7" t="s">
        <v>142</v>
      </c>
      <c r="AQ10" s="7">
        <v>-1.5128999999999999</v>
      </c>
      <c r="AT10" s="7">
        <v>2.8672</v>
      </c>
      <c r="AU10" s="7">
        <v>2.9657</v>
      </c>
      <c r="AV10" s="7">
        <v>2.8672</v>
      </c>
      <c r="AW10" s="7">
        <v>3.0546000000000002</v>
      </c>
      <c r="AX10" s="7">
        <v>2.8672</v>
      </c>
      <c r="AY10" s="7">
        <v>2.3578999999999999</v>
      </c>
      <c r="AZ10" s="7">
        <v>2.8672</v>
      </c>
      <c r="BA10" s="7">
        <v>2.3201000000000001</v>
      </c>
    </row>
    <row r="11" spans="1:53" x14ac:dyDescent="0.3">
      <c r="A11" t="s">
        <v>12</v>
      </c>
      <c r="B11">
        <v>2.9887025089449022</v>
      </c>
      <c r="C11">
        <f>VLOOKUP(Área!$A11,Cidades!$A$1:$E$174,2,FALSE)</f>
        <v>2.4166405073382808</v>
      </c>
      <c r="D11">
        <f>VLOOKUP(Área!$A11,Cidades!$A$1:$E$174,3,FALSE)</f>
        <v>0.47712125471966244</v>
      </c>
      <c r="E11">
        <f>VLOOKUP(Área!$A11,Cidades!$A$1:$E$174,4,FALSE)</f>
        <v>2.9790929006383262</v>
      </c>
      <c r="F11">
        <f>VLOOKUP(Área!$A11,Cidades!$A$1:$E$174,5,FALSE)</f>
        <v>0.6020599913279624</v>
      </c>
      <c r="N11" t="s">
        <v>12</v>
      </c>
      <c r="O11">
        <v>2.9887000000000001</v>
      </c>
      <c r="P11">
        <v>2.4165999999999999</v>
      </c>
      <c r="Q11">
        <v>2.3165</v>
      </c>
      <c r="R11">
        <v>0.10019</v>
      </c>
      <c r="S11">
        <v>2.9887000000000001</v>
      </c>
      <c r="T11">
        <v>0.47711999999999999</v>
      </c>
      <c r="U11">
        <v>1.0685</v>
      </c>
      <c r="V11">
        <v>-0.59141999999999995</v>
      </c>
      <c r="W11">
        <v>2.9887000000000001</v>
      </c>
      <c r="X11">
        <v>2.9790999999999999</v>
      </c>
      <c r="Y11">
        <v>3.0975000000000001</v>
      </c>
      <c r="Z11">
        <v>-0.11841</v>
      </c>
      <c r="AA11">
        <v>2.9887000000000001</v>
      </c>
      <c r="AB11">
        <v>0.60206000000000004</v>
      </c>
      <c r="AC11">
        <v>1.405</v>
      </c>
      <c r="AD11">
        <v>-0.80288999999999999</v>
      </c>
      <c r="AM11" s="1"/>
      <c r="AP11" s="7" t="s">
        <v>144</v>
      </c>
      <c r="AQ11" s="7">
        <v>-0.94396999999999998</v>
      </c>
      <c r="AT11" s="6">
        <v>2.9887000000000001</v>
      </c>
      <c r="AU11" s="6">
        <v>2.9790999999999999</v>
      </c>
      <c r="AV11" s="6">
        <v>2.9887000000000001</v>
      </c>
      <c r="AW11" s="6">
        <v>0.60206000000000004</v>
      </c>
      <c r="AX11" s="6">
        <v>2.9887000000000001</v>
      </c>
      <c r="AY11" s="6">
        <v>2.4165999999999999</v>
      </c>
      <c r="AZ11" s="6">
        <v>2.9887000000000001</v>
      </c>
      <c r="BA11" s="6">
        <v>0.47711999999999999</v>
      </c>
    </row>
    <row r="12" spans="1:53" x14ac:dyDescent="0.3">
      <c r="A12" t="s">
        <v>13</v>
      </c>
      <c r="B12">
        <v>3.06711774392098</v>
      </c>
      <c r="C12">
        <f>VLOOKUP(Área!$A12,Cidades!$A$1:$E$174,2,FALSE)</f>
        <v>2.3820170425748683</v>
      </c>
      <c r="D12">
        <f>VLOOKUP(Área!$A12,Cidades!$A$1:$E$174,3,FALSE)</f>
        <v>0</v>
      </c>
      <c r="E12">
        <f>VLOOKUP(Área!$A12,Cidades!$A$1:$E$174,4,FALSE)</f>
        <v>3.4328090050331683</v>
      </c>
      <c r="F12">
        <f>VLOOKUP(Área!$A12,Cidades!$A$1:$E$174,5,FALSE)</f>
        <v>0</v>
      </c>
      <c r="N12" t="s">
        <v>13</v>
      </c>
      <c r="O12">
        <v>3.0670999999999999</v>
      </c>
      <c r="P12">
        <v>2.3820000000000001</v>
      </c>
      <c r="Q12">
        <v>2.3317000000000001</v>
      </c>
      <c r="R12">
        <v>5.0328999999999999E-2</v>
      </c>
      <c r="S12">
        <v>3.0670999999999999</v>
      </c>
      <c r="T12">
        <v>0</v>
      </c>
      <c r="U12">
        <v>1.1067</v>
      </c>
      <c r="V12">
        <v>-1.1067</v>
      </c>
      <c r="W12">
        <v>3.0670999999999999</v>
      </c>
      <c r="X12">
        <v>3.4327999999999999</v>
      </c>
      <c r="Y12">
        <v>3.1240000000000001</v>
      </c>
      <c r="Z12">
        <v>0.30881999999999998</v>
      </c>
      <c r="AA12">
        <v>3.0670999999999999</v>
      </c>
      <c r="AB12">
        <v>0</v>
      </c>
      <c r="AC12">
        <v>1.4558</v>
      </c>
      <c r="AD12">
        <v>-1.4558</v>
      </c>
      <c r="AM12" s="1"/>
      <c r="AT12" s="7">
        <v>3.0670999999999999</v>
      </c>
      <c r="AU12" s="7">
        <v>3.4327999999999999</v>
      </c>
      <c r="AV12" s="7">
        <v>3.0670999999999999</v>
      </c>
      <c r="AW12" s="7">
        <v>0</v>
      </c>
      <c r="AX12" s="7">
        <v>3.0670999999999999</v>
      </c>
      <c r="AY12" s="7">
        <v>2.3820000000000001</v>
      </c>
      <c r="AZ12" s="7">
        <v>3.0670999999999999</v>
      </c>
      <c r="BA12" s="7">
        <v>0</v>
      </c>
    </row>
    <row r="13" spans="1:53" x14ac:dyDescent="0.3">
      <c r="A13" t="s">
        <v>14</v>
      </c>
      <c r="B13">
        <v>3.0015714709235808</v>
      </c>
      <c r="C13">
        <f>VLOOKUP(Área!$A13,Cidades!$A$1:$E$174,2,FALSE)</f>
        <v>2.4653828514484184</v>
      </c>
      <c r="D13">
        <f>VLOOKUP(Área!$A13,Cidades!$A$1:$E$174,3,FALSE)</f>
        <v>1.2787536009528289</v>
      </c>
      <c r="E13">
        <f>VLOOKUP(Área!$A13,Cidades!$A$1:$E$174,4,FALSE)</f>
        <v>3.6933751510251853</v>
      </c>
      <c r="F13">
        <f>VLOOKUP(Área!$A13,Cidades!$A$1:$E$174,5,FALSE)</f>
        <v>1.3979400086720377</v>
      </c>
      <c r="N13" t="s">
        <v>14</v>
      </c>
      <c r="O13">
        <v>3.0015999999999998</v>
      </c>
      <c r="P13">
        <v>2.4653999999999998</v>
      </c>
      <c r="Q13">
        <v>2.319</v>
      </c>
      <c r="R13">
        <v>0.14643</v>
      </c>
      <c r="S13">
        <v>3.0015999999999998</v>
      </c>
      <c r="T13">
        <v>1.2787999999999999</v>
      </c>
      <c r="U13">
        <v>1.0748</v>
      </c>
      <c r="V13">
        <v>0.20394000000000001</v>
      </c>
      <c r="W13">
        <v>3.0015999999999998</v>
      </c>
      <c r="X13">
        <v>3.6934</v>
      </c>
      <c r="Y13">
        <v>3.1019000000000001</v>
      </c>
      <c r="Z13">
        <v>0.59152000000000005</v>
      </c>
      <c r="AA13">
        <v>3.0015999999999998</v>
      </c>
      <c r="AB13">
        <v>1.3978999999999999</v>
      </c>
      <c r="AC13">
        <v>1.4133</v>
      </c>
      <c r="AD13">
        <v>-1.5357000000000001E-2</v>
      </c>
      <c r="AF13" s="1" t="s">
        <v>198</v>
      </c>
      <c r="AI13" s="1" t="s">
        <v>204</v>
      </c>
      <c r="AM13" s="1" t="s">
        <v>198</v>
      </c>
      <c r="AP13" s="1" t="s">
        <v>204</v>
      </c>
      <c r="AT13" s="6">
        <v>3.0015999999999998</v>
      </c>
      <c r="AU13" s="6">
        <v>3.6934</v>
      </c>
      <c r="AV13" s="6">
        <v>3.0015999999999998</v>
      </c>
      <c r="AW13" s="6">
        <v>1.3978999999999999</v>
      </c>
      <c r="AX13" s="6">
        <v>3.0015999999999998</v>
      </c>
      <c r="AY13" s="6">
        <v>2.4653999999999998</v>
      </c>
      <c r="AZ13" s="6">
        <v>3.0015999999999998</v>
      </c>
      <c r="BA13" s="6">
        <v>1.2787999999999999</v>
      </c>
    </row>
    <row r="14" spans="1:53" x14ac:dyDescent="0.3">
      <c r="A14" t="s">
        <v>15</v>
      </c>
      <c r="B14">
        <v>2.8094459078375373</v>
      </c>
      <c r="C14">
        <f>VLOOKUP(Área!$A14,Cidades!$A$1:$E$174,2,FALSE)</f>
        <v>2.5263392773898441</v>
      </c>
      <c r="D14">
        <f>VLOOKUP(Área!$A14,Cidades!$A$1:$E$174,3,FALSE)</f>
        <v>0.3010299956639812</v>
      </c>
      <c r="E14">
        <f>VLOOKUP(Área!$A14,Cidades!$A$1:$E$174,4,FALSE)</f>
        <v>3.7983743766815614</v>
      </c>
      <c r="F14">
        <f>VLOOKUP(Área!$A14,Cidades!$A$1:$E$174,5,FALSE)</f>
        <v>0.95424250943932487</v>
      </c>
      <c r="N14" t="s">
        <v>15</v>
      </c>
      <c r="O14">
        <v>2.8094000000000001</v>
      </c>
      <c r="P14">
        <v>2.5263</v>
      </c>
      <c r="Q14">
        <v>2.2816000000000001</v>
      </c>
      <c r="R14">
        <v>0.24471000000000001</v>
      </c>
      <c r="S14">
        <v>2.8094000000000001</v>
      </c>
      <c r="T14">
        <v>0.30103000000000002</v>
      </c>
      <c r="U14">
        <v>0.98121000000000003</v>
      </c>
      <c r="V14">
        <v>-0.68018000000000001</v>
      </c>
      <c r="W14">
        <v>2.8094000000000001</v>
      </c>
      <c r="X14">
        <v>3.7984</v>
      </c>
      <c r="Y14">
        <v>3.0369999999999999</v>
      </c>
      <c r="Z14">
        <v>0.76139999999999997</v>
      </c>
      <c r="AA14">
        <v>2.8094000000000001</v>
      </c>
      <c r="AB14">
        <v>0.95423999999999998</v>
      </c>
      <c r="AC14">
        <v>1.2887</v>
      </c>
      <c r="AD14">
        <v>-0.33450000000000002</v>
      </c>
      <c r="AM14" s="1"/>
      <c r="AT14" s="7">
        <v>2.8094000000000001</v>
      </c>
      <c r="AU14" s="7">
        <v>3.7984</v>
      </c>
      <c r="AV14" s="7">
        <v>2.8094000000000001</v>
      </c>
      <c r="AW14" s="7">
        <v>0.95423999999999998</v>
      </c>
      <c r="AX14" s="7">
        <v>2.8094000000000001</v>
      </c>
      <c r="AY14" s="7">
        <v>2.5263</v>
      </c>
      <c r="AZ14" s="7">
        <v>2.8094000000000001</v>
      </c>
      <c r="BA14" s="7">
        <v>0.30103000000000002</v>
      </c>
    </row>
    <row r="15" spans="1:53" x14ac:dyDescent="0.3">
      <c r="A15" t="s">
        <v>16</v>
      </c>
      <c r="B15">
        <v>2.2504834339489963</v>
      </c>
      <c r="C15">
        <f>VLOOKUP(Área!$A15,Cidades!$A$1:$E$174,2,FALSE)</f>
        <v>2.1367205671564067</v>
      </c>
      <c r="D15">
        <f>VLOOKUP(Área!$A15,Cidades!$A$1:$E$174,3,FALSE)</f>
        <v>0.69897000433601886</v>
      </c>
      <c r="E15">
        <f>VLOOKUP(Área!$A15,Cidades!$A$1:$E$174,4,FALSE)</f>
        <v>2.5550944485783194</v>
      </c>
      <c r="F15">
        <f>VLOOKUP(Área!$A15,Cidades!$A$1:$E$174,5,FALSE)</f>
        <v>0.95424250943932487</v>
      </c>
      <c r="N15" t="s">
        <v>16</v>
      </c>
      <c r="O15">
        <v>2.2505000000000002</v>
      </c>
      <c r="P15">
        <v>2.1366999999999998</v>
      </c>
      <c r="Q15">
        <v>2.173</v>
      </c>
      <c r="R15">
        <v>-3.6316000000000001E-2</v>
      </c>
      <c r="S15">
        <v>2.2505000000000002</v>
      </c>
      <c r="T15">
        <v>0.69896999999999998</v>
      </c>
      <c r="U15">
        <v>0.70889000000000002</v>
      </c>
      <c r="V15">
        <v>-9.9235999999999994E-3</v>
      </c>
      <c r="W15">
        <v>2.2505000000000002</v>
      </c>
      <c r="X15">
        <v>2.5550999999999999</v>
      </c>
      <c r="Y15">
        <v>2.8481999999999998</v>
      </c>
      <c r="Z15">
        <v>-0.29313</v>
      </c>
      <c r="AA15">
        <v>2.2505000000000002</v>
      </c>
      <c r="AB15">
        <v>0.95423999999999998</v>
      </c>
      <c r="AC15">
        <v>0.92639000000000005</v>
      </c>
      <c r="AD15">
        <v>2.7854E-2</v>
      </c>
      <c r="AF15" s="1" t="s">
        <v>199</v>
      </c>
      <c r="AG15">
        <f>_xlfn.QUARTILE.INC(AD2:AD171,1)</f>
        <v>-0.816855</v>
      </c>
      <c r="AM15" s="1" t="s">
        <v>199</v>
      </c>
      <c r="AN15">
        <f>_xlfn.QUARTILE.INC(V2:V171,1)</f>
        <v>-0.63243249999999995</v>
      </c>
      <c r="AT15" s="6">
        <v>2.2505000000000002</v>
      </c>
      <c r="AU15" s="6">
        <v>2.5550999999999999</v>
      </c>
      <c r="AV15" s="6">
        <v>2.2505000000000002</v>
      </c>
      <c r="AW15" s="6">
        <v>0.95423999999999998</v>
      </c>
      <c r="AX15" s="6">
        <v>2.2505000000000002</v>
      </c>
      <c r="AY15" s="6">
        <v>2.1366999999999998</v>
      </c>
      <c r="AZ15" s="6">
        <v>2.2505000000000002</v>
      </c>
      <c r="BA15" s="6">
        <v>0.69896999999999998</v>
      </c>
    </row>
    <row r="16" spans="1:53" x14ac:dyDescent="0.3">
      <c r="A16" t="s">
        <v>17</v>
      </c>
      <c r="B16">
        <v>2.6633324195425647</v>
      </c>
      <c r="C16">
        <f>VLOOKUP(Área!$A16,Cidades!$A$1:$E$174,2,FALSE)</f>
        <v>2.1461280356782382</v>
      </c>
      <c r="D16">
        <f>VLOOKUP(Área!$A16,Cidades!$A$1:$E$174,3,FALSE)</f>
        <v>0.3010299956639812</v>
      </c>
      <c r="E16">
        <f>VLOOKUP(Área!$A16,Cidades!$A$1:$E$174,4,FALSE)</f>
        <v>2.7450747915820575</v>
      </c>
      <c r="F16">
        <f>VLOOKUP(Área!$A16,Cidades!$A$1:$E$174,5,FALSE)</f>
        <v>0.3010299956639812</v>
      </c>
      <c r="N16" t="s">
        <v>17</v>
      </c>
      <c r="O16">
        <v>2.6633</v>
      </c>
      <c r="P16">
        <v>2.1461000000000001</v>
      </c>
      <c r="Q16">
        <v>2.2532000000000001</v>
      </c>
      <c r="R16">
        <v>-0.10712000000000001</v>
      </c>
      <c r="S16">
        <v>2.6633</v>
      </c>
      <c r="T16">
        <v>0.30103000000000002</v>
      </c>
      <c r="U16">
        <v>0.91003000000000001</v>
      </c>
      <c r="V16">
        <v>-0.60899999999999999</v>
      </c>
      <c r="W16">
        <v>2.6633</v>
      </c>
      <c r="X16">
        <v>2.7450999999999999</v>
      </c>
      <c r="Y16">
        <v>2.9876</v>
      </c>
      <c r="Z16">
        <v>-0.24256</v>
      </c>
      <c r="AA16">
        <v>2.6633</v>
      </c>
      <c r="AB16">
        <v>0.30103000000000002</v>
      </c>
      <c r="AC16">
        <v>1.194</v>
      </c>
      <c r="AD16">
        <v>-0.89300000000000002</v>
      </c>
      <c r="AF16" s="1" t="s">
        <v>200</v>
      </c>
      <c r="AG16">
        <f>_xlfn.QUARTILE.INC(AD2:AD171,3)</f>
        <v>0.57233999999999996</v>
      </c>
      <c r="AM16" s="1" t="s">
        <v>200</v>
      </c>
      <c r="AN16">
        <f>_xlfn.QUARTILE.INC(V2:V171,3)</f>
        <v>0.5966475</v>
      </c>
      <c r="AT16" s="7">
        <v>2.6633</v>
      </c>
      <c r="AU16" s="7">
        <v>2.7450999999999999</v>
      </c>
      <c r="AV16" s="7">
        <v>2.6633</v>
      </c>
      <c r="AW16" s="7">
        <v>0.30103000000000002</v>
      </c>
      <c r="AX16" s="7">
        <v>2.6633</v>
      </c>
      <c r="AY16" s="7">
        <v>2.1461000000000001</v>
      </c>
      <c r="AZ16" s="7">
        <v>2.6633</v>
      </c>
      <c r="BA16" s="7">
        <v>0.30103000000000002</v>
      </c>
    </row>
    <row r="17" spans="1:53" x14ac:dyDescent="0.3">
      <c r="A17" t="s">
        <v>18</v>
      </c>
      <c r="B17">
        <v>2.6799010016405456</v>
      </c>
      <c r="C17">
        <f>VLOOKUP(Área!$A17,Cidades!$A$1:$E$174,2,FALSE)</f>
        <v>2.4800069429571505</v>
      </c>
      <c r="D17">
        <f>VLOOKUP(Área!$A17,Cidades!$A$1:$E$174,3,FALSE)</f>
        <v>1.5314789170422551</v>
      </c>
      <c r="E17">
        <f>VLOOKUP(Área!$A17,Cidades!$A$1:$E$174,4,FALSE)</f>
        <v>3.4563660331290431</v>
      </c>
      <c r="F17">
        <f>VLOOKUP(Área!$A17,Cidades!$A$1:$E$174,5,FALSE)</f>
        <v>1.7403626894942439</v>
      </c>
      <c r="N17" t="s">
        <v>18</v>
      </c>
      <c r="O17">
        <v>2.6798999999999999</v>
      </c>
      <c r="P17">
        <v>2.48</v>
      </c>
      <c r="Q17">
        <v>2.2565</v>
      </c>
      <c r="R17">
        <v>0.22355</v>
      </c>
      <c r="S17">
        <v>2.6798999999999999</v>
      </c>
      <c r="T17">
        <v>1.5315000000000001</v>
      </c>
      <c r="U17">
        <v>0.91810000000000003</v>
      </c>
      <c r="V17">
        <v>0.61338000000000004</v>
      </c>
      <c r="W17">
        <v>2.6798999999999999</v>
      </c>
      <c r="X17">
        <v>3.4563999999999999</v>
      </c>
      <c r="Y17">
        <v>2.9931999999999999</v>
      </c>
      <c r="Z17">
        <v>0.46314</v>
      </c>
      <c r="AA17">
        <v>2.6798999999999999</v>
      </c>
      <c r="AB17">
        <v>1.7403999999999999</v>
      </c>
      <c r="AC17">
        <v>1.2048000000000001</v>
      </c>
      <c r="AD17">
        <v>0.53559999999999997</v>
      </c>
      <c r="AF17" s="1" t="s">
        <v>201</v>
      </c>
      <c r="AG17">
        <f>AG16-AG15</f>
        <v>1.389195</v>
      </c>
      <c r="AM17" s="1" t="s">
        <v>201</v>
      </c>
      <c r="AN17">
        <f>AN16-AN15</f>
        <v>1.22908</v>
      </c>
      <c r="AT17" s="6">
        <v>2.6798999999999999</v>
      </c>
      <c r="AU17" s="6">
        <v>3.4563999999999999</v>
      </c>
      <c r="AV17" s="6">
        <v>2.6798999999999999</v>
      </c>
      <c r="AW17" s="6">
        <v>1.7403999999999999</v>
      </c>
      <c r="AX17" s="6">
        <v>2.6798999999999999</v>
      </c>
      <c r="AY17" s="6">
        <v>2.48</v>
      </c>
      <c r="AZ17" s="6">
        <v>2.6798999999999999</v>
      </c>
      <c r="BA17" s="6">
        <v>1.5315000000000001</v>
      </c>
    </row>
    <row r="18" spans="1:53" x14ac:dyDescent="0.3">
      <c r="A18" t="s">
        <v>19</v>
      </c>
      <c r="B18">
        <v>3.0838804922556871</v>
      </c>
      <c r="C18">
        <f>VLOOKUP(Área!$A18,Cidades!$A$1:$E$174,2,FALSE)</f>
        <v>2.3283796034387376</v>
      </c>
      <c r="D18">
        <f>VLOOKUP(Área!$A18,Cidades!$A$1:$E$174,3,FALSE)</f>
        <v>0</v>
      </c>
      <c r="E18">
        <f>VLOOKUP(Área!$A18,Cidades!$A$1:$E$174,4,FALSE)</f>
        <v>3.0350292822023683</v>
      </c>
      <c r="F18">
        <f>VLOOKUP(Área!$A18,Cidades!$A$1:$E$174,5,FALSE)</f>
        <v>0</v>
      </c>
      <c r="N18" t="s">
        <v>19</v>
      </c>
      <c r="O18">
        <v>3.0838999999999999</v>
      </c>
      <c r="P18">
        <v>2.3283999999999998</v>
      </c>
      <c r="Q18">
        <v>2.3349000000000002</v>
      </c>
      <c r="R18">
        <v>-6.5652999999999996E-3</v>
      </c>
      <c r="S18">
        <v>3.0838999999999999</v>
      </c>
      <c r="T18">
        <v>0</v>
      </c>
      <c r="U18">
        <v>1.1149</v>
      </c>
      <c r="V18">
        <v>-1.1149</v>
      </c>
      <c r="W18">
        <v>3.0838999999999999</v>
      </c>
      <c r="X18">
        <v>3.0350000000000001</v>
      </c>
      <c r="Y18">
        <v>3.1295999999999999</v>
      </c>
      <c r="Z18">
        <v>-9.4615000000000005E-2</v>
      </c>
      <c r="AA18">
        <v>3.0838999999999999</v>
      </c>
      <c r="AB18">
        <v>0</v>
      </c>
      <c r="AC18">
        <v>1.4666999999999999</v>
      </c>
      <c r="AD18">
        <v>-1.4666999999999999</v>
      </c>
      <c r="AF18" s="1" t="s">
        <v>202</v>
      </c>
      <c r="AG18">
        <f>AG16+(1.5*AG17)</f>
        <v>2.6561325</v>
      </c>
      <c r="AM18" s="1" t="s">
        <v>202</v>
      </c>
      <c r="AN18">
        <f>AN16+(1.5*AN17)</f>
        <v>2.4402675</v>
      </c>
      <c r="AT18" s="7">
        <v>3.0838999999999999</v>
      </c>
      <c r="AU18" s="7">
        <v>3.0350000000000001</v>
      </c>
      <c r="AV18" s="7">
        <v>3.0838999999999999</v>
      </c>
      <c r="AW18" s="7">
        <v>0</v>
      </c>
      <c r="AX18" s="7">
        <v>3.0838999999999999</v>
      </c>
      <c r="AY18" s="7">
        <v>2.3283999999999998</v>
      </c>
      <c r="AZ18" s="7">
        <v>3.0838999999999999</v>
      </c>
      <c r="BA18" s="7">
        <v>0</v>
      </c>
    </row>
    <row r="19" spans="1:53" x14ac:dyDescent="0.3">
      <c r="A19" t="s">
        <v>20</v>
      </c>
      <c r="B19">
        <v>2.6081846680731107</v>
      </c>
      <c r="C19">
        <f>VLOOKUP(Área!$A19,Cidades!$A$1:$E$174,2,FALSE)</f>
        <v>1.568201724066995</v>
      </c>
      <c r="D19">
        <f>VLOOKUP(Área!$A19,Cidades!$A$1:$E$174,3,FALSE)</f>
        <v>0</v>
      </c>
      <c r="E19">
        <f>VLOOKUP(Área!$A19,Cidades!$A$1:$E$174,4,FALSE)</f>
        <v>1.6627578316815741</v>
      </c>
      <c r="F19">
        <f>VLOOKUP(Área!$A19,Cidades!$A$1:$E$174,5,FALSE)</f>
        <v>0.77815125038364363</v>
      </c>
      <c r="N19" t="s">
        <v>20</v>
      </c>
      <c r="O19">
        <v>2.6082000000000001</v>
      </c>
      <c r="P19">
        <v>1.5682</v>
      </c>
      <c r="Q19">
        <v>2.2425000000000002</v>
      </c>
      <c r="R19">
        <v>-0.67432999999999998</v>
      </c>
      <c r="S19">
        <v>2.6082000000000001</v>
      </c>
      <c r="T19">
        <v>0</v>
      </c>
      <c r="U19">
        <v>0.88315999999999995</v>
      </c>
      <c r="V19">
        <v>-0.88315999999999995</v>
      </c>
      <c r="W19">
        <v>2.6082000000000001</v>
      </c>
      <c r="X19">
        <v>1.6628000000000001</v>
      </c>
      <c r="Y19">
        <v>2.9689999999999999</v>
      </c>
      <c r="Z19">
        <v>-1.3063</v>
      </c>
      <c r="AA19">
        <v>2.6082000000000001</v>
      </c>
      <c r="AB19">
        <v>0.77815000000000001</v>
      </c>
      <c r="AC19">
        <v>1.1583000000000001</v>
      </c>
      <c r="AD19">
        <v>-0.38012000000000001</v>
      </c>
      <c r="AF19" s="1" t="s">
        <v>203</v>
      </c>
      <c r="AG19">
        <f>AG15-(1.5*AG17)</f>
        <v>-2.9006474999999998</v>
      </c>
      <c r="AM19" s="1" t="s">
        <v>203</v>
      </c>
      <c r="AN19">
        <f>AN15-1.5*AN17</f>
        <v>-2.4760524999999998</v>
      </c>
      <c r="AT19" s="6">
        <v>2.6082000000000001</v>
      </c>
      <c r="AU19" s="6">
        <v>1.6628000000000001</v>
      </c>
      <c r="AV19" s="6">
        <v>2.6082000000000001</v>
      </c>
      <c r="AW19" s="6">
        <v>0.77815000000000001</v>
      </c>
      <c r="AX19" s="7">
        <v>3.0032999999999999</v>
      </c>
      <c r="AY19" s="7">
        <v>2.0373999999999999</v>
      </c>
      <c r="AZ19" s="6">
        <v>2.6082000000000001</v>
      </c>
      <c r="BA19" s="6">
        <v>0</v>
      </c>
    </row>
    <row r="20" spans="1:53" x14ac:dyDescent="0.3">
      <c r="A20" t="s">
        <v>149</v>
      </c>
      <c r="B20">
        <v>3.0033243628911115</v>
      </c>
      <c r="C20">
        <f>VLOOKUP(Área!$A20,Cidades!$A$1:$E$174,2,FALSE)</f>
        <v>2.0374264979406238</v>
      </c>
      <c r="D20">
        <f>VLOOKUP(Área!$A20,Cidades!$A$1:$E$174,3,FALSE)</f>
        <v>1.4913616938342726</v>
      </c>
      <c r="E20">
        <f>VLOOKUP(Área!$A20,Cidades!$A$1:$E$174,4,FALSE)</f>
        <v>2.4345689040341987</v>
      </c>
      <c r="F20">
        <f>VLOOKUP(Área!$A20,Cidades!$A$1:$E$174,5,FALSE)</f>
        <v>2.0863598306747484</v>
      </c>
      <c r="N20" t="s">
        <v>149</v>
      </c>
      <c r="O20">
        <v>3.0032999999999999</v>
      </c>
      <c r="P20">
        <v>2.0373999999999999</v>
      </c>
      <c r="Q20">
        <v>2.3193000000000001</v>
      </c>
      <c r="R20">
        <v>-0.28187000000000001</v>
      </c>
      <c r="S20">
        <v>3.0032999999999999</v>
      </c>
      <c r="T20">
        <v>1.4914000000000001</v>
      </c>
      <c r="U20">
        <v>1.0757000000000001</v>
      </c>
      <c r="V20">
        <v>0.41570000000000001</v>
      </c>
      <c r="W20">
        <v>3.0032999999999999</v>
      </c>
      <c r="X20">
        <v>2.4346000000000001</v>
      </c>
      <c r="Y20">
        <v>3.1023999999999998</v>
      </c>
      <c r="Z20">
        <v>-0.66786999999999996</v>
      </c>
      <c r="AA20">
        <v>3.0032999999999999</v>
      </c>
      <c r="AB20">
        <v>2.0863999999999998</v>
      </c>
      <c r="AC20">
        <v>1.4144000000000001</v>
      </c>
      <c r="AD20">
        <v>0.67193000000000003</v>
      </c>
      <c r="AM20" s="1"/>
      <c r="AT20" s="7">
        <v>3.0032999999999999</v>
      </c>
      <c r="AU20" s="7">
        <v>2.4346000000000001</v>
      </c>
      <c r="AV20" s="7">
        <v>3.0032999999999999</v>
      </c>
      <c r="AW20" s="7">
        <v>2.0863999999999998</v>
      </c>
      <c r="AX20" s="6">
        <v>2.9291999999999998</v>
      </c>
      <c r="AY20" s="6">
        <v>2.3944999999999999</v>
      </c>
      <c r="AZ20" s="7">
        <v>3.0032999999999999</v>
      </c>
      <c r="BA20" s="7">
        <v>1.4914000000000001</v>
      </c>
    </row>
    <row r="21" spans="1:53" x14ac:dyDescent="0.3">
      <c r="A21" t="s">
        <v>21</v>
      </c>
      <c r="B21">
        <v>2.9291766751223514</v>
      </c>
      <c r="C21">
        <f>VLOOKUP(Área!$A21,Cidades!$A$1:$E$174,2,FALSE)</f>
        <v>2.3944516808262164</v>
      </c>
      <c r="D21">
        <f>VLOOKUP(Área!$A21,Cidades!$A$1:$E$174,3,FALSE)</f>
        <v>0</v>
      </c>
      <c r="E21">
        <f>VLOOKUP(Área!$A21,Cidades!$A$1:$E$174,4,FALSE)</f>
        <v>3.3977662561264501</v>
      </c>
      <c r="F21">
        <f>VLOOKUP(Área!$A21,Cidades!$A$1:$E$174,5,FALSE)</f>
        <v>0</v>
      </c>
      <c r="N21" t="s">
        <v>21</v>
      </c>
      <c r="O21">
        <v>2.9291999999999998</v>
      </c>
      <c r="P21">
        <v>2.3944999999999999</v>
      </c>
      <c r="Q21">
        <v>2.3048999999999999</v>
      </c>
      <c r="R21">
        <v>8.9562000000000003E-2</v>
      </c>
      <c r="S21">
        <v>2.9291999999999998</v>
      </c>
      <c r="T21">
        <v>0</v>
      </c>
      <c r="U21">
        <v>1.0395000000000001</v>
      </c>
      <c r="V21">
        <v>-1.0395000000000001</v>
      </c>
      <c r="W21">
        <v>2.9291999999999998</v>
      </c>
      <c r="X21">
        <v>3.3978000000000002</v>
      </c>
      <c r="Y21">
        <v>3.0773999999999999</v>
      </c>
      <c r="Z21">
        <v>0.32035999999999998</v>
      </c>
      <c r="AA21">
        <v>2.9291999999999998</v>
      </c>
      <c r="AB21">
        <v>0</v>
      </c>
      <c r="AC21">
        <v>1.3664000000000001</v>
      </c>
      <c r="AD21">
        <v>-1.3664000000000001</v>
      </c>
      <c r="AF21" s="1" t="s">
        <v>235</v>
      </c>
      <c r="AI21" s="1" t="s">
        <v>237</v>
      </c>
      <c r="AJ21" s="1" t="s">
        <v>236</v>
      </c>
      <c r="AM21" s="1" t="s">
        <v>235</v>
      </c>
      <c r="AP21" s="1" t="s">
        <v>237</v>
      </c>
      <c r="AQ21" s="1" t="s">
        <v>236</v>
      </c>
      <c r="AT21" s="6">
        <v>2.9291999999999998</v>
      </c>
      <c r="AU21" s="6">
        <v>3.3978000000000002</v>
      </c>
      <c r="AV21" s="6">
        <v>2.9291999999999998</v>
      </c>
      <c r="AW21" s="6">
        <v>0</v>
      </c>
      <c r="AX21" s="7">
        <v>2.8246000000000002</v>
      </c>
      <c r="AY21" s="7">
        <v>2.4361999999999999</v>
      </c>
      <c r="AZ21" s="6">
        <v>2.9291999999999998</v>
      </c>
      <c r="BA21" s="6">
        <v>0</v>
      </c>
    </row>
    <row r="22" spans="1:53" x14ac:dyDescent="0.3">
      <c r="A22" t="s">
        <v>22</v>
      </c>
      <c r="B22">
        <v>2.8245709691719769</v>
      </c>
      <c r="C22">
        <f>VLOOKUP(Área!$A22,Cidades!$A$1:$E$174,2,FALSE)</f>
        <v>2.436162647040756</v>
      </c>
      <c r="D22">
        <f>VLOOKUP(Área!$A22,Cidades!$A$1:$E$174,3,FALSE)</f>
        <v>0</v>
      </c>
      <c r="E22">
        <f>VLOOKUP(Área!$A22,Cidades!$A$1:$E$174,4,FALSE)</f>
        <v>3.4596939764779706</v>
      </c>
      <c r="F22">
        <f>VLOOKUP(Área!$A22,Cidades!$A$1:$E$174,5,FALSE)</f>
        <v>0</v>
      </c>
      <c r="N22" t="s">
        <v>22</v>
      </c>
      <c r="O22">
        <v>2.8246000000000002</v>
      </c>
      <c r="P22">
        <v>2.4361999999999999</v>
      </c>
      <c r="Q22">
        <v>2.2846000000000002</v>
      </c>
      <c r="R22">
        <v>0.15160000000000001</v>
      </c>
      <c r="S22">
        <v>2.8246000000000002</v>
      </c>
      <c r="T22">
        <v>0</v>
      </c>
      <c r="U22">
        <v>0.98858000000000001</v>
      </c>
      <c r="V22">
        <v>-0.98858000000000001</v>
      </c>
      <c r="W22">
        <v>2.8246000000000002</v>
      </c>
      <c r="X22">
        <v>3.4597000000000002</v>
      </c>
      <c r="Y22">
        <v>3.0421</v>
      </c>
      <c r="Z22">
        <v>0.41760999999999998</v>
      </c>
      <c r="AA22">
        <v>2.8246000000000002</v>
      </c>
      <c r="AB22">
        <v>0</v>
      </c>
      <c r="AC22">
        <v>1.2986</v>
      </c>
      <c r="AD22">
        <v>-1.2986</v>
      </c>
      <c r="AI22" s="7">
        <v>-0.66979</v>
      </c>
      <c r="AJ22" s="7">
        <v>-1.2023999999999999</v>
      </c>
      <c r="AM22" s="1"/>
      <c r="AP22" s="7">
        <v>-0.1913</v>
      </c>
      <c r="AQ22" s="7">
        <v>-0.91634000000000004</v>
      </c>
      <c r="AT22" s="7">
        <v>2.8246000000000002</v>
      </c>
      <c r="AU22" s="7">
        <v>3.4597000000000002</v>
      </c>
      <c r="AV22" s="7">
        <v>2.8246000000000002</v>
      </c>
      <c r="AW22" s="7">
        <v>0</v>
      </c>
      <c r="AX22" s="6">
        <v>2.6916000000000002</v>
      </c>
      <c r="AY22" s="6">
        <v>2.5065</v>
      </c>
      <c r="AZ22" s="7">
        <v>2.8246000000000002</v>
      </c>
      <c r="BA22" s="7">
        <v>0</v>
      </c>
    </row>
    <row r="23" spans="1:53" x14ac:dyDescent="0.3">
      <c r="A23" t="s">
        <v>150</v>
      </c>
      <c r="B23">
        <v>2.6915641663418395</v>
      </c>
      <c r="C23">
        <f>VLOOKUP(Área!$A23,Cidades!$A$1:$E$174,2,FALSE)</f>
        <v>2.5065050324048719</v>
      </c>
      <c r="D23">
        <f>VLOOKUP(Área!$A23,Cidades!$A$1:$E$174,3,FALSE)</f>
        <v>2.012837224705172</v>
      </c>
      <c r="E23">
        <f>VLOOKUP(Área!$A23,Cidades!$A$1:$E$174,4,FALSE)</f>
        <v>3.7172543127625497</v>
      </c>
      <c r="F23">
        <f>VLOOKUP(Área!$A23,Cidades!$A$1:$E$174,5,FALSE)</f>
        <v>2.8149131812750738</v>
      </c>
      <c r="N23" t="s">
        <v>150</v>
      </c>
      <c r="O23">
        <v>2.6916000000000002</v>
      </c>
      <c r="P23">
        <v>2.5065</v>
      </c>
      <c r="Q23">
        <v>2.2587000000000002</v>
      </c>
      <c r="R23">
        <v>0.24778</v>
      </c>
      <c r="S23">
        <v>2.6916000000000002</v>
      </c>
      <c r="T23">
        <v>2.0127999999999999</v>
      </c>
      <c r="U23">
        <v>0.92378000000000005</v>
      </c>
      <c r="V23">
        <v>1.0891</v>
      </c>
      <c r="W23">
        <v>2.6916000000000002</v>
      </c>
      <c r="X23">
        <v>3.7172999999999998</v>
      </c>
      <c r="Y23">
        <v>2.9971999999999999</v>
      </c>
      <c r="Z23">
        <v>0.72009000000000001</v>
      </c>
      <c r="AA23">
        <v>2.6916000000000002</v>
      </c>
      <c r="AB23">
        <v>2.8149000000000002</v>
      </c>
      <c r="AC23">
        <v>1.2122999999999999</v>
      </c>
      <c r="AD23">
        <v>1.6026</v>
      </c>
      <c r="AI23" s="6">
        <v>-0.12379999999999999</v>
      </c>
      <c r="AJ23" s="6">
        <v>-0.56303000000000003</v>
      </c>
      <c r="AP23" s="6">
        <v>7.3527999999999996E-2</v>
      </c>
      <c r="AQ23" s="6">
        <v>-0.66205999999999998</v>
      </c>
      <c r="AT23" s="6">
        <v>2.6916000000000002</v>
      </c>
      <c r="AU23" s="6">
        <v>3.7172999999999998</v>
      </c>
      <c r="AV23" s="6">
        <v>2.6916000000000002</v>
      </c>
      <c r="AW23" s="6">
        <v>2.8149000000000002</v>
      </c>
      <c r="AX23" s="7">
        <v>2.5015999999999998</v>
      </c>
      <c r="AY23" s="7">
        <v>2.2040999999999999</v>
      </c>
      <c r="AZ23" s="6">
        <v>2.6916000000000002</v>
      </c>
      <c r="BA23" s="6">
        <v>2.0127999999999999</v>
      </c>
    </row>
    <row r="24" spans="1:53" x14ac:dyDescent="0.3">
      <c r="A24" t="s">
        <v>23</v>
      </c>
      <c r="B24">
        <v>2.5016151320667896</v>
      </c>
      <c r="C24">
        <f>VLOOKUP(Área!$A24,Cidades!$A$1:$E$174,2,FALSE)</f>
        <v>2.2041199826559246</v>
      </c>
      <c r="D24">
        <f>VLOOKUP(Área!$A24,Cidades!$A$1:$E$174,3,FALSE)</f>
        <v>1.3802112417116059</v>
      </c>
      <c r="E24">
        <f>VLOOKUP(Área!$A24,Cidades!$A$1:$E$174,4,FALSE)</f>
        <v>2.6655809910179533</v>
      </c>
      <c r="F24">
        <f>VLOOKUP(Área!$A24,Cidades!$A$1:$E$174,5,FALSE)</f>
        <v>1.3979400086720377</v>
      </c>
      <c r="N24" t="s">
        <v>23</v>
      </c>
      <c r="O24">
        <v>2.5015999999999998</v>
      </c>
      <c r="P24">
        <v>2.2040999999999999</v>
      </c>
      <c r="Q24">
        <v>2.2218</v>
      </c>
      <c r="R24">
        <v>-1.7704999999999999E-2</v>
      </c>
      <c r="S24">
        <v>2.5015999999999998</v>
      </c>
      <c r="T24">
        <v>1.3802000000000001</v>
      </c>
      <c r="U24">
        <v>0.83123999999999998</v>
      </c>
      <c r="V24">
        <v>0.54896999999999996</v>
      </c>
      <c r="W24">
        <v>2.5015999999999998</v>
      </c>
      <c r="X24">
        <v>2.6656</v>
      </c>
      <c r="Y24">
        <v>2.9329999999999998</v>
      </c>
      <c r="Z24">
        <v>-0.26745000000000002</v>
      </c>
      <c r="AA24">
        <v>2.5015999999999998</v>
      </c>
      <c r="AB24">
        <v>1.3978999999999999</v>
      </c>
      <c r="AC24">
        <v>1.0891999999999999</v>
      </c>
      <c r="AD24">
        <v>0.30875000000000002</v>
      </c>
      <c r="AI24" s="7">
        <v>-3.7622999999999997E-2</v>
      </c>
      <c r="AJ24" s="7">
        <v>-0.85640000000000005</v>
      </c>
      <c r="AP24" s="7">
        <v>4.9980999999999998E-2</v>
      </c>
      <c r="AQ24" s="7">
        <v>-0.58148999999999995</v>
      </c>
      <c r="AT24" s="7">
        <v>2.5015999999999998</v>
      </c>
      <c r="AU24" s="7">
        <v>2.6656</v>
      </c>
      <c r="AV24" s="7">
        <v>2.5015999999999998</v>
      </c>
      <c r="AW24" s="7">
        <v>1.3978999999999999</v>
      </c>
      <c r="AX24" s="6">
        <v>2.8393000000000002</v>
      </c>
      <c r="AY24" s="6">
        <v>2.2833000000000001</v>
      </c>
      <c r="AZ24" s="7">
        <v>2.5015999999999998</v>
      </c>
      <c r="BA24" s="7">
        <v>1.3802000000000001</v>
      </c>
    </row>
    <row r="25" spans="1:53" x14ac:dyDescent="0.3">
      <c r="A25" t="s">
        <v>24</v>
      </c>
      <c r="B25">
        <v>2.8393196361289452</v>
      </c>
      <c r="C25">
        <f>VLOOKUP(Área!$A25,Cidades!$A$1:$E$174,2,FALSE)</f>
        <v>2.2833012287035497</v>
      </c>
      <c r="D25">
        <f>VLOOKUP(Área!$A25,Cidades!$A$1:$E$174,3,FALSE)</f>
        <v>0</v>
      </c>
      <c r="E25">
        <f>VLOOKUP(Área!$A25,Cidades!$A$1:$E$174,4,FALSE)</f>
        <v>3.0519239160461065</v>
      </c>
      <c r="F25">
        <f>VLOOKUP(Área!$A25,Cidades!$A$1:$E$174,5,FALSE)</f>
        <v>0.47712125471966244</v>
      </c>
      <c r="N25" t="s">
        <v>24</v>
      </c>
      <c r="O25">
        <v>2.8393000000000002</v>
      </c>
      <c r="P25">
        <v>2.2833000000000001</v>
      </c>
      <c r="Q25">
        <v>2.2873999999999999</v>
      </c>
      <c r="R25">
        <v>-4.1317000000000003E-3</v>
      </c>
      <c r="S25">
        <v>2.8393000000000002</v>
      </c>
      <c r="T25">
        <v>0</v>
      </c>
      <c r="U25">
        <v>0.99575999999999998</v>
      </c>
      <c r="V25">
        <v>-0.99575999999999998</v>
      </c>
      <c r="W25">
        <v>2.8393000000000002</v>
      </c>
      <c r="X25">
        <v>3.0518999999999998</v>
      </c>
      <c r="Y25">
        <v>3.0470999999999999</v>
      </c>
      <c r="Z25">
        <v>4.8618999999999997E-3</v>
      </c>
      <c r="AA25">
        <v>2.8393000000000002</v>
      </c>
      <c r="AB25">
        <v>0.47711999999999999</v>
      </c>
      <c r="AC25">
        <v>1.3081</v>
      </c>
      <c r="AD25">
        <v>-0.83099000000000001</v>
      </c>
      <c r="AI25" s="6">
        <v>-0.57391000000000003</v>
      </c>
      <c r="AJ25" s="6">
        <v>-0.14746999999999999</v>
      </c>
      <c r="AP25" s="6">
        <v>-0.11167000000000001</v>
      </c>
      <c r="AQ25" s="6">
        <v>0.10921</v>
      </c>
      <c r="AT25" s="6">
        <v>2.8393000000000002</v>
      </c>
      <c r="AU25" s="6">
        <v>3.0518999999999998</v>
      </c>
      <c r="AV25" s="6">
        <v>2.8393000000000002</v>
      </c>
      <c r="AW25" s="6">
        <v>0.47711999999999999</v>
      </c>
      <c r="AX25" s="7">
        <v>2.1257000000000001</v>
      </c>
      <c r="AY25" s="7">
        <v>1.7634000000000001</v>
      </c>
      <c r="AZ25" s="6">
        <v>2.8393000000000002</v>
      </c>
      <c r="BA25" s="6">
        <v>0</v>
      </c>
    </row>
    <row r="26" spans="1:53" x14ac:dyDescent="0.3">
      <c r="A26" t="s">
        <v>25</v>
      </c>
      <c r="B26">
        <v>2.125734936692226</v>
      </c>
      <c r="C26">
        <f>VLOOKUP(Área!$A26,Cidades!$A$1:$E$174,2,FALSE)</f>
        <v>1.7634279935629373</v>
      </c>
      <c r="D26">
        <f>VLOOKUP(Área!$A26,Cidades!$A$1:$E$174,3,FALSE)</f>
        <v>0.6020599913279624</v>
      </c>
      <c r="E26">
        <f>VLOOKUP(Área!$A26,Cidades!$A$1:$E$174,4,FALSE)</f>
        <v>1.8325089127062364</v>
      </c>
      <c r="F26">
        <f>VLOOKUP(Área!$A26,Cidades!$A$1:$E$174,5,FALSE)</f>
        <v>0.69897000433601886</v>
      </c>
      <c r="N26" t="s">
        <v>25</v>
      </c>
      <c r="O26">
        <v>2.1257000000000001</v>
      </c>
      <c r="P26">
        <v>1.7634000000000001</v>
      </c>
      <c r="Q26">
        <v>2.1488</v>
      </c>
      <c r="R26">
        <v>-0.38536999999999999</v>
      </c>
      <c r="S26">
        <v>2.1257000000000001</v>
      </c>
      <c r="T26">
        <v>0.60206000000000004</v>
      </c>
      <c r="U26">
        <v>0.64812000000000003</v>
      </c>
      <c r="V26">
        <v>-4.6058000000000002E-2</v>
      </c>
      <c r="W26">
        <v>2.1257000000000001</v>
      </c>
      <c r="X26">
        <v>1.8325</v>
      </c>
      <c r="Y26">
        <v>2.8060999999999998</v>
      </c>
      <c r="Z26">
        <v>-0.97358999999999996</v>
      </c>
      <c r="AA26">
        <v>2.1257000000000001</v>
      </c>
      <c r="AB26">
        <v>0.69896999999999998</v>
      </c>
      <c r="AC26">
        <v>0.84552000000000005</v>
      </c>
      <c r="AD26">
        <v>-0.14655000000000001</v>
      </c>
      <c r="AI26" s="7">
        <v>0.84675</v>
      </c>
      <c r="AJ26" s="7">
        <v>-0.36909999999999998</v>
      </c>
      <c r="AP26" s="7">
        <v>0.2051</v>
      </c>
      <c r="AQ26" s="7">
        <v>-0.17152999999999999</v>
      </c>
      <c r="AT26" s="7">
        <v>2.1257000000000001</v>
      </c>
      <c r="AU26" s="7">
        <v>1.8325</v>
      </c>
      <c r="AV26" s="7">
        <v>2.1257000000000001</v>
      </c>
      <c r="AW26" s="7">
        <v>0.69896999999999998</v>
      </c>
      <c r="AX26" s="6">
        <v>2.0868000000000002</v>
      </c>
      <c r="AY26" s="6">
        <v>2.1614</v>
      </c>
      <c r="AZ26" s="7">
        <v>2.1257000000000001</v>
      </c>
      <c r="BA26" s="7">
        <v>0.60206000000000004</v>
      </c>
    </row>
    <row r="27" spans="1:53" x14ac:dyDescent="0.3">
      <c r="A27" t="s">
        <v>26</v>
      </c>
      <c r="B27">
        <v>2.0867512312420566</v>
      </c>
      <c r="C27">
        <f>VLOOKUP(Área!$A27,Cidades!$A$1:$E$174,2,FALSE)</f>
        <v>2.1613680022349748</v>
      </c>
      <c r="D27">
        <f>VLOOKUP(Área!$A27,Cidades!$A$1:$E$174,3,FALSE)</f>
        <v>1.6627578316815741</v>
      </c>
      <c r="E27">
        <f>VLOOKUP(Área!$A27,Cidades!$A$1:$E$174,4,FALSE)</f>
        <v>2.3483048630481607</v>
      </c>
      <c r="F27">
        <f>VLOOKUP(Área!$A27,Cidades!$A$1:$E$174,5,FALSE)</f>
        <v>1.8129133566428555</v>
      </c>
      <c r="N27" t="s">
        <v>26</v>
      </c>
      <c r="O27">
        <v>2.0868000000000002</v>
      </c>
      <c r="P27">
        <v>2.1614</v>
      </c>
      <c r="Q27">
        <v>2.1412</v>
      </c>
      <c r="R27">
        <v>2.0140000000000002E-2</v>
      </c>
      <c r="S27">
        <v>2.0868000000000002</v>
      </c>
      <c r="T27">
        <v>1.6628000000000001</v>
      </c>
      <c r="U27">
        <v>0.62912999999999997</v>
      </c>
      <c r="V27">
        <v>1.0336000000000001</v>
      </c>
      <c r="W27">
        <v>2.0868000000000002</v>
      </c>
      <c r="X27">
        <v>2.3483000000000001</v>
      </c>
      <c r="Y27">
        <v>2.7928999999999999</v>
      </c>
      <c r="Z27">
        <v>-0.44463000000000003</v>
      </c>
      <c r="AA27">
        <v>2.0868000000000002</v>
      </c>
      <c r="AB27">
        <v>1.8129</v>
      </c>
      <c r="AC27">
        <v>0.82025000000000003</v>
      </c>
      <c r="AD27">
        <v>0.99267000000000005</v>
      </c>
      <c r="AI27" s="6">
        <v>-9.7389000000000003E-2</v>
      </c>
      <c r="AJ27" s="6">
        <v>1.2921</v>
      </c>
      <c r="AP27" s="6">
        <v>8.3615999999999996E-2</v>
      </c>
      <c r="AQ27" s="6">
        <v>1.0325</v>
      </c>
      <c r="AT27" s="6">
        <v>2.0868000000000002</v>
      </c>
      <c r="AU27" s="6">
        <v>2.3483000000000001</v>
      </c>
      <c r="AV27" s="6">
        <v>2.0868000000000002</v>
      </c>
      <c r="AW27" s="6">
        <v>1.8129</v>
      </c>
      <c r="AX27" s="7">
        <v>3.1709999999999998</v>
      </c>
      <c r="AY27" s="7">
        <v>2.5091999999999999</v>
      </c>
      <c r="AZ27" s="6">
        <v>2.0868000000000002</v>
      </c>
      <c r="BA27" s="6">
        <v>1.6628000000000001</v>
      </c>
    </row>
    <row r="28" spans="1:53" x14ac:dyDescent="0.3">
      <c r="A28" t="s">
        <v>27</v>
      </c>
      <c r="B28">
        <v>3.1710362985712908</v>
      </c>
      <c r="C28">
        <f>VLOOKUP(Área!$A28,Cidades!$A$1:$E$174,2,FALSE)</f>
        <v>2.509202522331103</v>
      </c>
      <c r="D28">
        <f>VLOOKUP(Área!$A28,Cidades!$A$1:$E$174,3,FALSE)</f>
        <v>1.505149978319906</v>
      </c>
      <c r="E28">
        <f>VLOOKUP(Área!$A28,Cidades!$A$1:$E$174,4,FALSE)</f>
        <v>3.5899496013257077</v>
      </c>
      <c r="F28">
        <f>VLOOKUP(Área!$A28,Cidades!$A$1:$E$174,5,FALSE)</f>
        <v>1.5440680443502757</v>
      </c>
      <c r="N28" t="s">
        <v>27</v>
      </c>
      <c r="O28">
        <v>3.1709999999999998</v>
      </c>
      <c r="P28">
        <v>2.5091999999999999</v>
      </c>
      <c r="Q28">
        <v>2.3519000000000001</v>
      </c>
      <c r="R28">
        <v>0.15733</v>
      </c>
      <c r="S28">
        <v>3.1709999999999998</v>
      </c>
      <c r="T28">
        <v>1.5051000000000001</v>
      </c>
      <c r="U28">
        <v>1.1574</v>
      </c>
      <c r="V28">
        <v>0.34777999999999998</v>
      </c>
      <c r="W28">
        <v>3.1709999999999998</v>
      </c>
      <c r="X28">
        <v>3.5899000000000001</v>
      </c>
      <c r="Y28">
        <v>3.1591</v>
      </c>
      <c r="Z28">
        <v>0.43086999999999998</v>
      </c>
      <c r="AA28">
        <v>3.1709999999999998</v>
      </c>
      <c r="AB28">
        <v>1.5441</v>
      </c>
      <c r="AC28">
        <v>1.5232000000000001</v>
      </c>
      <c r="AD28">
        <v>2.0912E-2</v>
      </c>
      <c r="AI28" s="7">
        <v>0.30957000000000001</v>
      </c>
      <c r="AJ28" s="7">
        <v>-1.1845000000000001</v>
      </c>
      <c r="AP28" s="7">
        <v>0.16791</v>
      </c>
      <c r="AQ28" s="7">
        <v>-0.90288999999999997</v>
      </c>
      <c r="AT28" s="7">
        <v>3.1709999999999998</v>
      </c>
      <c r="AU28" s="7">
        <v>3.5899000000000001</v>
      </c>
      <c r="AV28" s="7">
        <v>3.1709999999999998</v>
      </c>
      <c r="AW28" s="7">
        <v>1.5441</v>
      </c>
      <c r="AX28" s="6">
        <v>2.7098</v>
      </c>
      <c r="AY28" s="6">
        <v>2.4378000000000002</v>
      </c>
      <c r="AZ28" s="7">
        <v>3.1709999999999998</v>
      </c>
      <c r="BA28" s="7">
        <v>1.5051000000000001</v>
      </c>
    </row>
    <row r="29" spans="1:53" x14ac:dyDescent="0.3">
      <c r="A29" t="s">
        <v>28</v>
      </c>
      <c r="B29">
        <v>2.7097650458198226</v>
      </c>
      <c r="C29">
        <f>VLOOKUP(Área!$A29,Cidades!$A$1:$E$174,2,FALSE)</f>
        <v>2.4377505628203879</v>
      </c>
      <c r="D29">
        <f>VLOOKUP(Área!$A29,Cidades!$A$1:$E$174,3,FALSE)</f>
        <v>0</v>
      </c>
      <c r="E29">
        <f>VLOOKUP(Área!$A29,Cidades!$A$1:$E$174,4,FALSE)</f>
        <v>3.4187982905903533</v>
      </c>
      <c r="F29">
        <f>VLOOKUP(Área!$A29,Cidades!$A$1:$E$174,5,FALSE)</f>
        <v>0</v>
      </c>
      <c r="N29" t="s">
        <v>28</v>
      </c>
      <c r="O29">
        <v>2.7098</v>
      </c>
      <c r="P29">
        <v>2.4378000000000002</v>
      </c>
      <c r="Q29">
        <v>2.2623000000000002</v>
      </c>
      <c r="R29">
        <v>0.17549000000000001</v>
      </c>
      <c r="S29">
        <v>2.7098</v>
      </c>
      <c r="T29">
        <v>0</v>
      </c>
      <c r="U29">
        <v>0.93264999999999998</v>
      </c>
      <c r="V29">
        <v>-0.93264999999999998</v>
      </c>
      <c r="W29">
        <v>2.7098</v>
      </c>
      <c r="X29">
        <v>3.4188000000000001</v>
      </c>
      <c r="Y29">
        <v>3.0032999999999999</v>
      </c>
      <c r="Z29">
        <v>0.41548000000000002</v>
      </c>
      <c r="AA29">
        <v>2.7098</v>
      </c>
      <c r="AB29">
        <v>0</v>
      </c>
      <c r="AC29">
        <v>1.2241</v>
      </c>
      <c r="AD29">
        <v>-1.2241</v>
      </c>
      <c r="AI29" s="6">
        <v>-0.58282</v>
      </c>
      <c r="AJ29" s="6">
        <v>0.72936000000000001</v>
      </c>
      <c r="AP29" s="6">
        <v>-7.7882999999999994E-2</v>
      </c>
      <c r="AQ29" s="6">
        <v>1.0664</v>
      </c>
      <c r="AT29" s="6">
        <v>2.7098</v>
      </c>
      <c r="AU29" s="6">
        <v>3.4188000000000001</v>
      </c>
      <c r="AV29" s="6">
        <v>2.7098</v>
      </c>
      <c r="AW29" s="6">
        <v>0</v>
      </c>
      <c r="AX29" s="7">
        <v>3.0419</v>
      </c>
      <c r="AY29" s="7">
        <v>2.4756999999999998</v>
      </c>
      <c r="AZ29" s="6">
        <v>2.7098</v>
      </c>
      <c r="BA29" s="6">
        <v>0</v>
      </c>
    </row>
    <row r="30" spans="1:53" x14ac:dyDescent="0.3">
      <c r="A30" t="s">
        <v>29</v>
      </c>
      <c r="B30">
        <v>3.0419348199300749</v>
      </c>
      <c r="C30">
        <f>VLOOKUP(Área!$A30,Cidades!$A$1:$E$174,2,FALSE)</f>
        <v>2.4756711883244296</v>
      </c>
      <c r="D30">
        <f>VLOOKUP(Área!$A30,Cidades!$A$1:$E$174,3,FALSE)</f>
        <v>1.7403626894942439</v>
      </c>
      <c r="E30">
        <f>VLOOKUP(Área!$A30,Cidades!$A$1:$E$174,4,FALSE)</f>
        <v>3.5718252490408289</v>
      </c>
      <c r="F30">
        <f>VLOOKUP(Área!$A30,Cidades!$A$1:$E$174,5,FALSE)</f>
        <v>1.8692317197309762</v>
      </c>
      <c r="N30" t="s">
        <v>29</v>
      </c>
      <c r="O30">
        <v>3.0419</v>
      </c>
      <c r="P30">
        <v>2.4756999999999998</v>
      </c>
      <c r="Q30">
        <v>2.3268</v>
      </c>
      <c r="R30">
        <v>0.14888000000000001</v>
      </c>
      <c r="S30">
        <v>3.0419</v>
      </c>
      <c r="T30">
        <v>1.7403999999999999</v>
      </c>
      <c r="U30">
        <v>1.0945</v>
      </c>
      <c r="V30">
        <v>0.64588999999999996</v>
      </c>
      <c r="W30">
        <v>3.0419</v>
      </c>
      <c r="X30">
        <v>3.5718000000000001</v>
      </c>
      <c r="Y30">
        <v>3.1154999999999999</v>
      </c>
      <c r="Z30">
        <v>0.45634000000000002</v>
      </c>
      <c r="AA30">
        <v>3.0419</v>
      </c>
      <c r="AB30">
        <v>1.8692</v>
      </c>
      <c r="AC30">
        <v>1.4395</v>
      </c>
      <c r="AD30">
        <v>0.42976999999999999</v>
      </c>
      <c r="AI30" s="7">
        <v>-9.0806999999999999E-2</v>
      </c>
      <c r="AJ30" s="7">
        <v>1.7283999999999999</v>
      </c>
      <c r="AP30" s="7">
        <v>6.5084000000000003E-2</v>
      </c>
      <c r="AQ30" s="7">
        <v>1.3108</v>
      </c>
      <c r="AT30" s="7">
        <v>3.0419</v>
      </c>
      <c r="AU30" s="7">
        <v>3.5718000000000001</v>
      </c>
      <c r="AV30" s="7">
        <v>3.0419</v>
      </c>
      <c r="AW30" s="7">
        <v>1.8692</v>
      </c>
      <c r="AX30" s="6">
        <v>3.0777000000000001</v>
      </c>
      <c r="AY30" s="6">
        <v>2.2067999999999999</v>
      </c>
      <c r="AZ30" s="7">
        <v>3.0419</v>
      </c>
      <c r="BA30" s="7">
        <v>1.7403999999999999</v>
      </c>
    </row>
    <row r="31" spans="1:53" x14ac:dyDescent="0.3">
      <c r="A31" t="s">
        <v>30</v>
      </c>
      <c r="B31">
        <v>3.0776984973998074</v>
      </c>
      <c r="C31">
        <f>VLOOKUP(Área!$A31,Cidades!$A$1:$E$174,2,FALSE)</f>
        <v>2.2068258760318495</v>
      </c>
      <c r="D31">
        <f>VLOOKUP(Área!$A31,Cidades!$A$1:$E$174,3,FALSE)</f>
        <v>0.47712125471966244</v>
      </c>
      <c r="E31">
        <f>VLOOKUP(Área!$A31,Cidades!$A$1:$E$174,4,FALSE)</f>
        <v>2.3873898263387292</v>
      </c>
      <c r="F31">
        <f>VLOOKUP(Área!$A31,Cidades!$A$1:$E$174,5,FALSE)</f>
        <v>0.47712125471966244</v>
      </c>
      <c r="N31" t="s">
        <v>30</v>
      </c>
      <c r="O31">
        <v>3.0777000000000001</v>
      </c>
      <c r="P31">
        <v>2.2067999999999999</v>
      </c>
      <c r="Q31">
        <v>2.3336999999999999</v>
      </c>
      <c r="R31">
        <v>-0.12692000000000001</v>
      </c>
      <c r="S31">
        <v>3.0777000000000001</v>
      </c>
      <c r="T31">
        <v>0.47711999999999999</v>
      </c>
      <c r="U31">
        <v>1.1119000000000001</v>
      </c>
      <c r="V31">
        <v>-0.63478000000000001</v>
      </c>
      <c r="W31">
        <v>3.0777000000000001</v>
      </c>
      <c r="X31">
        <v>2.3874</v>
      </c>
      <c r="Y31">
        <v>3.1276000000000002</v>
      </c>
      <c r="Z31">
        <v>-0.74016999999999999</v>
      </c>
      <c r="AA31">
        <v>3.0777000000000001</v>
      </c>
      <c r="AB31">
        <v>0.47711999999999999</v>
      </c>
      <c r="AC31">
        <v>1.4625999999999999</v>
      </c>
      <c r="AD31">
        <v>-0.98553000000000002</v>
      </c>
      <c r="AI31" s="6">
        <v>-0.11841</v>
      </c>
      <c r="AJ31" s="6">
        <v>-0.80288999999999999</v>
      </c>
      <c r="AP31" s="6">
        <v>0.10019</v>
      </c>
      <c r="AQ31" s="6">
        <v>-0.59141999999999995</v>
      </c>
      <c r="AT31" s="6">
        <v>3.0777000000000001</v>
      </c>
      <c r="AU31" s="6">
        <v>2.3874</v>
      </c>
      <c r="AV31" s="6">
        <v>3.0777000000000001</v>
      </c>
      <c r="AW31" s="6">
        <v>0.47711999999999999</v>
      </c>
      <c r="AX31" s="7">
        <v>2.5144000000000002</v>
      </c>
      <c r="AY31" s="7">
        <v>1.7482</v>
      </c>
      <c r="AZ31" s="6">
        <v>3.0777000000000001</v>
      </c>
      <c r="BA31" s="6">
        <v>0.47711999999999999</v>
      </c>
    </row>
    <row r="32" spans="1:53" x14ac:dyDescent="0.3">
      <c r="A32" t="s">
        <v>31</v>
      </c>
      <c r="B32">
        <v>2.5144428186874137</v>
      </c>
      <c r="C32">
        <f>VLOOKUP(Área!$A32,Cidades!$A$1:$E$174,2,FALSE)</f>
        <v>1.7481880270062005</v>
      </c>
      <c r="D32">
        <f>VLOOKUP(Área!$A32,Cidades!$A$1:$E$174,3,FALSE)</f>
        <v>0</v>
      </c>
      <c r="E32">
        <f>VLOOKUP(Área!$A32,Cidades!$A$1:$E$174,4,FALSE)</f>
        <v>1.8692317197309762</v>
      </c>
      <c r="F32">
        <f>VLOOKUP(Área!$A32,Cidades!$A$1:$E$174,5,FALSE)</f>
        <v>0</v>
      </c>
      <c r="N32" t="s">
        <v>31</v>
      </c>
      <c r="O32">
        <v>2.5144000000000002</v>
      </c>
      <c r="P32">
        <v>1.7482</v>
      </c>
      <c r="Q32">
        <v>2.2242999999999999</v>
      </c>
      <c r="R32">
        <v>-0.47613</v>
      </c>
      <c r="S32">
        <v>2.5144000000000002</v>
      </c>
      <c r="T32">
        <v>0</v>
      </c>
      <c r="U32">
        <v>0.83748999999999996</v>
      </c>
      <c r="V32">
        <v>-0.83748999999999996</v>
      </c>
      <c r="W32">
        <v>2.5144000000000002</v>
      </c>
      <c r="X32">
        <v>1.8692</v>
      </c>
      <c r="Y32">
        <v>2.9373999999999998</v>
      </c>
      <c r="Z32">
        <v>-1.0681</v>
      </c>
      <c r="AA32">
        <v>2.5144000000000002</v>
      </c>
      <c r="AB32">
        <v>0</v>
      </c>
      <c r="AC32">
        <v>1.0974999999999999</v>
      </c>
      <c r="AD32">
        <v>-1.0974999999999999</v>
      </c>
      <c r="AI32" s="7">
        <v>0.30881999999999998</v>
      </c>
      <c r="AJ32" s="7">
        <v>-1.4558</v>
      </c>
      <c r="AP32" s="7">
        <v>5.0328999999999999E-2</v>
      </c>
      <c r="AQ32" s="7">
        <v>-1.1067</v>
      </c>
      <c r="AT32" s="7">
        <v>2.5144000000000002</v>
      </c>
      <c r="AU32" s="7">
        <v>1.8692</v>
      </c>
      <c r="AV32" s="7">
        <v>2.5144000000000002</v>
      </c>
      <c r="AW32" s="7">
        <v>0</v>
      </c>
      <c r="AX32" s="6">
        <v>2.4154</v>
      </c>
      <c r="AY32" s="6">
        <v>2.3673999999999999</v>
      </c>
      <c r="AZ32" s="7">
        <v>2.5144000000000002</v>
      </c>
      <c r="BA32" s="7">
        <v>0</v>
      </c>
    </row>
    <row r="33" spans="1:53" x14ac:dyDescent="0.3">
      <c r="A33" t="s">
        <v>32</v>
      </c>
      <c r="B33">
        <v>2.4153640372207281</v>
      </c>
      <c r="C33">
        <f>VLOOKUP(Área!$A33,Cidades!$A$1:$E$174,2,FALSE)</f>
        <v>2.3673559210260189</v>
      </c>
      <c r="D33">
        <f>VLOOKUP(Área!$A33,Cidades!$A$1:$E$174,3,FALSE)</f>
        <v>0.84509804001425681</v>
      </c>
      <c r="E33">
        <f>VLOOKUP(Área!$A33,Cidades!$A$1:$E$174,4,FALSE)</f>
        <v>2.9982593384236988</v>
      </c>
      <c r="F33">
        <f>VLOOKUP(Área!$A33,Cidades!$A$1:$E$174,5,FALSE)</f>
        <v>0.84509804001425681</v>
      </c>
      <c r="N33" t="s">
        <v>32</v>
      </c>
      <c r="O33">
        <v>2.4154</v>
      </c>
      <c r="P33">
        <v>2.3673999999999999</v>
      </c>
      <c r="Q33">
        <v>2.2050999999999998</v>
      </c>
      <c r="R33">
        <v>0.16228999999999999</v>
      </c>
      <c r="S33">
        <v>2.4154</v>
      </c>
      <c r="T33">
        <v>0.84509999999999996</v>
      </c>
      <c r="U33">
        <v>0.78922000000000003</v>
      </c>
      <c r="V33">
        <v>5.5877000000000003E-2</v>
      </c>
      <c r="W33">
        <v>2.4154</v>
      </c>
      <c r="X33">
        <v>2.9983</v>
      </c>
      <c r="Y33">
        <v>2.9039000000000001</v>
      </c>
      <c r="Z33">
        <v>9.4356999999999996E-2</v>
      </c>
      <c r="AA33">
        <v>2.4154</v>
      </c>
      <c r="AB33">
        <v>0.84509999999999996</v>
      </c>
      <c r="AC33">
        <v>1.0333000000000001</v>
      </c>
      <c r="AD33">
        <v>-0.18817999999999999</v>
      </c>
      <c r="AI33" s="6">
        <v>0.59152000000000005</v>
      </c>
      <c r="AJ33" s="6">
        <v>-1.5357000000000001E-2</v>
      </c>
      <c r="AP33" s="6">
        <v>0.14643</v>
      </c>
      <c r="AQ33" s="6">
        <v>0.20394000000000001</v>
      </c>
      <c r="AT33" s="6">
        <v>2.4154</v>
      </c>
      <c r="AU33" s="6">
        <v>2.9983</v>
      </c>
      <c r="AV33" s="6">
        <v>2.4154</v>
      </c>
      <c r="AW33" s="6">
        <v>0.84509999999999996</v>
      </c>
      <c r="AX33" s="7">
        <v>2.9639000000000002</v>
      </c>
      <c r="AY33" s="7">
        <v>1.7634000000000001</v>
      </c>
      <c r="AZ33" s="6">
        <v>2.4154</v>
      </c>
      <c r="BA33" s="6">
        <v>0.84509999999999996</v>
      </c>
    </row>
    <row r="34" spans="1:53" x14ac:dyDescent="0.3">
      <c r="A34" t="s">
        <v>33</v>
      </c>
      <c r="B34">
        <v>2.9639199838172567</v>
      </c>
      <c r="C34">
        <f>VLOOKUP(Área!$A34,Cidades!$A$1:$E$174,2,FALSE)</f>
        <v>1.7634279935629373</v>
      </c>
      <c r="D34">
        <f>VLOOKUP(Área!$A34,Cidades!$A$1:$E$174,3,FALSE)</f>
        <v>1.2041199826559248</v>
      </c>
      <c r="E34">
        <f>VLOOKUP(Área!$A34,Cidades!$A$1:$E$174,4,FALSE)</f>
        <v>1.919078092376074</v>
      </c>
      <c r="F34">
        <f>VLOOKUP(Área!$A34,Cidades!$A$1:$E$174,5,FALSE)</f>
        <v>1.2304489213782739</v>
      </c>
      <c r="N34" t="s">
        <v>33</v>
      </c>
      <c r="O34">
        <v>2.9639000000000002</v>
      </c>
      <c r="P34">
        <v>1.7634000000000001</v>
      </c>
      <c r="Q34">
        <v>2.3115999999999999</v>
      </c>
      <c r="R34">
        <v>-0.54820999999999998</v>
      </c>
      <c r="S34">
        <v>2.9639000000000002</v>
      </c>
      <c r="T34">
        <v>1.2040999999999999</v>
      </c>
      <c r="U34">
        <v>1.0565</v>
      </c>
      <c r="V34">
        <v>0.14765</v>
      </c>
      <c r="W34">
        <v>2.9639000000000002</v>
      </c>
      <c r="X34">
        <v>1.9191</v>
      </c>
      <c r="Y34">
        <v>3.0891000000000002</v>
      </c>
      <c r="Z34">
        <v>-1.1700999999999999</v>
      </c>
      <c r="AA34">
        <v>2.9639000000000002</v>
      </c>
      <c r="AB34">
        <v>1.2303999999999999</v>
      </c>
      <c r="AC34">
        <v>1.3889</v>
      </c>
      <c r="AD34">
        <v>-0.15844</v>
      </c>
      <c r="AI34" s="7">
        <v>0.76139999999999997</v>
      </c>
      <c r="AJ34" s="7">
        <v>-0.33450000000000002</v>
      </c>
      <c r="AP34" s="7">
        <v>0.24471000000000001</v>
      </c>
      <c r="AQ34" s="7">
        <v>-0.68018000000000001</v>
      </c>
      <c r="AT34" s="7">
        <v>2.9639000000000002</v>
      </c>
      <c r="AU34" s="7">
        <v>1.9191</v>
      </c>
      <c r="AV34" s="7">
        <v>2.9639000000000002</v>
      </c>
      <c r="AW34" s="7">
        <v>1.2303999999999999</v>
      </c>
      <c r="AX34" s="6">
        <v>2.6575000000000002</v>
      </c>
      <c r="AY34" s="6">
        <v>2.1492</v>
      </c>
      <c r="AZ34" s="7">
        <v>2.9639000000000002</v>
      </c>
      <c r="BA34" s="7">
        <v>1.2040999999999999</v>
      </c>
    </row>
    <row r="35" spans="1:53" x14ac:dyDescent="0.3">
      <c r="A35" t="s">
        <v>151</v>
      </c>
      <c r="B35">
        <v>2.6574727284733251</v>
      </c>
      <c r="C35">
        <f>VLOOKUP(Área!$A35,Cidades!$A$1:$E$174,2,FALSE)</f>
        <v>2.1492191126553797</v>
      </c>
      <c r="D35">
        <f>VLOOKUP(Área!$A35,Cidades!$A$1:$E$174,3,FALSE)</f>
        <v>1.2304489213782739</v>
      </c>
      <c r="E35">
        <f>VLOOKUP(Área!$A35,Cidades!$A$1:$E$174,4,FALSE)</f>
        <v>2.4608978427565478</v>
      </c>
      <c r="F35">
        <f>VLOOKUP(Área!$A35,Cidades!$A$1:$E$174,5,FALSE)</f>
        <v>2.1139433523068369</v>
      </c>
      <c r="N35" t="s">
        <v>151</v>
      </c>
      <c r="O35">
        <v>2.6575000000000002</v>
      </c>
      <c r="P35">
        <v>2.1492</v>
      </c>
      <c r="Q35">
        <v>2.2521</v>
      </c>
      <c r="R35">
        <v>-0.10289</v>
      </c>
      <c r="S35">
        <v>2.6575000000000002</v>
      </c>
      <c r="T35">
        <v>1.2303999999999999</v>
      </c>
      <c r="U35">
        <v>0.90717000000000003</v>
      </c>
      <c r="V35">
        <v>0.32328000000000001</v>
      </c>
      <c r="W35">
        <v>2.6575000000000002</v>
      </c>
      <c r="X35">
        <v>2.4609000000000001</v>
      </c>
      <c r="Y35">
        <v>2.9857</v>
      </c>
      <c r="Z35">
        <v>-0.52476</v>
      </c>
      <c r="AA35">
        <v>2.6575000000000002</v>
      </c>
      <c r="AB35">
        <v>2.1139000000000001</v>
      </c>
      <c r="AC35">
        <v>1.1901999999999999</v>
      </c>
      <c r="AD35">
        <v>0.92371999999999999</v>
      </c>
      <c r="AI35" s="6">
        <v>-0.29313</v>
      </c>
      <c r="AJ35" s="6">
        <v>2.7854E-2</v>
      </c>
      <c r="AP35" s="6">
        <v>-3.6316000000000001E-2</v>
      </c>
      <c r="AQ35" s="6">
        <v>-9.9235999999999994E-3</v>
      </c>
      <c r="AT35" s="6">
        <v>2.6575000000000002</v>
      </c>
      <c r="AU35" s="6">
        <v>2.4609000000000001</v>
      </c>
      <c r="AV35" s="6">
        <v>2.6575000000000002</v>
      </c>
      <c r="AW35" s="6">
        <v>2.1139000000000001</v>
      </c>
      <c r="AX35" s="7">
        <v>2.9001000000000001</v>
      </c>
      <c r="AY35" s="7">
        <v>2.5198</v>
      </c>
      <c r="AZ35" s="6">
        <v>2.6575000000000002</v>
      </c>
      <c r="BA35" s="6">
        <v>1.2303999999999999</v>
      </c>
    </row>
    <row r="36" spans="1:53" x14ac:dyDescent="0.3">
      <c r="A36" t="s">
        <v>34</v>
      </c>
      <c r="B36">
        <v>2.9001327102665275</v>
      </c>
      <c r="C36">
        <f>VLOOKUP(Área!$A36,Cidades!$A$1:$E$174,2,FALSE)</f>
        <v>2.5198279937757189</v>
      </c>
      <c r="D36">
        <f>VLOOKUP(Área!$A36,Cidades!$A$1:$E$174,3,FALSE)</f>
        <v>2.3909351071033793</v>
      </c>
      <c r="E36">
        <f>VLOOKUP(Área!$A36,Cidades!$A$1:$E$174,4,FALSE)</f>
        <v>4.1599279528959849</v>
      </c>
      <c r="F36">
        <f>VLOOKUP(Área!$A36,Cidades!$A$1:$E$174,5,FALSE)</f>
        <v>3.0899051114393981</v>
      </c>
      <c r="N36" t="s">
        <v>34</v>
      </c>
      <c r="O36">
        <v>2.9001000000000001</v>
      </c>
      <c r="P36">
        <v>2.5198</v>
      </c>
      <c r="Q36">
        <v>2.2991999999999999</v>
      </c>
      <c r="R36">
        <v>0.22058</v>
      </c>
      <c r="S36">
        <v>2.9001000000000001</v>
      </c>
      <c r="T36">
        <v>2.3908999999999998</v>
      </c>
      <c r="U36">
        <v>1.0254000000000001</v>
      </c>
      <c r="V36">
        <v>1.3654999999999999</v>
      </c>
      <c r="W36">
        <v>2.9001000000000001</v>
      </c>
      <c r="X36">
        <v>4.1599000000000004</v>
      </c>
      <c r="Y36">
        <v>3.0676000000000001</v>
      </c>
      <c r="Z36">
        <v>1.0923</v>
      </c>
      <c r="AA36">
        <v>2.9001000000000001</v>
      </c>
      <c r="AB36">
        <v>3.0899000000000001</v>
      </c>
      <c r="AC36">
        <v>1.3474999999999999</v>
      </c>
      <c r="AD36">
        <v>1.7423999999999999</v>
      </c>
      <c r="AI36" s="7">
        <v>-0.24256</v>
      </c>
      <c r="AJ36" s="7">
        <v>-0.89300000000000002</v>
      </c>
      <c r="AP36" s="7">
        <v>-0.10712000000000001</v>
      </c>
      <c r="AQ36" s="7">
        <v>-0.60899999999999999</v>
      </c>
      <c r="AT36" s="7">
        <v>2.9001000000000001</v>
      </c>
      <c r="AU36" s="7">
        <v>4.1599000000000004</v>
      </c>
      <c r="AV36" s="7">
        <v>2.9001000000000001</v>
      </c>
      <c r="AW36" s="7">
        <v>3.0899000000000001</v>
      </c>
      <c r="AX36" s="6">
        <v>2.4632000000000001</v>
      </c>
      <c r="AY36" s="6">
        <v>2.4870999999999999</v>
      </c>
      <c r="AZ36" s="7">
        <v>2.9001000000000001</v>
      </c>
      <c r="BA36" s="7">
        <v>2.3908999999999998</v>
      </c>
    </row>
    <row r="37" spans="1:53" x14ac:dyDescent="0.3">
      <c r="A37" t="s">
        <v>152</v>
      </c>
      <c r="B37">
        <v>2.4631760354893575</v>
      </c>
      <c r="C37">
        <f>VLOOKUP(Área!$A37,Cidades!$A$1:$E$174,2,FALSE)</f>
        <v>2.4871383754771865</v>
      </c>
      <c r="D37">
        <f>VLOOKUP(Área!$A37,Cidades!$A$1:$E$174,3,FALSE)</f>
        <v>1.9493900066449128</v>
      </c>
      <c r="E37">
        <f>VLOOKUP(Área!$A37,Cidades!$A$1:$E$174,4,FALSE)</f>
        <v>4.2060969447065668</v>
      </c>
      <c r="F37">
        <f>VLOOKUP(Área!$A37,Cidades!$A$1:$E$174,5,FALSE)</f>
        <v>2.53655844257153</v>
      </c>
      <c r="N37" t="s">
        <v>152</v>
      </c>
      <c r="O37">
        <v>2.4632000000000001</v>
      </c>
      <c r="P37">
        <v>2.4870999999999999</v>
      </c>
      <c r="Q37">
        <v>2.2143999999999999</v>
      </c>
      <c r="R37">
        <v>0.27278000000000002</v>
      </c>
      <c r="S37">
        <v>2.4632000000000001</v>
      </c>
      <c r="T37">
        <v>1.9494</v>
      </c>
      <c r="U37">
        <v>0.81250999999999995</v>
      </c>
      <c r="V37">
        <v>1.1369</v>
      </c>
      <c r="W37">
        <v>2.4632000000000001</v>
      </c>
      <c r="X37">
        <v>4.2061000000000002</v>
      </c>
      <c r="Y37">
        <v>2.92</v>
      </c>
      <c r="Z37">
        <v>1.286</v>
      </c>
      <c r="AA37">
        <v>2.4632000000000001</v>
      </c>
      <c r="AB37">
        <v>2.5366</v>
      </c>
      <c r="AC37">
        <v>1.0643</v>
      </c>
      <c r="AD37">
        <v>1.4722999999999999</v>
      </c>
      <c r="AI37" s="6">
        <v>0.46314</v>
      </c>
      <c r="AJ37" s="6">
        <v>0.53559999999999997</v>
      </c>
      <c r="AP37" s="6">
        <v>0.22355</v>
      </c>
      <c r="AQ37" s="6">
        <v>0.61338000000000004</v>
      </c>
      <c r="AT37" s="6">
        <v>2.4632000000000001</v>
      </c>
      <c r="AU37" s="6">
        <v>4.2061000000000002</v>
      </c>
      <c r="AV37" s="6">
        <v>2.4632000000000001</v>
      </c>
      <c r="AW37" s="6">
        <v>2.5366</v>
      </c>
      <c r="AX37" s="7">
        <v>3.0924999999999998</v>
      </c>
      <c r="AY37" s="7">
        <v>2.5091999999999999</v>
      </c>
      <c r="AZ37" s="6">
        <v>2.4632000000000001</v>
      </c>
      <c r="BA37" s="6">
        <v>1.9494</v>
      </c>
    </row>
    <row r="38" spans="1:53" x14ac:dyDescent="0.3">
      <c r="A38" t="s">
        <v>153</v>
      </c>
      <c r="B38">
        <v>3.092493966607607</v>
      </c>
      <c r="C38">
        <f>VLOOKUP(Área!$A38,Cidades!$A$1:$E$174,2,FALSE)</f>
        <v>2.509202522331103</v>
      </c>
      <c r="D38">
        <f>VLOOKUP(Área!$A38,Cidades!$A$1:$E$174,3,FALSE)</f>
        <v>2.0934216851622351</v>
      </c>
      <c r="E38">
        <f>VLOOKUP(Área!$A38,Cidades!$A$1:$E$174,4,FALSE)</f>
        <v>3.5696079675468244</v>
      </c>
      <c r="F38">
        <f>VLOOKUP(Área!$A38,Cidades!$A$1:$E$174,5,FALSE)</f>
        <v>3.0445397603924111</v>
      </c>
      <c r="N38" t="s">
        <v>153</v>
      </c>
      <c r="O38">
        <v>3.0924999999999998</v>
      </c>
      <c r="P38">
        <v>2.5091999999999999</v>
      </c>
      <c r="Q38">
        <v>2.3365999999999998</v>
      </c>
      <c r="R38">
        <v>0.17258000000000001</v>
      </c>
      <c r="S38">
        <v>3.0924999999999998</v>
      </c>
      <c r="T38">
        <v>2.0933999999999999</v>
      </c>
      <c r="U38">
        <v>1.1191</v>
      </c>
      <c r="V38">
        <v>0.97431000000000001</v>
      </c>
      <c r="W38">
        <v>3.0924999999999998</v>
      </c>
      <c r="X38">
        <v>3.5695999999999999</v>
      </c>
      <c r="Y38">
        <v>3.1326000000000001</v>
      </c>
      <c r="Z38">
        <v>0.43704999999999999</v>
      </c>
      <c r="AA38">
        <v>3.0924999999999998</v>
      </c>
      <c r="AB38">
        <v>3.0445000000000002</v>
      </c>
      <c r="AC38">
        <v>1.4722</v>
      </c>
      <c r="AD38">
        <v>1.5723</v>
      </c>
      <c r="AI38" s="7">
        <v>-9.4615000000000005E-2</v>
      </c>
      <c r="AJ38" s="7">
        <v>-1.4666999999999999</v>
      </c>
      <c r="AP38" s="7">
        <v>-6.5652999999999996E-3</v>
      </c>
      <c r="AQ38" s="7">
        <v>-1.1149</v>
      </c>
      <c r="AT38" s="7">
        <v>3.0924999999999998</v>
      </c>
      <c r="AU38" s="7">
        <v>3.5695999999999999</v>
      </c>
      <c r="AV38" s="7">
        <v>3.0924999999999998</v>
      </c>
      <c r="AW38" s="7">
        <v>3.0445000000000002</v>
      </c>
      <c r="AX38" s="6">
        <v>3.2149000000000001</v>
      </c>
      <c r="AY38" s="6">
        <v>2.3365</v>
      </c>
      <c r="AZ38" s="7">
        <v>3.0924999999999998</v>
      </c>
      <c r="BA38" s="7">
        <v>2.0933999999999999</v>
      </c>
    </row>
    <row r="39" spans="1:53" x14ac:dyDescent="0.3">
      <c r="A39" t="s">
        <v>35</v>
      </c>
      <c r="B39">
        <v>3.2149047509301187</v>
      </c>
      <c r="C39">
        <f>VLOOKUP(Área!$A39,Cidades!$A$1:$E$174,2,FALSE)</f>
        <v>2.3364597338485296</v>
      </c>
      <c r="D39">
        <f>VLOOKUP(Área!$A39,Cidades!$A$1:$E$174,3,FALSE)</f>
        <v>1.8692317197309762</v>
      </c>
      <c r="E39">
        <f>VLOOKUP(Área!$A39,Cidades!$A$1:$E$174,4,FALSE)</f>
        <v>2.9278834103307068</v>
      </c>
      <c r="F39">
        <f>VLOOKUP(Área!$A39,Cidades!$A$1:$E$174,5,FALSE)</f>
        <v>2.0755469613925306</v>
      </c>
      <c r="N39" t="s">
        <v>35</v>
      </c>
      <c r="O39">
        <v>3.2149000000000001</v>
      </c>
      <c r="P39">
        <v>2.3365</v>
      </c>
      <c r="Q39">
        <v>2.3603999999999998</v>
      </c>
      <c r="R39">
        <v>-2.3939999999999999E-2</v>
      </c>
      <c r="S39">
        <v>3.2149000000000001</v>
      </c>
      <c r="T39">
        <v>1.8692</v>
      </c>
      <c r="U39">
        <v>1.1787000000000001</v>
      </c>
      <c r="V39">
        <v>0.69049000000000005</v>
      </c>
      <c r="W39">
        <v>3.2149000000000001</v>
      </c>
      <c r="X39">
        <v>2.9279000000000002</v>
      </c>
      <c r="Y39">
        <v>3.1739000000000002</v>
      </c>
      <c r="Z39">
        <v>-0.24601000000000001</v>
      </c>
      <c r="AA39">
        <v>3.2149000000000001</v>
      </c>
      <c r="AB39">
        <v>2.0754999999999999</v>
      </c>
      <c r="AC39">
        <v>1.5516000000000001</v>
      </c>
      <c r="AD39">
        <v>0.52395000000000003</v>
      </c>
      <c r="AI39" s="6">
        <v>-1.3063</v>
      </c>
      <c r="AJ39" s="6">
        <v>-0.38012000000000001</v>
      </c>
      <c r="AP39" s="7">
        <v>-0.28187000000000001</v>
      </c>
      <c r="AQ39" s="6">
        <v>-0.88315999999999995</v>
      </c>
      <c r="AT39" s="6">
        <v>3.2149000000000001</v>
      </c>
      <c r="AU39" s="6">
        <v>2.9279000000000002</v>
      </c>
      <c r="AV39" s="6">
        <v>3.2149000000000001</v>
      </c>
      <c r="AW39" s="6">
        <v>2.0754999999999999</v>
      </c>
      <c r="AX39" s="7">
        <v>2.6857000000000002</v>
      </c>
      <c r="AY39" s="7">
        <v>2.6425000000000001</v>
      </c>
      <c r="AZ39" s="6">
        <v>3.2149000000000001</v>
      </c>
      <c r="BA39" s="6">
        <v>1.8692</v>
      </c>
    </row>
    <row r="40" spans="1:53" x14ac:dyDescent="0.3">
      <c r="A40" t="s">
        <v>154</v>
      </c>
      <c r="B40">
        <v>2.6856942770243344</v>
      </c>
      <c r="C40">
        <f>VLOOKUP(Área!$A40,Cidades!$A$1:$E$174,2,FALSE)</f>
        <v>2.6424645202421213</v>
      </c>
      <c r="D40">
        <f>VLOOKUP(Área!$A40,Cidades!$A$1:$E$174,3,FALSE)</f>
        <v>1.9138138523837167</v>
      </c>
      <c r="E40">
        <f>VLOOKUP(Área!$A40,Cidades!$A$1:$E$174,4,FALSE)</f>
        <v>3.958085848521085</v>
      </c>
      <c r="F40">
        <f>VLOOKUP(Área!$A40,Cidades!$A$1:$E$174,5,FALSE)</f>
        <v>2.9503648543761232</v>
      </c>
      <c r="N40" t="s">
        <v>154</v>
      </c>
      <c r="O40">
        <v>2.6857000000000002</v>
      </c>
      <c r="P40">
        <v>2.6425000000000001</v>
      </c>
      <c r="Q40">
        <v>2.2576000000000001</v>
      </c>
      <c r="R40">
        <v>0.38488</v>
      </c>
      <c r="S40">
        <v>2.6857000000000002</v>
      </c>
      <c r="T40">
        <v>1.9137999999999999</v>
      </c>
      <c r="U40">
        <v>0.92091999999999996</v>
      </c>
      <c r="V40">
        <v>0.99289000000000005</v>
      </c>
      <c r="W40">
        <v>2.6857000000000002</v>
      </c>
      <c r="X40">
        <v>3.9581</v>
      </c>
      <c r="Y40">
        <v>2.9952000000000001</v>
      </c>
      <c r="Z40">
        <v>0.96289999999999998</v>
      </c>
      <c r="AA40">
        <v>2.6857000000000002</v>
      </c>
      <c r="AB40">
        <v>2.9504000000000001</v>
      </c>
      <c r="AC40">
        <v>1.2084999999999999</v>
      </c>
      <c r="AD40">
        <v>1.7418</v>
      </c>
      <c r="AI40" s="7">
        <v>-0.66786999999999996</v>
      </c>
      <c r="AJ40" s="7">
        <v>0.67193000000000003</v>
      </c>
      <c r="AP40" s="6">
        <v>8.9562000000000003E-2</v>
      </c>
      <c r="AQ40" s="7">
        <v>0.41570000000000001</v>
      </c>
      <c r="AT40" s="7">
        <v>2.6857000000000002</v>
      </c>
      <c r="AU40" s="7">
        <v>3.9581</v>
      </c>
      <c r="AV40" s="7">
        <v>2.6857000000000002</v>
      </c>
      <c r="AW40" s="7">
        <v>2.9504000000000001</v>
      </c>
      <c r="AX40" s="6">
        <v>3.0274999999999999</v>
      </c>
      <c r="AY40" s="6">
        <v>2.2787999999999999</v>
      </c>
      <c r="AZ40" s="7">
        <v>2.6857000000000002</v>
      </c>
      <c r="BA40" s="7">
        <v>1.9137999999999999</v>
      </c>
    </row>
    <row r="41" spans="1:53" x14ac:dyDescent="0.3">
      <c r="A41" t="s">
        <v>36</v>
      </c>
      <c r="B41">
        <v>3.0274792650806339</v>
      </c>
      <c r="C41">
        <f>VLOOKUP(Área!$A41,Cidades!$A$1:$E$174,2,FALSE)</f>
        <v>2.2787536009528289</v>
      </c>
      <c r="D41">
        <f>VLOOKUP(Área!$A41,Cidades!$A$1:$E$174,3,FALSE)</f>
        <v>0</v>
      </c>
      <c r="E41">
        <f>VLOOKUP(Área!$A41,Cidades!$A$1:$E$174,4,FALSE)</f>
        <v>2.6919651027673601</v>
      </c>
      <c r="F41">
        <f>VLOOKUP(Área!$A41,Cidades!$A$1:$E$174,5,FALSE)</f>
        <v>0</v>
      </c>
      <c r="N41" t="s">
        <v>36</v>
      </c>
      <c r="O41">
        <v>3.0274999999999999</v>
      </c>
      <c r="P41">
        <v>2.2787999999999999</v>
      </c>
      <c r="Q41">
        <v>2.3239999999999998</v>
      </c>
      <c r="R41">
        <v>-4.5234000000000003E-2</v>
      </c>
      <c r="S41">
        <v>3.0274999999999999</v>
      </c>
      <c r="T41">
        <v>0</v>
      </c>
      <c r="U41">
        <v>1.0873999999999999</v>
      </c>
      <c r="V41">
        <v>-1.0873999999999999</v>
      </c>
      <c r="W41">
        <v>3.0274999999999999</v>
      </c>
      <c r="X41">
        <v>2.6920000000000002</v>
      </c>
      <c r="Y41">
        <v>3.1105999999999998</v>
      </c>
      <c r="Z41">
        <v>-0.41863</v>
      </c>
      <c r="AA41">
        <v>3.0274999999999999</v>
      </c>
      <c r="AB41">
        <v>0</v>
      </c>
      <c r="AC41">
        <v>1.4300999999999999</v>
      </c>
      <c r="AD41">
        <v>-1.4300999999999999</v>
      </c>
      <c r="AI41" s="6">
        <v>0.32035999999999998</v>
      </c>
      <c r="AJ41" s="6">
        <v>-1.3664000000000001</v>
      </c>
      <c r="AP41" s="7">
        <v>0.15160000000000001</v>
      </c>
      <c r="AQ41" s="6">
        <v>-1.0395000000000001</v>
      </c>
      <c r="AT41" s="6">
        <v>3.0274999999999999</v>
      </c>
      <c r="AU41" s="6">
        <v>2.6920000000000002</v>
      </c>
      <c r="AV41" s="6">
        <v>3.0274999999999999</v>
      </c>
      <c r="AW41" s="6">
        <v>0</v>
      </c>
      <c r="AX41" s="7">
        <v>2.1065</v>
      </c>
      <c r="AY41" s="7">
        <v>1.9731000000000001</v>
      </c>
      <c r="AZ41" s="6">
        <v>3.0274999999999999</v>
      </c>
      <c r="BA41" s="6">
        <v>0</v>
      </c>
    </row>
    <row r="42" spans="1:53" x14ac:dyDescent="0.3">
      <c r="A42" t="s">
        <v>37</v>
      </c>
      <c r="B42">
        <v>2.1065410484088751</v>
      </c>
      <c r="C42">
        <f>VLOOKUP(Área!$A42,Cidades!$A$1:$E$174,2,FALSE)</f>
        <v>1.9731278535996986</v>
      </c>
      <c r="D42">
        <f>VLOOKUP(Área!$A42,Cidades!$A$1:$E$174,3,FALSE)</f>
        <v>0.3010299956639812</v>
      </c>
      <c r="E42">
        <f>VLOOKUP(Área!$A42,Cidades!$A$1:$E$174,4,FALSE)</f>
        <v>2.2576785748691846</v>
      </c>
      <c r="F42">
        <f>VLOOKUP(Área!$A42,Cidades!$A$1:$E$174,5,FALSE)</f>
        <v>0.3010299956639812</v>
      </c>
      <c r="N42" t="s">
        <v>37</v>
      </c>
      <c r="O42">
        <v>2.1065</v>
      </c>
      <c r="P42">
        <v>1.9731000000000001</v>
      </c>
      <c r="Q42">
        <v>2.1450999999999998</v>
      </c>
      <c r="R42">
        <v>-0.17194000000000001</v>
      </c>
      <c r="S42">
        <v>2.1065</v>
      </c>
      <c r="T42">
        <v>0.30103000000000002</v>
      </c>
      <c r="U42">
        <v>0.63876999999999995</v>
      </c>
      <c r="V42">
        <v>-0.33773999999999998</v>
      </c>
      <c r="W42">
        <v>2.1065</v>
      </c>
      <c r="X42">
        <v>2.2576999999999998</v>
      </c>
      <c r="Y42">
        <v>2.7995999999999999</v>
      </c>
      <c r="Z42">
        <v>-0.54193999999999998</v>
      </c>
      <c r="AA42">
        <v>2.1065</v>
      </c>
      <c r="AB42">
        <v>0.30103000000000002</v>
      </c>
      <c r="AC42">
        <v>0.83308000000000004</v>
      </c>
      <c r="AD42">
        <v>-0.53205000000000002</v>
      </c>
      <c r="AI42" s="7">
        <v>0.41760999999999998</v>
      </c>
      <c r="AJ42" s="7">
        <v>-1.2986</v>
      </c>
      <c r="AP42" s="6">
        <v>0.24778</v>
      </c>
      <c r="AQ42" s="7">
        <v>-0.98858000000000001</v>
      </c>
      <c r="AT42" s="7">
        <v>2.1065</v>
      </c>
      <c r="AU42" s="7">
        <v>2.2576999999999998</v>
      </c>
      <c r="AV42" s="7">
        <v>2.1065</v>
      </c>
      <c r="AW42" s="7">
        <v>0.30103000000000002</v>
      </c>
      <c r="AX42" s="6">
        <v>2.2450999999999999</v>
      </c>
      <c r="AY42" s="6">
        <v>2.0211999999999999</v>
      </c>
      <c r="AZ42" s="7">
        <v>2.1065</v>
      </c>
      <c r="BA42" s="7">
        <v>0.30103000000000002</v>
      </c>
    </row>
    <row r="43" spans="1:53" x14ac:dyDescent="0.3">
      <c r="A43" t="s">
        <v>38</v>
      </c>
      <c r="B43">
        <v>2.2451324937920831</v>
      </c>
      <c r="C43">
        <f>VLOOKUP(Área!$A43,Cidades!$A$1:$E$174,2,FALSE)</f>
        <v>2.0211892990699383</v>
      </c>
      <c r="D43">
        <f>VLOOKUP(Área!$A43,Cidades!$A$1:$E$174,3,FALSE)</f>
        <v>0</v>
      </c>
      <c r="E43">
        <f>VLOOKUP(Área!$A43,Cidades!$A$1:$E$174,4,FALSE)</f>
        <v>2.3384564936046046</v>
      </c>
      <c r="F43">
        <f>VLOOKUP(Área!$A43,Cidades!$A$1:$E$174,5,FALSE)</f>
        <v>0</v>
      </c>
      <c r="N43" t="s">
        <v>38</v>
      </c>
      <c r="O43">
        <v>2.2450999999999999</v>
      </c>
      <c r="P43">
        <v>2.0211999999999999</v>
      </c>
      <c r="Q43">
        <v>2.1720000000000002</v>
      </c>
      <c r="R43">
        <v>-0.15081</v>
      </c>
      <c r="S43">
        <v>2.2450999999999999</v>
      </c>
      <c r="T43">
        <v>0</v>
      </c>
      <c r="U43">
        <v>0.70628999999999997</v>
      </c>
      <c r="V43">
        <v>-0.70628999999999997</v>
      </c>
      <c r="W43">
        <v>2.2450999999999999</v>
      </c>
      <c r="X43">
        <v>2.3384999999999998</v>
      </c>
      <c r="Y43">
        <v>2.8464</v>
      </c>
      <c r="Z43">
        <v>-0.50795999999999997</v>
      </c>
      <c r="AA43">
        <v>2.2450999999999999</v>
      </c>
      <c r="AB43">
        <v>0</v>
      </c>
      <c r="AC43">
        <v>0.92291999999999996</v>
      </c>
      <c r="AD43">
        <v>-0.92291999999999996</v>
      </c>
      <c r="AI43" s="6">
        <v>0.72009000000000001</v>
      </c>
      <c r="AJ43" s="6">
        <v>1.6026</v>
      </c>
      <c r="AP43" s="7">
        <v>-1.7704999999999999E-2</v>
      </c>
      <c r="AQ43" s="6">
        <v>1.0891</v>
      </c>
      <c r="AT43" s="6">
        <v>2.2450999999999999</v>
      </c>
      <c r="AU43" s="6">
        <v>2.3384999999999998</v>
      </c>
      <c r="AV43" s="6">
        <v>2.2450999999999999</v>
      </c>
      <c r="AW43" s="6">
        <v>0</v>
      </c>
      <c r="AX43" s="7">
        <v>2.262</v>
      </c>
      <c r="AY43" s="7">
        <v>2.2694999999999999</v>
      </c>
      <c r="AZ43" s="6">
        <v>2.2450999999999999</v>
      </c>
      <c r="BA43" s="6">
        <v>0</v>
      </c>
    </row>
    <row r="44" spans="1:53" x14ac:dyDescent="0.3">
      <c r="A44" t="s">
        <v>39</v>
      </c>
      <c r="B44">
        <v>2.2619595605467095</v>
      </c>
      <c r="C44">
        <f>VLOOKUP(Área!$A44,Cidades!$A$1:$E$174,2,FALSE)</f>
        <v>2.2695129442179165</v>
      </c>
      <c r="D44">
        <f>VLOOKUP(Área!$A44,Cidades!$A$1:$E$174,3,FALSE)</f>
        <v>0.3010299956639812</v>
      </c>
      <c r="E44">
        <f>VLOOKUP(Área!$A44,Cidades!$A$1:$E$174,4,FALSE)</f>
        <v>2.8609366207000937</v>
      </c>
      <c r="F44">
        <f>VLOOKUP(Área!$A44,Cidades!$A$1:$E$174,5,FALSE)</f>
        <v>0.3010299956639812</v>
      </c>
      <c r="N44" t="s">
        <v>39</v>
      </c>
      <c r="O44">
        <v>2.262</v>
      </c>
      <c r="P44">
        <v>2.2694999999999999</v>
      </c>
      <c r="Q44">
        <v>2.1753</v>
      </c>
      <c r="R44">
        <v>9.4246999999999997E-2</v>
      </c>
      <c r="S44">
        <v>2.262</v>
      </c>
      <c r="T44">
        <v>0.30103000000000002</v>
      </c>
      <c r="U44">
        <v>0.71448</v>
      </c>
      <c r="V44">
        <v>-0.41344999999999998</v>
      </c>
      <c r="W44">
        <v>2.262</v>
      </c>
      <c r="X44">
        <v>2.8609</v>
      </c>
      <c r="Y44">
        <v>2.8521000000000001</v>
      </c>
      <c r="Z44">
        <v>8.8357999999999996E-3</v>
      </c>
      <c r="AA44">
        <v>2.262</v>
      </c>
      <c r="AB44">
        <v>0.30103000000000002</v>
      </c>
      <c r="AC44">
        <v>0.93383000000000005</v>
      </c>
      <c r="AD44">
        <v>-0.63280000000000003</v>
      </c>
      <c r="AI44" s="7">
        <v>-0.26745000000000002</v>
      </c>
      <c r="AJ44" s="7">
        <v>0.30875000000000002</v>
      </c>
      <c r="AP44" s="6">
        <v>-4.1317000000000003E-3</v>
      </c>
      <c r="AQ44" s="7">
        <v>0.54896999999999996</v>
      </c>
      <c r="AT44" s="7">
        <v>2.262</v>
      </c>
      <c r="AU44" s="7">
        <v>2.8609</v>
      </c>
      <c r="AV44" s="7">
        <v>2.262</v>
      </c>
      <c r="AW44" s="7">
        <v>0.30103000000000002</v>
      </c>
      <c r="AX44" s="6">
        <v>2.1894</v>
      </c>
      <c r="AY44" s="6">
        <v>2.0531000000000001</v>
      </c>
      <c r="AZ44" s="7">
        <v>2.262</v>
      </c>
      <c r="BA44" s="7">
        <v>0.30103000000000002</v>
      </c>
    </row>
    <row r="45" spans="1:53" x14ac:dyDescent="0.3">
      <c r="A45" t="s">
        <v>40</v>
      </c>
      <c r="B45">
        <v>2.1893920459125691</v>
      </c>
      <c r="C45">
        <f>VLOOKUP(Área!$A45,Cidades!$A$1:$E$174,2,FALSE)</f>
        <v>2.0530784434834195</v>
      </c>
      <c r="D45">
        <f>VLOOKUP(Área!$A45,Cidades!$A$1:$E$174,3,FALSE)</f>
        <v>0.3010299956639812</v>
      </c>
      <c r="E45">
        <f>VLOOKUP(Área!$A45,Cidades!$A$1:$E$174,4,FALSE)</f>
        <v>2.5693739096150461</v>
      </c>
      <c r="F45">
        <f>VLOOKUP(Área!$A45,Cidades!$A$1:$E$174,5,FALSE)</f>
        <v>0.3010299956639812</v>
      </c>
      <c r="N45" t="s">
        <v>40</v>
      </c>
      <c r="O45">
        <v>2.1894</v>
      </c>
      <c r="P45">
        <v>2.0531000000000001</v>
      </c>
      <c r="Q45">
        <v>2.1612</v>
      </c>
      <c r="R45">
        <v>-0.10809000000000001</v>
      </c>
      <c r="S45">
        <v>2.1894</v>
      </c>
      <c r="T45">
        <v>0.30103000000000002</v>
      </c>
      <c r="U45">
        <v>0.67913000000000001</v>
      </c>
      <c r="V45">
        <v>-0.37809999999999999</v>
      </c>
      <c r="W45">
        <v>2.1894</v>
      </c>
      <c r="X45">
        <v>2.5693999999999999</v>
      </c>
      <c r="Y45">
        <v>2.8275999999999999</v>
      </c>
      <c r="Z45">
        <v>-0.25822000000000001</v>
      </c>
      <c r="AA45">
        <v>2.1894</v>
      </c>
      <c r="AB45">
        <v>0.30103000000000002</v>
      </c>
      <c r="AC45">
        <v>0.88678000000000001</v>
      </c>
      <c r="AD45">
        <v>-0.58574999999999999</v>
      </c>
      <c r="AI45" s="6">
        <v>4.8618999999999997E-3</v>
      </c>
      <c r="AJ45" s="6">
        <v>-0.83099000000000001</v>
      </c>
      <c r="AP45" s="7">
        <v>-0.38536999999999999</v>
      </c>
      <c r="AQ45" s="6">
        <v>-0.99575999999999998</v>
      </c>
      <c r="AT45" s="6">
        <v>2.1894</v>
      </c>
      <c r="AU45" s="6">
        <v>2.5693999999999999</v>
      </c>
      <c r="AV45" s="6">
        <v>2.1894</v>
      </c>
      <c r="AW45" s="6">
        <v>0.30103000000000002</v>
      </c>
      <c r="AX45" s="7">
        <v>2.5105</v>
      </c>
      <c r="AY45" s="7">
        <v>2.5078999999999998</v>
      </c>
      <c r="AZ45" s="6">
        <v>2.1894</v>
      </c>
      <c r="BA45" s="6">
        <v>0.30103000000000002</v>
      </c>
    </row>
    <row r="46" spans="1:53" x14ac:dyDescent="0.3">
      <c r="A46" t="s">
        <v>41</v>
      </c>
      <c r="B46">
        <v>2.5105369676417379</v>
      </c>
      <c r="C46">
        <f>VLOOKUP(Área!$A46,Cidades!$A$1:$E$174,2,FALSE)</f>
        <v>2.5078558716958308</v>
      </c>
      <c r="D46">
        <f>VLOOKUP(Área!$A46,Cidades!$A$1:$E$174,3,FALSE)</f>
        <v>2.0681858617461617</v>
      </c>
      <c r="E46">
        <f>VLOOKUP(Área!$A46,Cidades!$A$1:$E$174,4,FALSE)</f>
        <v>3.514547752660286</v>
      </c>
      <c r="F46">
        <f>VLOOKUP(Área!$A46,Cidades!$A$1:$E$174,5,FALSE)</f>
        <v>2.7363965022766426</v>
      </c>
      <c r="N46" t="s">
        <v>41</v>
      </c>
      <c r="O46">
        <v>2.5105</v>
      </c>
      <c r="P46">
        <v>2.5078999999999998</v>
      </c>
      <c r="Q46">
        <v>2.2235999999999998</v>
      </c>
      <c r="R46">
        <v>0.2843</v>
      </c>
      <c r="S46">
        <v>2.5105</v>
      </c>
      <c r="T46">
        <v>2.0682</v>
      </c>
      <c r="U46">
        <v>0.83559000000000005</v>
      </c>
      <c r="V46">
        <v>1.2325999999999999</v>
      </c>
      <c r="W46">
        <v>2.5105</v>
      </c>
      <c r="X46">
        <v>3.5145</v>
      </c>
      <c r="Y46">
        <v>2.9359999999999999</v>
      </c>
      <c r="Z46">
        <v>0.57850999999999997</v>
      </c>
      <c r="AA46">
        <v>2.5105</v>
      </c>
      <c r="AB46">
        <v>2.7364000000000002</v>
      </c>
      <c r="AC46">
        <v>1.095</v>
      </c>
      <c r="AD46">
        <v>1.6414</v>
      </c>
      <c r="AI46" s="7">
        <v>-0.97358999999999996</v>
      </c>
      <c r="AJ46" s="7">
        <v>-0.14655000000000001</v>
      </c>
      <c r="AP46" s="6">
        <v>2.0140000000000002E-2</v>
      </c>
      <c r="AQ46" s="7">
        <v>-4.6058000000000002E-2</v>
      </c>
      <c r="AT46" s="7">
        <v>2.5105</v>
      </c>
      <c r="AU46" s="7">
        <v>3.5145</v>
      </c>
      <c r="AV46" s="7">
        <v>2.5105</v>
      </c>
      <c r="AW46" s="7">
        <v>2.7364000000000002</v>
      </c>
      <c r="AX46" s="6">
        <v>2.1549999999999998</v>
      </c>
      <c r="AY46" s="6">
        <v>2.3711000000000002</v>
      </c>
      <c r="AZ46" s="7">
        <v>2.5105</v>
      </c>
      <c r="BA46" s="7">
        <v>2.0682</v>
      </c>
    </row>
    <row r="47" spans="1:53" x14ac:dyDescent="0.3">
      <c r="A47" t="s">
        <v>155</v>
      </c>
      <c r="B47">
        <v>2.1549684019587931</v>
      </c>
      <c r="C47">
        <f>VLOOKUP(Área!$A47,Cidades!$A$1:$E$174,2,FALSE)</f>
        <v>2.3710678622717363</v>
      </c>
      <c r="D47">
        <f>VLOOKUP(Área!$A47,Cidades!$A$1:$E$174,3,FALSE)</f>
        <v>0.77815125038364363</v>
      </c>
      <c r="E47">
        <f>VLOOKUP(Área!$A47,Cidades!$A$1:$E$174,4,FALSE)</f>
        <v>3.3277674899027292</v>
      </c>
      <c r="F47">
        <f>VLOOKUP(Área!$A47,Cidades!$A$1:$E$174,5,FALSE)</f>
        <v>0.95424250943932487</v>
      </c>
      <c r="N47" t="s">
        <v>155</v>
      </c>
      <c r="O47">
        <v>2.1549999999999998</v>
      </c>
      <c r="P47">
        <v>2.3711000000000002</v>
      </c>
      <c r="Q47">
        <v>2.1545000000000001</v>
      </c>
      <c r="R47">
        <v>0.21659</v>
      </c>
      <c r="S47">
        <v>2.1549999999999998</v>
      </c>
      <c r="T47">
        <v>0.77815000000000001</v>
      </c>
      <c r="U47">
        <v>0.66235999999999995</v>
      </c>
      <c r="V47">
        <v>0.11579</v>
      </c>
      <c r="W47">
        <v>2.1549999999999998</v>
      </c>
      <c r="X47">
        <v>3.3277999999999999</v>
      </c>
      <c r="Y47">
        <v>2.8159999999999998</v>
      </c>
      <c r="Z47">
        <v>0.51180000000000003</v>
      </c>
      <c r="AA47">
        <v>2.1549999999999998</v>
      </c>
      <c r="AB47">
        <v>0.95423999999999998</v>
      </c>
      <c r="AC47">
        <v>0.86446999999999996</v>
      </c>
      <c r="AD47">
        <v>8.9773000000000006E-2</v>
      </c>
      <c r="AI47" s="6">
        <v>-0.44463000000000003</v>
      </c>
      <c r="AJ47" s="6">
        <v>0.99267000000000005</v>
      </c>
      <c r="AP47" s="7">
        <v>0.15733</v>
      </c>
      <c r="AQ47" s="6">
        <v>1.0336000000000001</v>
      </c>
      <c r="AT47" s="6">
        <v>2.1549999999999998</v>
      </c>
      <c r="AU47" s="6">
        <v>3.3277999999999999</v>
      </c>
      <c r="AV47" s="6">
        <v>2.1549999999999998</v>
      </c>
      <c r="AW47" s="6">
        <v>0.95423999999999998</v>
      </c>
      <c r="AX47" s="7">
        <v>3.1484000000000001</v>
      </c>
      <c r="AY47" s="7">
        <v>2.5131999999999999</v>
      </c>
      <c r="AZ47" s="6">
        <v>2.1549999999999998</v>
      </c>
      <c r="BA47" s="6">
        <v>0.77815000000000001</v>
      </c>
    </row>
    <row r="48" spans="1:53" x14ac:dyDescent="0.3">
      <c r="A48" t="s">
        <v>42</v>
      </c>
      <c r="B48">
        <v>3.14837125733224</v>
      </c>
      <c r="C48">
        <f>VLOOKUP(Área!$A48,Cidades!$A$1:$E$174,2,FALSE)</f>
        <v>2.5132176000679389</v>
      </c>
      <c r="D48">
        <f>VLOOKUP(Área!$A48,Cidades!$A$1:$E$174,3,FALSE)</f>
        <v>1.6627578316815741</v>
      </c>
      <c r="E48">
        <f>VLOOKUP(Área!$A48,Cidades!$A$1:$E$174,4,FALSE)</f>
        <v>3.1908917169221698</v>
      </c>
      <c r="F48">
        <f>VLOOKUP(Área!$A48,Cidades!$A$1:$E$174,5,FALSE)</f>
        <v>1.8195439355418688</v>
      </c>
      <c r="N48" t="s">
        <v>42</v>
      </c>
      <c r="O48">
        <v>3.1484000000000001</v>
      </c>
      <c r="P48">
        <v>2.5131999999999999</v>
      </c>
      <c r="Q48">
        <v>2.3475000000000001</v>
      </c>
      <c r="R48">
        <v>0.16574</v>
      </c>
      <c r="S48">
        <v>3.1484000000000001</v>
      </c>
      <c r="T48">
        <v>1.6628000000000001</v>
      </c>
      <c r="U48">
        <v>1.1463000000000001</v>
      </c>
      <c r="V48">
        <v>0.51642999999999994</v>
      </c>
      <c r="W48">
        <v>3.1484000000000001</v>
      </c>
      <c r="X48">
        <v>3.1909000000000001</v>
      </c>
      <c r="Y48">
        <v>3.1514000000000002</v>
      </c>
      <c r="Z48">
        <v>3.9469999999999998E-2</v>
      </c>
      <c r="AA48">
        <v>3.1484000000000001</v>
      </c>
      <c r="AB48">
        <v>1.8194999999999999</v>
      </c>
      <c r="AC48">
        <v>1.5085</v>
      </c>
      <c r="AD48">
        <v>0.31108000000000002</v>
      </c>
      <c r="AI48" s="7">
        <v>0.43086999999999998</v>
      </c>
      <c r="AJ48" s="7">
        <v>2.0912E-2</v>
      </c>
      <c r="AP48" s="6">
        <v>0.17549000000000001</v>
      </c>
      <c r="AQ48" s="7">
        <v>0.34777999999999998</v>
      </c>
      <c r="AT48" s="7">
        <v>3.1484000000000001</v>
      </c>
      <c r="AU48" s="7">
        <v>3.1909000000000001</v>
      </c>
      <c r="AV48" s="7">
        <v>3.1484000000000001</v>
      </c>
      <c r="AW48" s="7">
        <v>1.8194999999999999</v>
      </c>
      <c r="AX48" s="6">
        <v>2.3498000000000001</v>
      </c>
      <c r="AY48" s="6">
        <v>2.2833000000000001</v>
      </c>
      <c r="AZ48" s="7">
        <v>3.1484000000000001</v>
      </c>
      <c r="BA48" s="7">
        <v>1.6628000000000001</v>
      </c>
    </row>
    <row r="49" spans="1:53" x14ac:dyDescent="0.3">
      <c r="A49" t="s">
        <v>43</v>
      </c>
      <c r="B49">
        <v>2.3497611030026873</v>
      </c>
      <c r="C49">
        <f>VLOOKUP(Área!$A49,Cidades!$A$1:$E$174,2,FALSE)</f>
        <v>2.2833012287035497</v>
      </c>
      <c r="D49">
        <f>VLOOKUP(Área!$A49,Cidades!$A$1:$E$174,3,FALSE)</f>
        <v>0.77815125038364363</v>
      </c>
      <c r="E49">
        <f>VLOOKUP(Área!$A49,Cidades!$A$1:$E$174,4,FALSE)</f>
        <v>2.8020892578817329</v>
      </c>
      <c r="F49">
        <f>VLOOKUP(Área!$A49,Cidades!$A$1:$E$174,5,FALSE)</f>
        <v>0.77815125038364363</v>
      </c>
      <c r="N49" t="s">
        <v>43</v>
      </c>
      <c r="O49">
        <v>2.3498000000000001</v>
      </c>
      <c r="P49">
        <v>2.2833000000000001</v>
      </c>
      <c r="Q49">
        <v>2.1922999999999999</v>
      </c>
      <c r="R49">
        <v>9.0977000000000002E-2</v>
      </c>
      <c r="S49">
        <v>2.3498000000000001</v>
      </c>
      <c r="T49">
        <v>0.77815000000000001</v>
      </c>
      <c r="U49">
        <v>0.75726000000000004</v>
      </c>
      <c r="V49">
        <v>2.0891E-2</v>
      </c>
      <c r="W49">
        <v>2.3498000000000001</v>
      </c>
      <c r="X49">
        <v>2.8020999999999998</v>
      </c>
      <c r="Y49">
        <v>2.8816999999999999</v>
      </c>
      <c r="Z49">
        <v>-7.9659999999999995E-2</v>
      </c>
      <c r="AA49">
        <v>2.3498000000000001</v>
      </c>
      <c r="AB49">
        <v>0.77815000000000001</v>
      </c>
      <c r="AC49">
        <v>0.99075000000000002</v>
      </c>
      <c r="AD49">
        <v>-0.21260000000000001</v>
      </c>
      <c r="AI49" s="6">
        <v>0.41548000000000002</v>
      </c>
      <c r="AJ49" s="6">
        <v>-1.2241</v>
      </c>
      <c r="AP49" s="7">
        <v>0.14888000000000001</v>
      </c>
      <c r="AQ49" s="6">
        <v>-0.93264999999999998</v>
      </c>
      <c r="AT49" s="6">
        <v>2.3498000000000001</v>
      </c>
      <c r="AU49" s="6">
        <v>2.8020999999999998</v>
      </c>
      <c r="AV49" s="6">
        <v>2.3498000000000001</v>
      </c>
      <c r="AW49" s="6">
        <v>0.77815000000000001</v>
      </c>
      <c r="AX49" s="7">
        <v>2.3136000000000001</v>
      </c>
      <c r="AY49" s="7">
        <v>2.5550999999999999</v>
      </c>
      <c r="AZ49" s="6">
        <v>2.3498000000000001</v>
      </c>
      <c r="BA49" s="6">
        <v>0.77815000000000001</v>
      </c>
    </row>
    <row r="50" spans="1:53" x14ac:dyDescent="0.3">
      <c r="A50" t="s">
        <v>44</v>
      </c>
      <c r="B50">
        <v>2.3136015026670074</v>
      </c>
      <c r="C50">
        <f>VLOOKUP(Área!$A50,Cidades!$A$1:$E$174,2,FALSE)</f>
        <v>2.5550944485783194</v>
      </c>
      <c r="D50">
        <f>VLOOKUP(Área!$A50,Cidades!$A$1:$E$174,3,FALSE)</f>
        <v>1.255272505103306</v>
      </c>
      <c r="E50">
        <f>VLOOKUP(Área!$A50,Cidades!$A$1:$E$174,4,FALSE)</f>
        <v>3.9466487339066765</v>
      </c>
      <c r="F50">
        <f>VLOOKUP(Área!$A50,Cidades!$A$1:$E$174,5,FALSE)</f>
        <v>1.3979400086720377</v>
      </c>
      <c r="N50" t="s">
        <v>44</v>
      </c>
      <c r="O50">
        <v>2.3136000000000001</v>
      </c>
      <c r="P50">
        <v>2.5550999999999999</v>
      </c>
      <c r="Q50">
        <v>2.1852999999999998</v>
      </c>
      <c r="R50">
        <v>0.36980000000000002</v>
      </c>
      <c r="S50">
        <v>2.3136000000000001</v>
      </c>
      <c r="T50">
        <v>1.2553000000000001</v>
      </c>
      <c r="U50">
        <v>0.73963999999999996</v>
      </c>
      <c r="V50">
        <v>0.51563000000000003</v>
      </c>
      <c r="W50">
        <v>2.3136000000000001</v>
      </c>
      <c r="X50">
        <v>3.9466000000000001</v>
      </c>
      <c r="Y50">
        <v>2.8694999999999999</v>
      </c>
      <c r="Z50">
        <v>1.0770999999999999</v>
      </c>
      <c r="AA50">
        <v>2.3136000000000001</v>
      </c>
      <c r="AB50">
        <v>1.3978999999999999</v>
      </c>
      <c r="AC50">
        <v>0.96731</v>
      </c>
      <c r="AD50">
        <v>0.43063000000000001</v>
      </c>
      <c r="AI50" s="7">
        <v>0.45634000000000002</v>
      </c>
      <c r="AJ50" s="7">
        <v>0.42976999999999999</v>
      </c>
      <c r="AP50" s="6">
        <v>-0.12692000000000001</v>
      </c>
      <c r="AQ50" s="7">
        <v>0.64588999999999996</v>
      </c>
      <c r="AT50" s="7">
        <v>2.3136000000000001</v>
      </c>
      <c r="AU50" s="7">
        <v>3.9466000000000001</v>
      </c>
      <c r="AV50" s="7">
        <v>2.3136000000000001</v>
      </c>
      <c r="AW50" s="7">
        <v>1.3978999999999999</v>
      </c>
      <c r="AX50" s="6">
        <v>3.2185999999999999</v>
      </c>
      <c r="AY50" s="6">
        <v>2.4281000000000001</v>
      </c>
      <c r="AZ50" s="7">
        <v>2.3136000000000001</v>
      </c>
      <c r="BA50" s="7">
        <v>1.2553000000000001</v>
      </c>
    </row>
    <row r="51" spans="1:53" x14ac:dyDescent="0.3">
      <c r="A51" t="s">
        <v>156</v>
      </c>
      <c r="B51">
        <v>3.2186027185081167</v>
      </c>
      <c r="C51">
        <f>VLOOKUP(Área!$A51,Cidades!$A$1:$E$174,2,FALSE)</f>
        <v>2.428134794028789</v>
      </c>
      <c r="D51">
        <f>VLOOKUP(Área!$A51,Cidades!$A$1:$E$174,3,FALSE)</f>
        <v>1.255272505103306</v>
      </c>
      <c r="E51">
        <f>VLOOKUP(Área!$A51,Cidades!$A$1:$E$174,4,FALSE)</f>
        <v>3.1212314551496214</v>
      </c>
      <c r="F51">
        <f>VLOOKUP(Área!$A51,Cidades!$A$1:$E$174,5,FALSE)</f>
        <v>1.8976270912904414</v>
      </c>
      <c r="N51" t="s">
        <v>156</v>
      </c>
      <c r="O51">
        <v>3.2185999999999999</v>
      </c>
      <c r="P51">
        <v>2.4281000000000001</v>
      </c>
      <c r="Q51">
        <v>2.3611</v>
      </c>
      <c r="R51">
        <v>6.7016999999999993E-2</v>
      </c>
      <c r="S51">
        <v>3.2185999999999999</v>
      </c>
      <c r="T51">
        <v>1.2553000000000001</v>
      </c>
      <c r="U51">
        <v>1.1805000000000001</v>
      </c>
      <c r="V51">
        <v>7.4728000000000003E-2</v>
      </c>
      <c r="W51">
        <v>3.2185999999999999</v>
      </c>
      <c r="X51">
        <v>3.1212</v>
      </c>
      <c r="Y51">
        <v>3.1751</v>
      </c>
      <c r="Z51">
        <v>-5.3906000000000003E-2</v>
      </c>
      <c r="AA51">
        <v>3.2185999999999999</v>
      </c>
      <c r="AB51">
        <v>1.8976</v>
      </c>
      <c r="AC51">
        <v>1.554</v>
      </c>
      <c r="AD51">
        <v>0.34364</v>
      </c>
      <c r="AI51" s="6">
        <v>-0.74016999999999999</v>
      </c>
      <c r="AJ51" s="6">
        <v>-0.98553000000000002</v>
      </c>
      <c r="AP51" s="7">
        <v>-0.47613</v>
      </c>
      <c r="AQ51" s="6">
        <v>-0.63478000000000001</v>
      </c>
      <c r="AT51" s="6">
        <v>3.2185999999999999</v>
      </c>
      <c r="AU51" s="6">
        <v>3.1212</v>
      </c>
      <c r="AV51" s="6">
        <v>3.2185999999999999</v>
      </c>
      <c r="AW51" s="6">
        <v>1.8976</v>
      </c>
      <c r="AX51" s="7">
        <v>2.1920999999999999</v>
      </c>
      <c r="AY51" s="7">
        <v>2.3096000000000001</v>
      </c>
      <c r="AZ51" s="6">
        <v>3.2185999999999999</v>
      </c>
      <c r="BA51" s="6">
        <v>1.2553000000000001</v>
      </c>
    </row>
    <row r="52" spans="1:53" x14ac:dyDescent="0.3">
      <c r="A52" t="s">
        <v>45</v>
      </c>
      <c r="B52">
        <v>2.1921240125010617</v>
      </c>
      <c r="C52">
        <f>VLOOKUP(Área!$A52,Cidades!$A$1:$E$174,2,FALSE)</f>
        <v>2.3096301674258988</v>
      </c>
      <c r="D52">
        <f>VLOOKUP(Área!$A52,Cidades!$A$1:$E$174,3,FALSE)</f>
        <v>0.69897000433601886</v>
      </c>
      <c r="E52">
        <f>VLOOKUP(Área!$A52,Cidades!$A$1:$E$174,4,FALSE)</f>
        <v>2.8536982117761744</v>
      </c>
      <c r="F52">
        <f>VLOOKUP(Área!$A52,Cidades!$A$1:$E$174,5,FALSE)</f>
        <v>0.84509804001425681</v>
      </c>
      <c r="N52" t="s">
        <v>45</v>
      </c>
      <c r="O52">
        <v>2.1920999999999999</v>
      </c>
      <c r="P52">
        <v>2.3096000000000001</v>
      </c>
      <c r="Q52">
        <v>2.1617000000000002</v>
      </c>
      <c r="R52">
        <v>0.14793000000000001</v>
      </c>
      <c r="S52">
        <v>2.1920999999999999</v>
      </c>
      <c r="T52">
        <v>0.69896999999999998</v>
      </c>
      <c r="U52">
        <v>0.68045999999999995</v>
      </c>
      <c r="V52">
        <v>1.8508E-2</v>
      </c>
      <c r="W52">
        <v>2.1920999999999999</v>
      </c>
      <c r="X52">
        <v>2.8536999999999999</v>
      </c>
      <c r="Y52">
        <v>2.8285</v>
      </c>
      <c r="Z52">
        <v>2.5179E-2</v>
      </c>
      <c r="AA52">
        <v>2.1920999999999999</v>
      </c>
      <c r="AB52">
        <v>0.84509999999999996</v>
      </c>
      <c r="AC52">
        <v>0.88856000000000002</v>
      </c>
      <c r="AD52">
        <v>-4.3457999999999997E-2</v>
      </c>
      <c r="AI52" s="7">
        <v>-1.0681</v>
      </c>
      <c r="AJ52" s="7">
        <v>-1.0974999999999999</v>
      </c>
      <c r="AP52" s="6">
        <v>0.16228999999999999</v>
      </c>
      <c r="AQ52" s="7">
        <v>-0.83748999999999996</v>
      </c>
      <c r="AT52" s="7">
        <v>2.1920999999999999</v>
      </c>
      <c r="AU52" s="7">
        <v>2.8536999999999999</v>
      </c>
      <c r="AV52" s="7">
        <v>2.1920999999999999</v>
      </c>
      <c r="AW52" s="7">
        <v>0.84509999999999996</v>
      </c>
      <c r="AX52" s="7">
        <v>2.7822</v>
      </c>
      <c r="AY52" s="7">
        <v>2.5314999999999999</v>
      </c>
      <c r="AZ52" s="7">
        <v>2.1920999999999999</v>
      </c>
      <c r="BA52" s="7">
        <v>0.69896999999999998</v>
      </c>
    </row>
    <row r="53" spans="1:53" x14ac:dyDescent="0.3">
      <c r="A53" t="s">
        <v>46</v>
      </c>
      <c r="B53">
        <v>2.7588316842686296</v>
      </c>
      <c r="C53">
        <f>VLOOKUP(Área!$A53,Cidades!$A$1:$E$174,2,FALSE)</f>
        <v>1.1139433523068367</v>
      </c>
      <c r="D53">
        <f>VLOOKUP(Área!$A53,Cidades!$A$1:$E$174,3,FALSE)</f>
        <v>0</v>
      </c>
      <c r="E53">
        <f>VLOOKUP(Área!$A53,Cidades!$A$1:$E$174,4,FALSE)</f>
        <v>1.255272505103306</v>
      </c>
      <c r="F53">
        <f>VLOOKUP(Área!$A53,Cidades!$A$1:$E$174,5,FALSE)</f>
        <v>0.3010299956639812</v>
      </c>
      <c r="N53" t="s">
        <v>46</v>
      </c>
      <c r="O53">
        <v>2.7587999999999999</v>
      </c>
      <c r="P53">
        <v>1.1138999999999999</v>
      </c>
      <c r="Q53">
        <v>2.2717999999999998</v>
      </c>
      <c r="R53">
        <v>-1.1578999999999999</v>
      </c>
      <c r="S53">
        <v>2.7587999999999999</v>
      </c>
      <c r="T53">
        <v>0</v>
      </c>
      <c r="U53">
        <v>0.95655000000000001</v>
      </c>
      <c r="V53">
        <v>-0.95655000000000001</v>
      </c>
      <c r="W53">
        <v>2.7587999999999999</v>
      </c>
      <c r="X53">
        <v>1.2553000000000001</v>
      </c>
      <c r="Y53">
        <v>3.0198999999999998</v>
      </c>
      <c r="Z53">
        <v>-1.7645999999999999</v>
      </c>
      <c r="AA53">
        <v>2.7587999999999999</v>
      </c>
      <c r="AB53">
        <v>0.30103000000000002</v>
      </c>
      <c r="AC53">
        <v>1.2559</v>
      </c>
      <c r="AD53">
        <v>-0.95491000000000004</v>
      </c>
      <c r="AI53" s="6">
        <v>9.4356999999999996E-2</v>
      </c>
      <c r="AJ53" s="6">
        <v>-0.18817999999999999</v>
      </c>
      <c r="AP53" s="7">
        <v>-0.54820999999999998</v>
      </c>
      <c r="AQ53" s="6">
        <v>5.5877000000000003E-2</v>
      </c>
      <c r="AT53" s="6">
        <v>2.7587999999999999</v>
      </c>
      <c r="AU53" s="6">
        <v>1.2553000000000001</v>
      </c>
      <c r="AV53" s="6">
        <v>2.7587999999999999</v>
      </c>
      <c r="AW53" s="6">
        <v>0.30103000000000002</v>
      </c>
      <c r="AX53" s="6">
        <v>2.5512999999999999</v>
      </c>
      <c r="AY53" s="6">
        <v>2.3443999999999998</v>
      </c>
      <c r="AZ53" s="6">
        <v>2.7587999999999999</v>
      </c>
      <c r="BA53" s="6">
        <v>0</v>
      </c>
    </row>
    <row r="54" spans="1:53" x14ac:dyDescent="0.3">
      <c r="A54" t="s">
        <v>47</v>
      </c>
      <c r="B54">
        <v>2.7822425161394038</v>
      </c>
      <c r="C54">
        <f>VLOOKUP(Área!$A54,Cidades!$A$1:$E$174,2,FALSE)</f>
        <v>2.5314789170422549</v>
      </c>
      <c r="D54">
        <f>VLOOKUP(Área!$A54,Cidades!$A$1:$E$174,3,FALSE)</f>
        <v>0</v>
      </c>
      <c r="E54">
        <f>VLOOKUP(Área!$A54,Cidades!$A$1:$E$174,4,FALSE)</f>
        <v>3.4812992733328558</v>
      </c>
      <c r="F54">
        <f>VLOOKUP(Área!$A54,Cidades!$A$1:$E$174,5,FALSE)</f>
        <v>0</v>
      </c>
      <c r="N54" t="s">
        <v>47</v>
      </c>
      <c r="O54">
        <v>2.7822</v>
      </c>
      <c r="P54">
        <v>2.5314999999999999</v>
      </c>
      <c r="Q54">
        <v>2.2763</v>
      </c>
      <c r="R54">
        <v>0.25513000000000002</v>
      </c>
      <c r="S54">
        <v>2.7822</v>
      </c>
      <c r="T54">
        <v>0</v>
      </c>
      <c r="U54">
        <v>0.96796000000000004</v>
      </c>
      <c r="V54">
        <v>-0.96796000000000004</v>
      </c>
      <c r="W54">
        <v>2.7822</v>
      </c>
      <c r="X54">
        <v>3.4813000000000001</v>
      </c>
      <c r="Y54">
        <v>3.0278</v>
      </c>
      <c r="Z54">
        <v>0.45351000000000002</v>
      </c>
      <c r="AA54">
        <v>2.7822</v>
      </c>
      <c r="AB54">
        <v>0</v>
      </c>
      <c r="AC54">
        <v>1.2710999999999999</v>
      </c>
      <c r="AD54">
        <v>-1.2710999999999999</v>
      </c>
      <c r="AI54" s="7">
        <v>-1.1700999999999999</v>
      </c>
      <c r="AJ54" s="7">
        <v>-0.15844</v>
      </c>
      <c r="AP54" s="6">
        <v>-0.10289</v>
      </c>
      <c r="AQ54" s="7">
        <v>0.14765</v>
      </c>
      <c r="AT54" s="7">
        <v>2.7822</v>
      </c>
      <c r="AU54" s="7">
        <v>3.4813000000000001</v>
      </c>
      <c r="AV54" s="7">
        <v>2.7822</v>
      </c>
      <c r="AW54" s="7">
        <v>0</v>
      </c>
      <c r="AX54" s="7">
        <v>2.7448999999999999</v>
      </c>
      <c r="AY54" s="7">
        <v>2.2787999999999999</v>
      </c>
      <c r="AZ54" s="7">
        <v>2.7822</v>
      </c>
      <c r="BA54" s="7">
        <v>0</v>
      </c>
    </row>
    <row r="55" spans="1:53" x14ac:dyDescent="0.3">
      <c r="A55" t="s">
        <v>48</v>
      </c>
      <c r="B55">
        <v>2.5513450714631412</v>
      </c>
      <c r="C55">
        <f>VLOOKUP(Área!$A55,Cidades!$A$1:$E$174,2,FALSE)</f>
        <v>2.3443922736851106</v>
      </c>
      <c r="D55">
        <f>VLOOKUP(Área!$A55,Cidades!$A$1:$E$174,3,FALSE)</f>
        <v>0.77815125038364363</v>
      </c>
      <c r="E55">
        <f>VLOOKUP(Área!$A55,Cidades!$A$1:$E$174,4,FALSE)</f>
        <v>3.1139433523068369</v>
      </c>
      <c r="F55">
        <f>VLOOKUP(Área!$A55,Cidades!$A$1:$E$174,5,FALSE)</f>
        <v>0.77815125038364363</v>
      </c>
      <c r="N55" t="s">
        <v>48</v>
      </c>
      <c r="O55">
        <v>2.5512999999999999</v>
      </c>
      <c r="P55">
        <v>2.3443999999999998</v>
      </c>
      <c r="Q55">
        <v>2.2315</v>
      </c>
      <c r="R55">
        <v>0.11291</v>
      </c>
      <c r="S55">
        <v>2.5512999999999999</v>
      </c>
      <c r="T55">
        <v>0.77815000000000001</v>
      </c>
      <c r="U55">
        <v>0.85546999999999995</v>
      </c>
      <c r="V55">
        <v>-7.7316999999999997E-2</v>
      </c>
      <c r="W55">
        <v>2.5512999999999999</v>
      </c>
      <c r="X55">
        <v>3.1139000000000001</v>
      </c>
      <c r="Y55">
        <v>2.9498000000000002</v>
      </c>
      <c r="Z55">
        <v>0.16411999999999999</v>
      </c>
      <c r="AA55">
        <v>2.5512999999999999</v>
      </c>
      <c r="AB55">
        <v>0.77815000000000001</v>
      </c>
      <c r="AC55">
        <v>1.1214</v>
      </c>
      <c r="AD55">
        <v>-0.34327999999999997</v>
      </c>
      <c r="AI55" s="6">
        <v>-0.52476</v>
      </c>
      <c r="AJ55" s="6">
        <v>0.92371999999999999</v>
      </c>
      <c r="AP55" s="7">
        <v>0.22058</v>
      </c>
      <c r="AQ55" s="6">
        <v>0.32328000000000001</v>
      </c>
      <c r="AT55" s="6">
        <v>2.5512999999999999</v>
      </c>
      <c r="AU55" s="6">
        <v>3.1139000000000001</v>
      </c>
      <c r="AV55" s="6">
        <v>2.5512999999999999</v>
      </c>
      <c r="AW55" s="6">
        <v>0.77815000000000001</v>
      </c>
      <c r="AX55" s="6">
        <v>2.6110000000000002</v>
      </c>
      <c r="AY55" s="6">
        <v>2.0682</v>
      </c>
      <c r="AZ55" s="6">
        <v>2.5512999999999999</v>
      </c>
      <c r="BA55" s="6">
        <v>0.77815000000000001</v>
      </c>
    </row>
    <row r="56" spans="1:53" x14ac:dyDescent="0.3">
      <c r="A56" t="s">
        <v>49</v>
      </c>
      <c r="B56">
        <v>2.7449240121107117</v>
      </c>
      <c r="C56">
        <f>VLOOKUP(Área!$A56,Cidades!$A$1:$E$174,2,FALSE)</f>
        <v>2.2787536009528289</v>
      </c>
      <c r="D56">
        <f>VLOOKUP(Área!$A56,Cidades!$A$1:$E$174,3,FALSE)</f>
        <v>1.5314789170422551</v>
      </c>
      <c r="E56">
        <f>VLOOKUP(Área!$A56,Cidades!$A$1:$E$174,4,FALSE)</f>
        <v>2.8318697742805017</v>
      </c>
      <c r="F56">
        <f>VLOOKUP(Área!$A56,Cidades!$A$1:$E$174,5,FALSE)</f>
        <v>1.6989700043360187</v>
      </c>
      <c r="N56" t="s">
        <v>49</v>
      </c>
      <c r="O56">
        <v>2.7448999999999999</v>
      </c>
      <c r="P56">
        <v>2.2787999999999999</v>
      </c>
      <c r="Q56">
        <v>2.2690999999999999</v>
      </c>
      <c r="R56">
        <v>9.6594000000000003E-3</v>
      </c>
      <c r="S56">
        <v>2.7448999999999999</v>
      </c>
      <c r="T56">
        <v>1.5315000000000001</v>
      </c>
      <c r="U56">
        <v>0.94977999999999996</v>
      </c>
      <c r="V56">
        <v>0.58169999999999999</v>
      </c>
      <c r="W56">
        <v>2.7448999999999999</v>
      </c>
      <c r="X56">
        <v>2.8319000000000001</v>
      </c>
      <c r="Y56">
        <v>3.0152000000000001</v>
      </c>
      <c r="Z56">
        <v>-0.18332000000000001</v>
      </c>
      <c r="AA56">
        <v>2.7448999999999999</v>
      </c>
      <c r="AB56">
        <v>1.6990000000000001</v>
      </c>
      <c r="AC56">
        <v>1.2468999999999999</v>
      </c>
      <c r="AD56">
        <v>0.45205000000000001</v>
      </c>
      <c r="AI56" s="7">
        <v>1.0923</v>
      </c>
      <c r="AJ56" s="7">
        <v>1.7423999999999999</v>
      </c>
      <c r="AP56" s="6">
        <v>0.27278000000000002</v>
      </c>
      <c r="AQ56" s="7">
        <v>1.3654999999999999</v>
      </c>
      <c r="AT56" s="7">
        <v>2.7448999999999999</v>
      </c>
      <c r="AU56" s="7">
        <v>2.8319000000000001</v>
      </c>
      <c r="AV56" s="7">
        <v>2.7448999999999999</v>
      </c>
      <c r="AW56" s="7">
        <v>1.6990000000000001</v>
      </c>
      <c r="AX56" s="7">
        <v>2.9803000000000002</v>
      </c>
      <c r="AY56" s="7">
        <v>2.1335000000000002</v>
      </c>
      <c r="AZ56" s="7">
        <v>2.7448999999999999</v>
      </c>
      <c r="BA56" s="7">
        <v>1.5315000000000001</v>
      </c>
    </row>
    <row r="57" spans="1:53" x14ac:dyDescent="0.3">
      <c r="A57" t="s">
        <v>50</v>
      </c>
      <c r="B57">
        <v>2.6109708705184098</v>
      </c>
      <c r="C57">
        <f>VLOOKUP(Área!$A57,Cidades!$A$1:$E$174,2,FALSE)</f>
        <v>2.0681858617461617</v>
      </c>
      <c r="D57">
        <f>VLOOKUP(Área!$A57,Cidades!$A$1:$E$174,3,FALSE)</f>
        <v>0.47712125471966244</v>
      </c>
      <c r="E57">
        <f>VLOOKUP(Área!$A57,Cidades!$A$1:$E$174,4,FALSE)</f>
        <v>2.2405492482825999</v>
      </c>
      <c r="F57">
        <f>VLOOKUP(Área!$A57,Cidades!$A$1:$E$174,5,FALSE)</f>
        <v>0.6020599913279624</v>
      </c>
      <c r="N57" t="s">
        <v>50</v>
      </c>
      <c r="O57">
        <v>2.6110000000000002</v>
      </c>
      <c r="P57">
        <v>2.0682</v>
      </c>
      <c r="Q57">
        <v>2.2431000000000001</v>
      </c>
      <c r="R57">
        <v>-0.17488000000000001</v>
      </c>
      <c r="S57">
        <v>2.6110000000000002</v>
      </c>
      <c r="T57">
        <v>0.47711999999999999</v>
      </c>
      <c r="U57">
        <v>0.88451999999999997</v>
      </c>
      <c r="V57">
        <v>-0.40739999999999998</v>
      </c>
      <c r="W57">
        <v>2.6110000000000002</v>
      </c>
      <c r="X57">
        <v>2.2404999999999999</v>
      </c>
      <c r="Y57">
        <v>2.97</v>
      </c>
      <c r="Z57">
        <v>-0.72940000000000005</v>
      </c>
      <c r="AA57">
        <v>2.6110000000000002</v>
      </c>
      <c r="AB57">
        <v>0.60206000000000004</v>
      </c>
      <c r="AC57">
        <v>1.1600999999999999</v>
      </c>
      <c r="AD57">
        <v>-0.55801999999999996</v>
      </c>
      <c r="AI57" s="6">
        <v>1.286</v>
      </c>
      <c r="AJ57" s="6">
        <v>1.4722999999999999</v>
      </c>
      <c r="AP57" s="7">
        <v>0.17258000000000001</v>
      </c>
      <c r="AQ57" s="6">
        <v>1.1369</v>
      </c>
      <c r="AT57" s="6">
        <v>2.6110000000000002</v>
      </c>
      <c r="AU57" s="6">
        <v>2.2404999999999999</v>
      </c>
      <c r="AV57" s="6">
        <v>2.6110000000000002</v>
      </c>
      <c r="AW57" s="6">
        <v>0.60206000000000004</v>
      </c>
      <c r="AX57" s="6">
        <v>2.1608000000000001</v>
      </c>
      <c r="AY57" s="6">
        <v>2.3559999999999999</v>
      </c>
      <c r="AZ57" s="6">
        <v>2.6110000000000002</v>
      </c>
      <c r="BA57" s="6">
        <v>0.47711999999999999</v>
      </c>
    </row>
    <row r="58" spans="1:53" x14ac:dyDescent="0.3">
      <c r="A58" t="s">
        <v>51</v>
      </c>
      <c r="B58">
        <v>2.9802929562565255</v>
      </c>
      <c r="C58">
        <f>VLOOKUP(Área!$A58,Cidades!$A$1:$E$174,2,FALSE)</f>
        <v>2.1335389083702174</v>
      </c>
      <c r="D58">
        <f>VLOOKUP(Área!$A58,Cidades!$A$1:$E$174,3,FALSE)</f>
        <v>0</v>
      </c>
      <c r="E58">
        <f>VLOOKUP(Área!$A58,Cidades!$A$1:$E$174,4,FALSE)</f>
        <v>2.3710678622717363</v>
      </c>
      <c r="F58">
        <f>VLOOKUP(Área!$A58,Cidades!$A$1:$E$174,5,FALSE)</f>
        <v>0</v>
      </c>
      <c r="N58" t="s">
        <v>51</v>
      </c>
      <c r="O58">
        <v>2.9803000000000002</v>
      </c>
      <c r="P58">
        <v>2.1335000000000002</v>
      </c>
      <c r="Q58">
        <v>2.3148</v>
      </c>
      <c r="R58">
        <v>-0.18128</v>
      </c>
      <c r="S58">
        <v>2.9803000000000002</v>
      </c>
      <c r="T58">
        <v>0</v>
      </c>
      <c r="U58">
        <v>1.0644</v>
      </c>
      <c r="V58">
        <v>-1.0644</v>
      </c>
      <c r="W58">
        <v>2.9803000000000002</v>
      </c>
      <c r="X58">
        <v>2.3711000000000002</v>
      </c>
      <c r="Y58">
        <v>3.0947</v>
      </c>
      <c r="Z58">
        <v>-0.72360000000000002</v>
      </c>
      <c r="AA58">
        <v>2.9803000000000002</v>
      </c>
      <c r="AB58">
        <v>0</v>
      </c>
      <c r="AC58">
        <v>1.3995</v>
      </c>
      <c r="AD58">
        <v>-1.3995</v>
      </c>
      <c r="AI58" s="7">
        <v>0.43704999999999999</v>
      </c>
      <c r="AJ58" s="7">
        <v>1.5723</v>
      </c>
      <c r="AP58" s="6">
        <v>-2.3939999999999999E-2</v>
      </c>
      <c r="AQ58" s="7">
        <v>0.97431000000000001</v>
      </c>
      <c r="AT58" s="7">
        <v>2.9803000000000002</v>
      </c>
      <c r="AU58" s="7">
        <v>2.3711000000000002</v>
      </c>
      <c r="AV58" s="7">
        <v>2.9803000000000002</v>
      </c>
      <c r="AW58" s="7">
        <v>0</v>
      </c>
      <c r="AX58" s="7">
        <v>2.5032999999999999</v>
      </c>
      <c r="AY58" s="7">
        <v>2.5236999999999998</v>
      </c>
      <c r="AZ58" s="7">
        <v>2.9803000000000002</v>
      </c>
      <c r="BA58" s="7">
        <v>0</v>
      </c>
    </row>
    <row r="59" spans="1:53" x14ac:dyDescent="0.3">
      <c r="A59" t="s">
        <v>157</v>
      </c>
      <c r="B59">
        <v>2.1607505658605772</v>
      </c>
      <c r="C59">
        <f>VLOOKUP(Área!$A59,Cidades!$A$1:$E$174,2,FALSE)</f>
        <v>2.3560258571931225</v>
      </c>
      <c r="D59">
        <f>VLOOKUP(Área!$A59,Cidades!$A$1:$E$174,3,FALSE)</f>
        <v>1.5185139398778875</v>
      </c>
      <c r="E59">
        <f>VLOOKUP(Área!$A59,Cidades!$A$1:$E$174,4,FALSE)</f>
        <v>3.3554515201265174</v>
      </c>
      <c r="F59">
        <f>VLOOKUP(Área!$A59,Cidades!$A$1:$E$174,5,FALSE)</f>
        <v>2.6928469192772302</v>
      </c>
      <c r="N59" t="s">
        <v>157</v>
      </c>
      <c r="O59">
        <v>2.1608000000000001</v>
      </c>
      <c r="P59">
        <v>2.3559999999999999</v>
      </c>
      <c r="Q59">
        <v>2.1556000000000002</v>
      </c>
      <c r="R59">
        <v>0.20041999999999999</v>
      </c>
      <c r="S59">
        <v>2.1608000000000001</v>
      </c>
      <c r="T59">
        <v>1.5185</v>
      </c>
      <c r="U59">
        <v>0.66517999999999999</v>
      </c>
      <c r="V59">
        <v>0.85333999999999999</v>
      </c>
      <c r="W59">
        <v>2.1608000000000001</v>
      </c>
      <c r="X59">
        <v>3.3555000000000001</v>
      </c>
      <c r="Y59">
        <v>2.8178999999999998</v>
      </c>
      <c r="Z59">
        <v>0.53752999999999995</v>
      </c>
      <c r="AA59">
        <v>2.1608000000000001</v>
      </c>
      <c r="AB59">
        <v>2.6928000000000001</v>
      </c>
      <c r="AC59">
        <v>0.86821999999999999</v>
      </c>
      <c r="AD59">
        <v>1.8246</v>
      </c>
      <c r="AI59" s="6">
        <v>-0.24601000000000001</v>
      </c>
      <c r="AJ59" s="6">
        <v>0.52395000000000003</v>
      </c>
      <c r="AP59" s="7">
        <v>0.38488</v>
      </c>
      <c r="AQ59" s="6">
        <v>0.69049000000000005</v>
      </c>
      <c r="AT59" s="6">
        <v>2.1608000000000001</v>
      </c>
      <c r="AU59" s="6">
        <v>3.3555000000000001</v>
      </c>
      <c r="AV59" s="6">
        <v>2.1608000000000001</v>
      </c>
      <c r="AW59" s="6">
        <v>2.6928000000000001</v>
      </c>
      <c r="AX59" s="6">
        <v>1.7952999999999999</v>
      </c>
      <c r="AY59" s="6">
        <v>1.9494</v>
      </c>
      <c r="AZ59" s="6">
        <v>2.1608000000000001</v>
      </c>
      <c r="BA59" s="6">
        <v>1.5185</v>
      </c>
    </row>
    <row r="60" spans="1:53" x14ac:dyDescent="0.3">
      <c r="A60" t="s">
        <v>52</v>
      </c>
      <c r="B60">
        <v>2.5033479944812145</v>
      </c>
      <c r="C60">
        <f>VLOOKUP(Área!$A60,Cidades!$A$1:$E$174,2,FALSE)</f>
        <v>2.5237464668115646</v>
      </c>
      <c r="D60">
        <f>VLOOKUP(Área!$A60,Cidades!$A$1:$E$174,3,FALSE)</f>
        <v>0.84509804001425681</v>
      </c>
      <c r="E60">
        <f>VLOOKUP(Área!$A60,Cidades!$A$1:$E$174,4,FALSE)</f>
        <v>3.7058637122839193</v>
      </c>
      <c r="F60">
        <f>VLOOKUP(Área!$A60,Cidades!$A$1:$E$174,5,FALSE)</f>
        <v>0.95424250943932487</v>
      </c>
      <c r="N60" t="s">
        <v>52</v>
      </c>
      <c r="O60">
        <v>2.5032999999999999</v>
      </c>
      <c r="P60">
        <v>2.5236999999999998</v>
      </c>
      <c r="Q60">
        <v>2.2222</v>
      </c>
      <c r="R60">
        <v>0.30158000000000001</v>
      </c>
      <c r="S60">
        <v>2.5032999999999999</v>
      </c>
      <c r="T60">
        <v>0.84509999999999996</v>
      </c>
      <c r="U60">
        <v>0.83208000000000004</v>
      </c>
      <c r="V60">
        <v>1.3013E-2</v>
      </c>
      <c r="W60">
        <v>2.5032999999999999</v>
      </c>
      <c r="X60">
        <v>3.7059000000000002</v>
      </c>
      <c r="Y60">
        <v>2.9336000000000002</v>
      </c>
      <c r="Z60">
        <v>0.77224999999999999</v>
      </c>
      <c r="AA60">
        <v>2.5032999999999999</v>
      </c>
      <c r="AB60">
        <v>0.95423999999999998</v>
      </c>
      <c r="AC60">
        <v>1.0903</v>
      </c>
      <c r="AD60">
        <v>-0.13607</v>
      </c>
      <c r="AI60" s="7">
        <v>0.96289999999999998</v>
      </c>
      <c r="AJ60" s="7">
        <v>1.7418</v>
      </c>
      <c r="AP60" s="6">
        <v>-4.5234000000000003E-2</v>
      </c>
      <c r="AQ60" s="7">
        <v>0.99289000000000005</v>
      </c>
      <c r="AT60" s="7">
        <v>2.5032999999999999</v>
      </c>
      <c r="AU60" s="7">
        <v>3.7059000000000002</v>
      </c>
      <c r="AV60" s="7">
        <v>2.5032999999999999</v>
      </c>
      <c r="AW60" s="7">
        <v>0.95423999999999998</v>
      </c>
      <c r="AX60" s="7">
        <v>2.5078</v>
      </c>
      <c r="AY60" s="7">
        <v>1.8692</v>
      </c>
      <c r="AZ60" s="7">
        <v>2.5032999999999999</v>
      </c>
      <c r="BA60" s="7">
        <v>0.84509999999999996</v>
      </c>
    </row>
    <row r="61" spans="1:53" x14ac:dyDescent="0.3">
      <c r="A61" t="s">
        <v>53</v>
      </c>
      <c r="B61">
        <v>1.7952959329677161</v>
      </c>
      <c r="C61">
        <f>VLOOKUP(Área!$A61,Cidades!$A$1:$E$174,2,FALSE)</f>
        <v>1.9493900066449128</v>
      </c>
      <c r="D61">
        <f>VLOOKUP(Área!$A61,Cidades!$A$1:$E$174,3,FALSE)</f>
        <v>0.3010299956639812</v>
      </c>
      <c r="E61">
        <f>VLOOKUP(Área!$A61,Cidades!$A$1:$E$174,4,FALSE)</f>
        <v>2.4842998393467859</v>
      </c>
      <c r="F61">
        <f>VLOOKUP(Área!$A61,Cidades!$A$1:$E$174,5,FALSE)</f>
        <v>0.47712125471966244</v>
      </c>
      <c r="N61" t="s">
        <v>53</v>
      </c>
      <c r="O61">
        <v>1.7952999999999999</v>
      </c>
      <c r="P61">
        <v>1.9494</v>
      </c>
      <c r="Q61">
        <v>2.0846</v>
      </c>
      <c r="R61">
        <v>-0.13522000000000001</v>
      </c>
      <c r="S61">
        <v>1.7952999999999999</v>
      </c>
      <c r="T61">
        <v>0.30103000000000002</v>
      </c>
      <c r="U61">
        <v>0.48713000000000001</v>
      </c>
      <c r="V61">
        <v>-0.18609999999999999</v>
      </c>
      <c r="W61">
        <v>1.7952999999999999</v>
      </c>
      <c r="X61">
        <v>2.4843000000000002</v>
      </c>
      <c r="Y61">
        <v>2.6945000000000001</v>
      </c>
      <c r="Z61">
        <v>-0.21021999999999999</v>
      </c>
      <c r="AA61">
        <v>1.7952999999999999</v>
      </c>
      <c r="AB61">
        <v>0.47711999999999999</v>
      </c>
      <c r="AC61">
        <v>0.63129999999999997</v>
      </c>
      <c r="AD61">
        <v>-0.15418000000000001</v>
      </c>
      <c r="AI61" s="6">
        <v>-0.41863</v>
      </c>
      <c r="AJ61" s="6">
        <v>-1.4300999999999999</v>
      </c>
      <c r="AP61" s="7">
        <v>-0.17194000000000001</v>
      </c>
      <c r="AQ61" s="6">
        <v>-1.0873999999999999</v>
      </c>
      <c r="AT61" s="6">
        <v>1.7952999999999999</v>
      </c>
      <c r="AU61" s="6">
        <v>2.4843000000000002</v>
      </c>
      <c r="AV61" s="6">
        <v>1.7952999999999999</v>
      </c>
      <c r="AW61" s="6">
        <v>0.47711999999999999</v>
      </c>
      <c r="AX61" s="6">
        <v>3.0245000000000002</v>
      </c>
      <c r="AY61" s="6">
        <v>2.5198</v>
      </c>
      <c r="AZ61" s="6">
        <v>1.7952999999999999</v>
      </c>
      <c r="BA61" s="6">
        <v>0.30103000000000002</v>
      </c>
    </row>
    <row r="62" spans="1:53" x14ac:dyDescent="0.3">
      <c r="A62" t="s">
        <v>54</v>
      </c>
      <c r="B62">
        <v>2.5077857315195806</v>
      </c>
      <c r="C62">
        <f>VLOOKUP(Área!$A62,Cidades!$A$1:$E$174,2,FALSE)</f>
        <v>1.8692317197309762</v>
      </c>
      <c r="D62">
        <f>VLOOKUP(Área!$A62,Cidades!$A$1:$E$174,3,FALSE)</f>
        <v>0.69897000433601886</v>
      </c>
      <c r="E62">
        <f>VLOOKUP(Área!$A62,Cidades!$A$1:$E$174,4,FALSE)</f>
        <v>2.1903316981702914</v>
      </c>
      <c r="F62">
        <f>VLOOKUP(Área!$A62,Cidades!$A$1:$E$174,5,FALSE)</f>
        <v>0.69897000433601886</v>
      </c>
      <c r="N62" t="s">
        <v>54</v>
      </c>
      <c r="O62">
        <v>2.5078</v>
      </c>
      <c r="P62">
        <v>1.8692</v>
      </c>
      <c r="Q62">
        <v>2.2229999999999999</v>
      </c>
      <c r="R62">
        <v>-0.35378999999999999</v>
      </c>
      <c r="S62">
        <v>2.5078</v>
      </c>
      <c r="T62">
        <v>0.69896999999999998</v>
      </c>
      <c r="U62">
        <v>0.83425000000000005</v>
      </c>
      <c r="V62">
        <v>-0.13528000000000001</v>
      </c>
      <c r="W62">
        <v>2.5078</v>
      </c>
      <c r="X62">
        <v>2.1903000000000001</v>
      </c>
      <c r="Y62">
        <v>2.9350999999999998</v>
      </c>
      <c r="Z62">
        <v>-0.74478</v>
      </c>
      <c r="AA62">
        <v>2.5078</v>
      </c>
      <c r="AB62">
        <v>0.69896999999999998</v>
      </c>
      <c r="AC62">
        <v>1.0931999999999999</v>
      </c>
      <c r="AD62">
        <v>-0.39422000000000001</v>
      </c>
      <c r="AI62" s="7">
        <v>-0.54193999999999998</v>
      </c>
      <c r="AJ62" s="7">
        <v>-0.53205000000000002</v>
      </c>
      <c r="AP62" s="6">
        <v>-0.15081</v>
      </c>
      <c r="AQ62" s="7">
        <v>-0.33773999999999998</v>
      </c>
      <c r="AT62" s="7">
        <v>2.5078</v>
      </c>
      <c r="AU62" s="7">
        <v>2.1903000000000001</v>
      </c>
      <c r="AV62" s="7">
        <v>2.5078</v>
      </c>
      <c r="AW62" s="7">
        <v>0.69896999999999998</v>
      </c>
      <c r="AX62" s="7">
        <v>2.4668000000000001</v>
      </c>
      <c r="AY62" s="7">
        <v>2.1553</v>
      </c>
      <c r="AZ62" s="7">
        <v>2.5078</v>
      </c>
      <c r="BA62" s="7">
        <v>0.69896999999999998</v>
      </c>
    </row>
    <row r="63" spans="1:53" x14ac:dyDescent="0.3">
      <c r="A63" t="s">
        <v>55</v>
      </c>
      <c r="B63">
        <v>3.0245193262696137</v>
      </c>
      <c r="C63">
        <f>VLOOKUP(Área!$A63,Cidades!$A$1:$E$174,2,FALSE)</f>
        <v>2.5198279937757189</v>
      </c>
      <c r="D63">
        <f>VLOOKUP(Área!$A63,Cidades!$A$1:$E$174,3,FALSE)</f>
        <v>1.8976270912904414</v>
      </c>
      <c r="E63">
        <f>VLOOKUP(Área!$A63,Cidades!$A$1:$E$174,4,FALSE)</f>
        <v>3.6316466629584196</v>
      </c>
      <c r="F63">
        <f>VLOOKUP(Área!$A63,Cidades!$A$1:$E$174,5,FALSE)</f>
        <v>2.916453948549925</v>
      </c>
      <c r="N63" t="s">
        <v>55</v>
      </c>
      <c r="O63">
        <v>3.0245000000000002</v>
      </c>
      <c r="P63">
        <v>2.5198</v>
      </c>
      <c r="Q63">
        <v>2.3233999999999999</v>
      </c>
      <c r="R63">
        <v>0.19642000000000001</v>
      </c>
      <c r="S63">
        <v>3.0245000000000002</v>
      </c>
      <c r="T63">
        <v>1.8976</v>
      </c>
      <c r="U63">
        <v>1.0860000000000001</v>
      </c>
      <c r="V63">
        <v>0.81164000000000003</v>
      </c>
      <c r="W63">
        <v>3.0245000000000002</v>
      </c>
      <c r="X63">
        <v>3.6316000000000002</v>
      </c>
      <c r="Y63">
        <v>3.1095999999999999</v>
      </c>
      <c r="Z63">
        <v>0.52205000000000001</v>
      </c>
      <c r="AA63">
        <v>3.0245000000000002</v>
      </c>
      <c r="AB63">
        <v>2.9165000000000001</v>
      </c>
      <c r="AC63">
        <v>1.4281999999999999</v>
      </c>
      <c r="AD63">
        <v>1.4883</v>
      </c>
      <c r="AI63" s="6">
        <v>-0.50795999999999997</v>
      </c>
      <c r="AJ63" s="6">
        <v>-0.92291999999999996</v>
      </c>
      <c r="AP63" s="7">
        <v>9.4246999999999997E-2</v>
      </c>
      <c r="AQ63" s="6">
        <v>-0.70628999999999997</v>
      </c>
      <c r="AT63" s="6">
        <v>3.0245000000000002</v>
      </c>
      <c r="AU63" s="6">
        <v>3.6316000000000002</v>
      </c>
      <c r="AV63" s="6">
        <v>3.0245000000000002</v>
      </c>
      <c r="AW63" s="6">
        <v>2.9165000000000001</v>
      </c>
      <c r="AX63" s="6">
        <v>3.2964000000000002</v>
      </c>
      <c r="AY63" s="6">
        <v>2.4182999999999999</v>
      </c>
      <c r="AZ63" s="6">
        <v>3.0245000000000002</v>
      </c>
      <c r="BA63" s="6">
        <v>1.8976</v>
      </c>
    </row>
    <row r="64" spans="1:53" x14ac:dyDescent="0.3">
      <c r="A64" t="s">
        <v>56</v>
      </c>
      <c r="B64">
        <v>2.4667979497808954</v>
      </c>
      <c r="C64">
        <f>VLOOKUP(Área!$A64,Cidades!$A$1:$E$174,2,FALSE)</f>
        <v>2.1553360374650619</v>
      </c>
      <c r="D64">
        <f>VLOOKUP(Área!$A64,Cidades!$A$1:$E$174,3,FALSE)</f>
        <v>0.77815125038364363</v>
      </c>
      <c r="E64">
        <f>VLOOKUP(Área!$A64,Cidades!$A$1:$E$174,4,FALSE)</f>
        <v>2.4393326938302629</v>
      </c>
      <c r="F64">
        <f>VLOOKUP(Área!$A64,Cidades!$A$1:$E$174,5,FALSE)</f>
        <v>0.77815125038364363</v>
      </c>
      <c r="N64" t="s">
        <v>56</v>
      </c>
      <c r="O64">
        <v>2.4668000000000001</v>
      </c>
      <c r="P64">
        <v>2.1553</v>
      </c>
      <c r="Q64">
        <v>2.2151000000000001</v>
      </c>
      <c r="R64">
        <v>-5.9725E-2</v>
      </c>
      <c r="S64">
        <v>2.4668000000000001</v>
      </c>
      <c r="T64">
        <v>0.77815000000000001</v>
      </c>
      <c r="U64">
        <v>0.81428</v>
      </c>
      <c r="V64">
        <v>-3.6126999999999999E-2</v>
      </c>
      <c r="W64">
        <v>2.4668000000000001</v>
      </c>
      <c r="X64">
        <v>2.4392999999999998</v>
      </c>
      <c r="Y64">
        <v>2.9213</v>
      </c>
      <c r="Z64">
        <v>-0.48193999999999998</v>
      </c>
      <c r="AA64">
        <v>2.4668000000000001</v>
      </c>
      <c r="AB64">
        <v>0.77815000000000001</v>
      </c>
      <c r="AC64">
        <v>1.0666</v>
      </c>
      <c r="AD64">
        <v>-0.28847</v>
      </c>
      <c r="AI64" s="7">
        <v>8.8357999999999996E-3</v>
      </c>
      <c r="AJ64" s="7">
        <v>-0.63280000000000003</v>
      </c>
      <c r="AP64" s="6">
        <v>-0.10809000000000001</v>
      </c>
      <c r="AQ64" s="7">
        <v>-0.41344999999999998</v>
      </c>
      <c r="AT64" s="7">
        <v>2.4668000000000001</v>
      </c>
      <c r="AU64" s="7">
        <v>2.4392999999999998</v>
      </c>
      <c r="AV64" s="7">
        <v>2.4668000000000001</v>
      </c>
      <c r="AW64" s="7">
        <v>0.77815000000000001</v>
      </c>
      <c r="AX64" s="7">
        <v>2.2934999999999999</v>
      </c>
      <c r="AY64" s="7">
        <v>2.4502000000000002</v>
      </c>
      <c r="AZ64" s="7">
        <v>2.4668000000000001</v>
      </c>
      <c r="BA64" s="7">
        <v>0.77815000000000001</v>
      </c>
    </row>
    <row r="65" spans="1:53" x14ac:dyDescent="0.3">
      <c r="A65" t="s">
        <v>158</v>
      </c>
      <c r="B65">
        <v>3.2964008043224484</v>
      </c>
      <c r="C65">
        <f>VLOOKUP(Área!$A65,Cidades!$A$1:$E$174,2,FALSE)</f>
        <v>2.4183012913197452</v>
      </c>
      <c r="D65">
        <f>VLOOKUP(Área!$A65,Cidades!$A$1:$E$174,3,FALSE)</f>
        <v>2.1613680022349748</v>
      </c>
      <c r="E65">
        <f>VLOOKUP(Área!$A65,Cidades!$A$1:$E$174,4,FALSE)</f>
        <v>3.1411360901207388</v>
      </c>
      <c r="F65">
        <f>VLOOKUP(Área!$A65,Cidades!$A$1:$E$174,5,FALSE)</f>
        <v>3.4237372499823291</v>
      </c>
      <c r="N65" t="s">
        <v>158</v>
      </c>
      <c r="O65">
        <v>3.2964000000000002</v>
      </c>
      <c r="P65">
        <v>2.4182999999999999</v>
      </c>
      <c r="Q65">
        <v>2.3761999999999999</v>
      </c>
      <c r="R65">
        <v>4.2069000000000002E-2</v>
      </c>
      <c r="S65">
        <v>3.2964000000000002</v>
      </c>
      <c r="T65">
        <v>2.1614</v>
      </c>
      <c r="U65">
        <v>1.2183999999999999</v>
      </c>
      <c r="V65">
        <v>0.94291999999999998</v>
      </c>
      <c r="W65">
        <v>3.2964000000000002</v>
      </c>
      <c r="X65">
        <v>3.1410999999999998</v>
      </c>
      <c r="Y65">
        <v>3.2014</v>
      </c>
      <c r="Z65">
        <v>-6.0271999999999999E-2</v>
      </c>
      <c r="AA65">
        <v>3.2964000000000002</v>
      </c>
      <c r="AB65">
        <v>3.4237000000000002</v>
      </c>
      <c r="AC65">
        <v>1.6044</v>
      </c>
      <c r="AD65">
        <v>1.8192999999999999</v>
      </c>
      <c r="AI65" s="6">
        <v>-0.25822000000000001</v>
      </c>
      <c r="AJ65" s="6">
        <v>-0.58574999999999999</v>
      </c>
      <c r="AP65" s="7">
        <v>0.2843</v>
      </c>
      <c r="AQ65" s="6">
        <v>-0.37809999999999999</v>
      </c>
      <c r="AT65" s="6">
        <v>3.2964000000000002</v>
      </c>
      <c r="AU65" s="6">
        <v>3.1410999999999998</v>
      </c>
      <c r="AV65" s="6">
        <v>3.2964000000000002</v>
      </c>
      <c r="AW65" s="6">
        <v>3.4237000000000002</v>
      </c>
      <c r="AX65" s="6">
        <v>2.5396000000000001</v>
      </c>
      <c r="AY65" s="6">
        <v>2.5276000000000001</v>
      </c>
      <c r="AZ65" s="6">
        <v>3.2964000000000002</v>
      </c>
      <c r="BA65" s="6">
        <v>2.1614</v>
      </c>
    </row>
    <row r="66" spans="1:53" x14ac:dyDescent="0.3">
      <c r="A66" t="s">
        <v>159</v>
      </c>
      <c r="B66">
        <v>2.2935106095243367</v>
      </c>
      <c r="C66">
        <f>VLOOKUP(Área!$A66,Cidades!$A$1:$E$174,2,FALSE)</f>
        <v>2.4502491083193609</v>
      </c>
      <c r="D66">
        <f>VLOOKUP(Área!$A66,Cidades!$A$1:$E$174,3,FALSE)</f>
        <v>0.69897000433601886</v>
      </c>
      <c r="E66">
        <f>VLOOKUP(Área!$A66,Cidades!$A$1:$E$174,4,FALSE)</f>
        <v>3.5843312243675309</v>
      </c>
      <c r="F66">
        <f>VLOOKUP(Área!$A66,Cidades!$A$1:$E$174,5,FALSE)</f>
        <v>2.2648178230095364</v>
      </c>
      <c r="N66" t="s">
        <v>159</v>
      </c>
      <c r="O66">
        <v>2.2934999999999999</v>
      </c>
      <c r="P66">
        <v>2.4502000000000002</v>
      </c>
      <c r="Q66">
        <v>2.1814</v>
      </c>
      <c r="R66">
        <v>0.26884999999999998</v>
      </c>
      <c r="S66">
        <v>2.2934999999999999</v>
      </c>
      <c r="T66">
        <v>0.69896999999999998</v>
      </c>
      <c r="U66">
        <v>0.72985999999999995</v>
      </c>
      <c r="V66">
        <v>-3.0886E-2</v>
      </c>
      <c r="W66">
        <v>2.2934999999999999</v>
      </c>
      <c r="X66">
        <v>3.5842999999999998</v>
      </c>
      <c r="Y66">
        <v>2.8628</v>
      </c>
      <c r="Z66">
        <v>0.72158</v>
      </c>
      <c r="AA66">
        <v>2.2934999999999999</v>
      </c>
      <c r="AB66">
        <v>2.2648000000000001</v>
      </c>
      <c r="AC66">
        <v>0.95428000000000002</v>
      </c>
      <c r="AD66">
        <v>1.3105</v>
      </c>
      <c r="AI66" s="7">
        <v>0.57850999999999997</v>
      </c>
      <c r="AJ66" s="7">
        <v>1.6414</v>
      </c>
      <c r="AP66" s="6">
        <v>0.21659</v>
      </c>
      <c r="AQ66" s="7">
        <v>1.2325999999999999</v>
      </c>
      <c r="AT66" s="7">
        <v>2.2934999999999999</v>
      </c>
      <c r="AU66" s="7">
        <v>3.5842999999999998</v>
      </c>
      <c r="AV66" s="7">
        <v>2.2934999999999999</v>
      </c>
      <c r="AW66" s="7">
        <v>2.2648000000000001</v>
      </c>
      <c r="AX66" s="7">
        <v>2.4935</v>
      </c>
      <c r="AY66" s="7">
        <v>2.3997000000000002</v>
      </c>
      <c r="AZ66" s="7">
        <v>2.2934999999999999</v>
      </c>
      <c r="BA66" s="7">
        <v>0.69896999999999998</v>
      </c>
    </row>
    <row r="67" spans="1:53" x14ac:dyDescent="0.3">
      <c r="A67" t="s">
        <v>160</v>
      </c>
      <c r="B67">
        <v>2.5395640920198077</v>
      </c>
      <c r="C67">
        <f>VLOOKUP(Área!$A67,Cidades!$A$1:$E$174,2,FALSE)</f>
        <v>2.5276299008713385</v>
      </c>
      <c r="D67">
        <f>VLOOKUP(Área!$A67,Cidades!$A$1:$E$174,3,FALSE)</f>
        <v>0.77815125038364363</v>
      </c>
      <c r="E67">
        <f>VLOOKUP(Área!$A67,Cidades!$A$1:$E$174,4,FALSE)</f>
        <v>3.9697885374149391</v>
      </c>
      <c r="F67">
        <f>VLOOKUP(Área!$A67,Cidades!$A$1:$E$174,5,FALSE)</f>
        <v>0.77815125038364363</v>
      </c>
      <c r="N67" t="s">
        <v>160</v>
      </c>
      <c r="O67">
        <v>2.5396000000000001</v>
      </c>
      <c r="P67">
        <v>2.5276000000000001</v>
      </c>
      <c r="Q67">
        <v>2.2292000000000001</v>
      </c>
      <c r="R67">
        <v>0.29842999999999997</v>
      </c>
      <c r="S67">
        <v>2.5396000000000001</v>
      </c>
      <c r="T67">
        <v>0.77815000000000001</v>
      </c>
      <c r="U67">
        <v>0.84972999999999999</v>
      </c>
      <c r="V67">
        <v>-7.1578000000000003E-2</v>
      </c>
      <c r="W67">
        <v>2.5396000000000001</v>
      </c>
      <c r="X67">
        <v>3.9698000000000002</v>
      </c>
      <c r="Y67">
        <v>2.9458000000000002</v>
      </c>
      <c r="Z67">
        <v>1.0239</v>
      </c>
      <c r="AA67">
        <v>2.5396000000000001</v>
      </c>
      <c r="AB67">
        <v>0.77815000000000001</v>
      </c>
      <c r="AC67">
        <v>1.1137999999999999</v>
      </c>
      <c r="AD67">
        <v>-0.33563999999999999</v>
      </c>
      <c r="AI67" s="6">
        <v>0.51180000000000003</v>
      </c>
      <c r="AJ67" s="6">
        <v>8.9773000000000006E-2</v>
      </c>
      <c r="AP67" s="7">
        <v>0.16574</v>
      </c>
      <c r="AQ67" s="6">
        <v>0.11579</v>
      </c>
      <c r="AT67" s="6">
        <v>2.5396000000000001</v>
      </c>
      <c r="AU67" s="6">
        <v>3.9698000000000002</v>
      </c>
      <c r="AV67" s="6">
        <v>2.5396000000000001</v>
      </c>
      <c r="AW67" s="6">
        <v>0.77815000000000001</v>
      </c>
      <c r="AX67" s="6">
        <v>2.2311999999999999</v>
      </c>
      <c r="AY67" s="6">
        <v>2.3578999999999999</v>
      </c>
      <c r="AZ67" s="6">
        <v>2.5396000000000001</v>
      </c>
      <c r="BA67" s="6">
        <v>0.77815000000000001</v>
      </c>
    </row>
    <row r="68" spans="1:53" x14ac:dyDescent="0.3">
      <c r="A68" t="s">
        <v>57</v>
      </c>
      <c r="B68">
        <v>2.4935207856346433</v>
      </c>
      <c r="C68">
        <f>VLOOKUP(Área!$A68,Cidades!$A$1:$E$174,2,FALSE)</f>
        <v>2.399673721481038</v>
      </c>
      <c r="D68">
        <f>VLOOKUP(Área!$A68,Cidades!$A$1:$E$174,3,FALSE)</f>
        <v>0.6020599913279624</v>
      </c>
      <c r="E68">
        <f>VLOOKUP(Área!$A68,Cidades!$A$1:$E$174,4,FALSE)</f>
        <v>3.4838724542226736</v>
      </c>
      <c r="F68">
        <f>VLOOKUP(Área!$A68,Cidades!$A$1:$E$174,5,FALSE)</f>
        <v>0.90308998699194354</v>
      </c>
      <c r="N68" t="s">
        <v>57</v>
      </c>
      <c r="O68">
        <v>2.4935</v>
      </c>
      <c r="P68">
        <v>2.3997000000000002</v>
      </c>
      <c r="Q68">
        <v>2.2202999999999999</v>
      </c>
      <c r="R68">
        <v>0.17942</v>
      </c>
      <c r="S68">
        <v>2.4935</v>
      </c>
      <c r="T68">
        <v>0.60206000000000004</v>
      </c>
      <c r="U68">
        <v>0.82730000000000004</v>
      </c>
      <c r="V68">
        <v>-0.22524</v>
      </c>
      <c r="W68">
        <v>2.4935</v>
      </c>
      <c r="X68">
        <v>3.4839000000000002</v>
      </c>
      <c r="Y68">
        <v>2.9302999999999999</v>
      </c>
      <c r="Z68">
        <v>0.55357999999999996</v>
      </c>
      <c r="AA68">
        <v>2.4935</v>
      </c>
      <c r="AB68">
        <v>0.90308999999999995</v>
      </c>
      <c r="AC68">
        <v>1.0839000000000001</v>
      </c>
      <c r="AD68">
        <v>-0.18085000000000001</v>
      </c>
      <c r="AI68" s="7">
        <v>3.9469999999999998E-2</v>
      </c>
      <c r="AJ68" s="7">
        <v>0.31108000000000002</v>
      </c>
      <c r="AP68" s="6">
        <v>9.0977000000000002E-2</v>
      </c>
      <c r="AQ68" s="7">
        <v>0.51642999999999994</v>
      </c>
      <c r="AT68" s="7">
        <v>2.4935</v>
      </c>
      <c r="AU68" s="7">
        <v>3.4839000000000002</v>
      </c>
      <c r="AV68" s="7">
        <v>2.4935</v>
      </c>
      <c r="AW68" s="7">
        <v>0.90308999999999995</v>
      </c>
      <c r="AX68" s="7">
        <v>3.0615000000000001</v>
      </c>
      <c r="AY68" s="7">
        <v>2.5888</v>
      </c>
      <c r="AZ68" s="7">
        <v>2.4935</v>
      </c>
      <c r="BA68" s="7">
        <v>0.60206000000000004</v>
      </c>
    </row>
    <row r="69" spans="1:53" x14ac:dyDescent="0.3">
      <c r="A69" t="s">
        <v>58</v>
      </c>
      <c r="B69">
        <v>2.2311865951523071</v>
      </c>
      <c r="C69">
        <f>VLOOKUP(Área!$A69,Cidades!$A$1:$E$174,2,FALSE)</f>
        <v>2.357934847000454</v>
      </c>
      <c r="D69">
        <f>VLOOKUP(Área!$A69,Cidades!$A$1:$E$174,3,FALSE)</f>
        <v>1.5563025007672873</v>
      </c>
      <c r="E69">
        <f>VLOOKUP(Área!$A69,Cidades!$A$1:$E$174,4,FALSE)</f>
        <v>3.1209028176145273</v>
      </c>
      <c r="F69">
        <f>VLOOKUP(Área!$A69,Cidades!$A$1:$E$174,5,FALSE)</f>
        <v>1.6901960800285136</v>
      </c>
      <c r="N69" t="s">
        <v>58</v>
      </c>
      <c r="O69">
        <v>2.2311999999999999</v>
      </c>
      <c r="P69">
        <v>2.3578999999999999</v>
      </c>
      <c r="Q69">
        <v>2.1692999999999998</v>
      </c>
      <c r="R69">
        <v>0.18865000000000001</v>
      </c>
      <c r="S69">
        <v>2.2311999999999999</v>
      </c>
      <c r="T69">
        <v>1.5563</v>
      </c>
      <c r="U69">
        <v>0.69948999999999995</v>
      </c>
      <c r="V69">
        <v>0.85680999999999996</v>
      </c>
      <c r="W69">
        <v>2.2311999999999999</v>
      </c>
      <c r="X69">
        <v>3.1208999999999998</v>
      </c>
      <c r="Y69">
        <v>2.8416999999999999</v>
      </c>
      <c r="Z69">
        <v>0.27918999999999999</v>
      </c>
      <c r="AA69">
        <v>2.2311999999999999</v>
      </c>
      <c r="AB69">
        <v>1.6901999999999999</v>
      </c>
      <c r="AC69">
        <v>0.91388000000000003</v>
      </c>
      <c r="AD69">
        <v>0.77632000000000001</v>
      </c>
      <c r="AI69" s="6">
        <v>-7.9659999999999995E-2</v>
      </c>
      <c r="AJ69" s="6">
        <v>-0.21260000000000001</v>
      </c>
      <c r="AP69" s="7">
        <v>0.36980000000000002</v>
      </c>
      <c r="AQ69" s="6">
        <v>2.0891E-2</v>
      </c>
      <c r="AT69" s="6">
        <v>2.2311999999999999</v>
      </c>
      <c r="AU69" s="6">
        <v>3.1208999999999998</v>
      </c>
      <c r="AV69" s="6">
        <v>2.2311999999999999</v>
      </c>
      <c r="AW69" s="6">
        <v>1.6901999999999999</v>
      </c>
      <c r="AX69" s="6">
        <v>2.7793999999999999</v>
      </c>
      <c r="AY69" s="6">
        <v>2.5211000000000001</v>
      </c>
      <c r="AZ69" s="6">
        <v>2.2311999999999999</v>
      </c>
      <c r="BA69" s="6">
        <v>1.5563</v>
      </c>
    </row>
    <row r="70" spans="1:53" x14ac:dyDescent="0.3">
      <c r="A70" t="s">
        <v>161</v>
      </c>
      <c r="B70">
        <v>3.0614747210301623</v>
      </c>
      <c r="C70">
        <f>VLOOKUP(Área!$A70,Cidades!$A$1:$E$174,2,FALSE)</f>
        <v>2.5888317255942073</v>
      </c>
      <c r="D70">
        <f>VLOOKUP(Área!$A70,Cidades!$A$1:$E$174,3,FALSE)</f>
        <v>0</v>
      </c>
      <c r="E70">
        <f>VLOOKUP(Área!$A70,Cidades!$A$1:$E$174,4,FALSE)</f>
        <v>3.8735530935136189</v>
      </c>
      <c r="F70">
        <f>VLOOKUP(Área!$A70,Cidades!$A$1:$E$174,5,FALSE)</f>
        <v>0</v>
      </c>
      <c r="N70" t="s">
        <v>161</v>
      </c>
      <c r="O70">
        <v>3.0615000000000001</v>
      </c>
      <c r="P70">
        <v>2.5888</v>
      </c>
      <c r="Q70">
        <v>2.3306</v>
      </c>
      <c r="R70">
        <v>0.25824000000000003</v>
      </c>
      <c r="S70">
        <v>3.0615000000000001</v>
      </c>
      <c r="T70">
        <v>0</v>
      </c>
      <c r="U70">
        <v>1.1040000000000001</v>
      </c>
      <c r="V70">
        <v>-1.1040000000000001</v>
      </c>
      <c r="W70">
        <v>3.0615000000000001</v>
      </c>
      <c r="X70">
        <v>3.8736000000000002</v>
      </c>
      <c r="Y70">
        <v>3.1221000000000001</v>
      </c>
      <c r="Z70">
        <v>0.75146999999999997</v>
      </c>
      <c r="AA70">
        <v>3.0615000000000001</v>
      </c>
      <c r="AB70">
        <v>0</v>
      </c>
      <c r="AC70">
        <v>1.4520999999999999</v>
      </c>
      <c r="AD70">
        <v>-1.4520999999999999</v>
      </c>
      <c r="AI70" s="7">
        <v>1.0770999999999999</v>
      </c>
      <c r="AJ70" s="7">
        <v>0.43063000000000001</v>
      </c>
      <c r="AP70" s="6">
        <v>6.7016999999999993E-2</v>
      </c>
      <c r="AQ70" s="7">
        <v>0.51563000000000003</v>
      </c>
      <c r="AT70" s="7">
        <v>3.0615000000000001</v>
      </c>
      <c r="AU70" s="7">
        <v>3.8736000000000002</v>
      </c>
      <c r="AV70" s="7">
        <v>3.0615000000000001</v>
      </c>
      <c r="AW70" s="7">
        <v>0</v>
      </c>
      <c r="AX70" s="7">
        <v>3.2526999999999999</v>
      </c>
      <c r="AY70" s="7">
        <v>2.3944999999999999</v>
      </c>
      <c r="AZ70" s="7">
        <v>3.0615000000000001</v>
      </c>
      <c r="BA70" s="7">
        <v>0</v>
      </c>
    </row>
    <row r="71" spans="1:53" x14ac:dyDescent="0.3">
      <c r="A71" t="s">
        <v>162</v>
      </c>
      <c r="B71">
        <v>2.7793879509891362</v>
      </c>
      <c r="C71">
        <f>VLOOKUP(Área!$A71,Cidades!$A$1:$E$174,2,FALSE)</f>
        <v>2.5211380837040362</v>
      </c>
      <c r="D71">
        <f>VLOOKUP(Área!$A71,Cidades!$A$1:$E$174,3,FALSE)</f>
        <v>1.568201724066995</v>
      </c>
      <c r="E71">
        <f>VLOOKUP(Área!$A71,Cidades!$A$1:$E$174,4,FALSE)</f>
        <v>3.5960470075454389</v>
      </c>
      <c r="F71">
        <f>VLOOKUP(Área!$A71,Cidades!$A$1:$E$174,5,FALSE)</f>
        <v>3.1892094895823062</v>
      </c>
      <c r="N71" t="s">
        <v>162</v>
      </c>
      <c r="O71">
        <v>2.7793999999999999</v>
      </c>
      <c r="P71">
        <v>2.5211000000000001</v>
      </c>
      <c r="Q71">
        <v>2.2757999999999998</v>
      </c>
      <c r="R71">
        <v>0.24535000000000001</v>
      </c>
      <c r="S71">
        <v>2.7793999999999999</v>
      </c>
      <c r="T71">
        <v>1.5682</v>
      </c>
      <c r="U71">
        <v>0.96657000000000004</v>
      </c>
      <c r="V71">
        <v>0.60163</v>
      </c>
      <c r="W71">
        <v>2.7793999999999999</v>
      </c>
      <c r="X71">
        <v>3.5960000000000001</v>
      </c>
      <c r="Y71">
        <v>3.0268000000000002</v>
      </c>
      <c r="Z71">
        <v>0.56921999999999995</v>
      </c>
      <c r="AA71">
        <v>2.7793999999999999</v>
      </c>
      <c r="AB71">
        <v>3.1892</v>
      </c>
      <c r="AC71">
        <v>1.2693000000000001</v>
      </c>
      <c r="AD71">
        <v>1.9198999999999999</v>
      </c>
      <c r="AI71" s="6">
        <v>-5.3906000000000003E-2</v>
      </c>
      <c r="AJ71" s="6">
        <v>0.34364</v>
      </c>
      <c r="AP71" s="7">
        <v>0.14793000000000001</v>
      </c>
      <c r="AQ71" s="6">
        <v>7.4728000000000003E-2</v>
      </c>
      <c r="AT71" s="6">
        <v>2.7793999999999999</v>
      </c>
      <c r="AU71" s="6">
        <v>3.5960000000000001</v>
      </c>
      <c r="AV71" s="6">
        <v>2.7793999999999999</v>
      </c>
      <c r="AW71" s="6">
        <v>3.1892</v>
      </c>
      <c r="AX71" s="6">
        <v>3.2616000000000001</v>
      </c>
      <c r="AY71" s="6">
        <v>2.3654999999999999</v>
      </c>
      <c r="AZ71" s="6">
        <v>2.7793999999999999</v>
      </c>
      <c r="BA71" s="6">
        <v>1.5682</v>
      </c>
    </row>
    <row r="72" spans="1:53" x14ac:dyDescent="0.3">
      <c r="A72" t="s">
        <v>59</v>
      </c>
      <c r="B72">
        <v>3.252695297639292</v>
      </c>
      <c r="C72">
        <f>VLOOKUP(Área!$A72,Cidades!$A$1:$E$174,2,FALSE)</f>
        <v>2.3944516808262164</v>
      </c>
      <c r="D72">
        <f>VLOOKUP(Área!$A72,Cidades!$A$1:$E$174,3,FALSE)</f>
        <v>2.287801729930226</v>
      </c>
      <c r="E72">
        <f>VLOOKUP(Área!$A72,Cidades!$A$1:$E$174,4,FALSE)</f>
        <v>3.1559430179718366</v>
      </c>
      <c r="F72">
        <f>VLOOKUP(Área!$A72,Cidades!$A$1:$E$174,5,FALSE)</f>
        <v>3.5234863323432277</v>
      </c>
      <c r="N72" t="s">
        <v>59</v>
      </c>
      <c r="O72">
        <v>3.2526999999999999</v>
      </c>
      <c r="P72">
        <v>2.3944999999999999</v>
      </c>
      <c r="Q72">
        <v>2.3677000000000001</v>
      </c>
      <c r="R72">
        <v>2.6710000000000001E-2</v>
      </c>
      <c r="S72">
        <v>3.2526999999999999</v>
      </c>
      <c r="T72">
        <v>2.2877999999999998</v>
      </c>
      <c r="U72">
        <v>1.1972</v>
      </c>
      <c r="V72">
        <v>1.0906</v>
      </c>
      <c r="W72">
        <v>3.2526999999999999</v>
      </c>
      <c r="X72">
        <v>3.1558999999999999</v>
      </c>
      <c r="Y72">
        <v>3.1865999999999999</v>
      </c>
      <c r="Z72">
        <v>-3.0706000000000001E-2</v>
      </c>
      <c r="AA72">
        <v>3.2526999999999999</v>
      </c>
      <c r="AB72">
        <v>3.5234999999999999</v>
      </c>
      <c r="AC72">
        <v>1.5761000000000001</v>
      </c>
      <c r="AD72">
        <v>1.9474</v>
      </c>
      <c r="AI72" s="7">
        <v>2.5179E-2</v>
      </c>
      <c r="AJ72" s="7">
        <v>-4.3457999999999997E-2</v>
      </c>
      <c r="AP72" s="7">
        <v>0.25513000000000002</v>
      </c>
      <c r="AQ72" s="7">
        <v>1.8508E-2</v>
      </c>
      <c r="AT72" s="7">
        <v>3.2526999999999999</v>
      </c>
      <c r="AU72" s="7">
        <v>3.1558999999999999</v>
      </c>
      <c r="AV72" s="7">
        <v>3.2526999999999999</v>
      </c>
      <c r="AW72" s="7">
        <v>3.5234999999999999</v>
      </c>
      <c r="AX72" s="7">
        <v>1.9173</v>
      </c>
      <c r="AY72" s="7">
        <v>2.3578999999999999</v>
      </c>
      <c r="AZ72" s="7">
        <v>3.2526999999999999</v>
      </c>
      <c r="BA72" s="7">
        <v>2.2877999999999998</v>
      </c>
    </row>
    <row r="73" spans="1:53" x14ac:dyDescent="0.3">
      <c r="A73" t="s">
        <v>60</v>
      </c>
      <c r="B73">
        <v>3.2615621313917691</v>
      </c>
      <c r="C73">
        <f>VLOOKUP(Área!$A73,Cidades!$A$1:$E$174,2,FALSE)</f>
        <v>2.3654879848908998</v>
      </c>
      <c r="D73">
        <f>VLOOKUP(Área!$A73,Cidades!$A$1:$E$174,3,FALSE)</f>
        <v>0</v>
      </c>
      <c r="E73">
        <f>VLOOKUP(Área!$A73,Cidades!$A$1:$E$174,4,FALSE)</f>
        <v>2.8790958795000727</v>
      </c>
      <c r="F73">
        <f>VLOOKUP(Área!$A73,Cidades!$A$1:$E$174,5,FALSE)</f>
        <v>0</v>
      </c>
      <c r="N73" t="s">
        <v>60</v>
      </c>
      <c r="O73">
        <v>3.2616000000000001</v>
      </c>
      <c r="P73">
        <v>2.3654999999999999</v>
      </c>
      <c r="Q73">
        <v>2.3694999999999999</v>
      </c>
      <c r="R73">
        <v>-3.9760000000000004E-3</v>
      </c>
      <c r="S73">
        <v>3.2616000000000001</v>
      </c>
      <c r="T73">
        <v>0</v>
      </c>
      <c r="U73">
        <v>1.2015</v>
      </c>
      <c r="V73">
        <v>-1.2015</v>
      </c>
      <c r="W73">
        <v>3.2616000000000001</v>
      </c>
      <c r="X73">
        <v>2.8791000000000002</v>
      </c>
      <c r="Y73">
        <v>3.1896</v>
      </c>
      <c r="Z73">
        <v>-0.31054999999999999</v>
      </c>
      <c r="AA73">
        <v>3.2616000000000001</v>
      </c>
      <c r="AB73">
        <v>0</v>
      </c>
      <c r="AC73">
        <v>1.5818000000000001</v>
      </c>
      <c r="AD73">
        <v>-1.5818000000000001</v>
      </c>
      <c r="AI73" s="6">
        <v>-1.7645999999999999</v>
      </c>
      <c r="AJ73" s="6">
        <v>-0.95491000000000004</v>
      </c>
      <c r="AP73" s="6">
        <v>0.11291</v>
      </c>
      <c r="AQ73" s="6">
        <v>-0.95655000000000001</v>
      </c>
      <c r="AT73" s="6">
        <v>3.2616000000000001</v>
      </c>
      <c r="AU73" s="6">
        <v>2.8791000000000002</v>
      </c>
      <c r="AV73" s="6">
        <v>3.2616000000000001</v>
      </c>
      <c r="AW73" s="6">
        <v>0</v>
      </c>
      <c r="AX73" s="6">
        <v>2.7147000000000001</v>
      </c>
      <c r="AY73" s="6">
        <v>2.4870999999999999</v>
      </c>
      <c r="AZ73" s="6">
        <v>3.2616000000000001</v>
      </c>
      <c r="BA73" s="6">
        <v>0</v>
      </c>
    </row>
    <row r="74" spans="1:53" x14ac:dyDescent="0.3">
      <c r="A74" t="s">
        <v>61</v>
      </c>
      <c r="B74">
        <v>1.9172848928465853</v>
      </c>
      <c r="C74">
        <f>VLOOKUP(Área!$A74,Cidades!$A$1:$E$174,2,FALSE)</f>
        <v>2.357934847000454</v>
      </c>
      <c r="D74">
        <f>VLOOKUP(Área!$A74,Cidades!$A$1:$E$174,3,FALSE)</f>
        <v>0.6020599913279624</v>
      </c>
      <c r="E74">
        <f>VLOOKUP(Área!$A74,Cidades!$A$1:$E$174,4,FALSE)</f>
        <v>3.1398790864012365</v>
      </c>
      <c r="F74">
        <f>VLOOKUP(Área!$A74,Cidades!$A$1:$E$174,5,FALSE)</f>
        <v>0.69897000433601886</v>
      </c>
      <c r="N74" t="s">
        <v>61</v>
      </c>
      <c r="O74">
        <v>1.9173</v>
      </c>
      <c r="P74">
        <v>2.3578999999999999</v>
      </c>
      <c r="Q74">
        <v>2.1082999999999998</v>
      </c>
      <c r="R74">
        <v>0.24962999999999999</v>
      </c>
      <c r="S74">
        <v>1.9173</v>
      </c>
      <c r="T74">
        <v>0.60206000000000004</v>
      </c>
      <c r="U74">
        <v>0.54657</v>
      </c>
      <c r="V74">
        <v>5.5495000000000003E-2</v>
      </c>
      <c r="W74">
        <v>1.9173</v>
      </c>
      <c r="X74">
        <v>3.1398999999999999</v>
      </c>
      <c r="Y74">
        <v>2.7357</v>
      </c>
      <c r="Z74">
        <v>0.40416999999999997</v>
      </c>
      <c r="AA74">
        <v>1.9173</v>
      </c>
      <c r="AB74">
        <v>0.69896999999999998</v>
      </c>
      <c r="AC74">
        <v>0.71038999999999997</v>
      </c>
      <c r="AD74">
        <v>-1.1416000000000001E-2</v>
      </c>
      <c r="AI74" s="7">
        <v>0.45351000000000002</v>
      </c>
      <c r="AJ74" s="7">
        <v>-1.2710999999999999</v>
      </c>
      <c r="AP74" s="7">
        <v>9.6594000000000003E-3</v>
      </c>
      <c r="AQ74" s="7">
        <v>-0.96796000000000004</v>
      </c>
      <c r="AT74" s="7">
        <v>1.9173</v>
      </c>
      <c r="AU74" s="7">
        <v>3.1398999999999999</v>
      </c>
      <c r="AV74" s="7">
        <v>1.9173</v>
      </c>
      <c r="AW74" s="7">
        <v>0.69896999999999998</v>
      </c>
      <c r="AX74" s="7">
        <v>1.9171</v>
      </c>
      <c r="AY74" s="7">
        <v>2.1903000000000001</v>
      </c>
      <c r="AZ74" s="7">
        <v>1.9173</v>
      </c>
      <c r="BA74" s="7">
        <v>0.60206000000000004</v>
      </c>
    </row>
    <row r="75" spans="1:53" x14ac:dyDescent="0.3">
      <c r="A75" t="s">
        <v>62</v>
      </c>
      <c r="B75">
        <v>2.714678396806363</v>
      </c>
      <c r="C75">
        <f>VLOOKUP(Área!$A75,Cidades!$A$1:$E$174,2,FALSE)</f>
        <v>2.4871383754771865</v>
      </c>
      <c r="D75">
        <f>VLOOKUP(Área!$A75,Cidades!$A$1:$E$174,3,FALSE)</f>
        <v>0</v>
      </c>
      <c r="E75">
        <f>VLOOKUP(Área!$A75,Cidades!$A$1:$E$174,4,FALSE)</f>
        <v>3.5132176000679389</v>
      </c>
      <c r="F75">
        <f>VLOOKUP(Área!$A75,Cidades!$A$1:$E$174,5,FALSE)</f>
        <v>0</v>
      </c>
      <c r="N75" t="s">
        <v>62</v>
      </c>
      <c r="O75">
        <v>2.7147000000000001</v>
      </c>
      <c r="P75">
        <v>2.4870999999999999</v>
      </c>
      <c r="Q75">
        <v>2.2631999999999999</v>
      </c>
      <c r="R75">
        <v>0.22392000000000001</v>
      </c>
      <c r="S75">
        <v>2.7147000000000001</v>
      </c>
      <c r="T75">
        <v>0</v>
      </c>
      <c r="U75">
        <v>0.93503999999999998</v>
      </c>
      <c r="V75">
        <v>-0.93503999999999998</v>
      </c>
      <c r="W75">
        <v>2.7147000000000001</v>
      </c>
      <c r="X75">
        <v>3.5131999999999999</v>
      </c>
      <c r="Y75">
        <v>3.0049999999999999</v>
      </c>
      <c r="Z75">
        <v>0.50824000000000003</v>
      </c>
      <c r="AA75">
        <v>2.7147000000000001</v>
      </c>
      <c r="AB75">
        <v>0</v>
      </c>
      <c r="AC75">
        <v>1.2273000000000001</v>
      </c>
      <c r="AD75">
        <v>-1.2273000000000001</v>
      </c>
      <c r="AI75" s="6">
        <v>0.16411999999999999</v>
      </c>
      <c r="AJ75" s="6">
        <v>-0.34327999999999997</v>
      </c>
      <c r="AP75" s="6">
        <v>-0.17488000000000001</v>
      </c>
      <c r="AQ75" s="6">
        <v>-7.7316999999999997E-2</v>
      </c>
      <c r="AT75" s="6">
        <v>2.7147000000000001</v>
      </c>
      <c r="AU75" s="6">
        <v>3.5131999999999999</v>
      </c>
      <c r="AV75" s="6">
        <v>2.7147000000000001</v>
      </c>
      <c r="AW75" s="6">
        <v>0</v>
      </c>
      <c r="AX75" s="6">
        <v>3.0017</v>
      </c>
      <c r="AY75" s="6">
        <v>2.2252999999999998</v>
      </c>
      <c r="AZ75" s="6">
        <v>2.7147000000000001</v>
      </c>
      <c r="BA75" s="6">
        <v>0</v>
      </c>
    </row>
    <row r="76" spans="1:53" x14ac:dyDescent="0.3">
      <c r="A76" t="s">
        <v>63</v>
      </c>
      <c r="B76">
        <v>1.9170957035726772</v>
      </c>
      <c r="C76">
        <f>VLOOKUP(Área!$A76,Cidades!$A$1:$E$174,2,FALSE)</f>
        <v>2.1903316981702914</v>
      </c>
      <c r="D76">
        <f>VLOOKUP(Área!$A76,Cidades!$A$1:$E$174,3,FALSE)</f>
        <v>0</v>
      </c>
      <c r="E76">
        <f>VLOOKUP(Área!$A76,Cidades!$A$1:$E$174,4,FALSE)</f>
        <v>2.8350561017201161</v>
      </c>
      <c r="F76">
        <f>VLOOKUP(Área!$A76,Cidades!$A$1:$E$174,5,FALSE)</f>
        <v>0</v>
      </c>
      <c r="N76" t="s">
        <v>63</v>
      </c>
      <c r="O76">
        <v>1.9171</v>
      </c>
      <c r="P76">
        <v>2.1903000000000001</v>
      </c>
      <c r="Q76">
        <v>2.1082999999999998</v>
      </c>
      <c r="R76">
        <v>8.2063999999999998E-2</v>
      </c>
      <c r="S76">
        <v>1.9171</v>
      </c>
      <c r="T76">
        <v>0</v>
      </c>
      <c r="U76">
        <v>0.54647000000000001</v>
      </c>
      <c r="V76">
        <v>-0.54647000000000001</v>
      </c>
      <c r="W76">
        <v>1.9171</v>
      </c>
      <c r="X76">
        <v>2.8351000000000002</v>
      </c>
      <c r="Y76">
        <v>2.7355999999999998</v>
      </c>
      <c r="Z76">
        <v>9.9407999999999996E-2</v>
      </c>
      <c r="AA76">
        <v>1.9171</v>
      </c>
      <c r="AB76">
        <v>0</v>
      </c>
      <c r="AC76">
        <v>0.71026</v>
      </c>
      <c r="AD76">
        <v>-0.71026</v>
      </c>
      <c r="AI76" s="7">
        <v>-0.18332000000000001</v>
      </c>
      <c r="AJ76" s="7">
        <v>0.45205000000000001</v>
      </c>
      <c r="AP76" s="7">
        <v>-0.18128</v>
      </c>
      <c r="AQ76" s="7">
        <v>0.58169999999999999</v>
      </c>
      <c r="AT76" s="7">
        <v>1.9171</v>
      </c>
      <c r="AU76" s="7">
        <v>2.8351000000000002</v>
      </c>
      <c r="AV76" s="7">
        <v>1.9171</v>
      </c>
      <c r="AW76" s="7">
        <v>0</v>
      </c>
      <c r="AX76" s="7">
        <v>2.5082</v>
      </c>
      <c r="AY76" s="7">
        <v>2.4579</v>
      </c>
      <c r="AZ76" s="7">
        <v>1.9171</v>
      </c>
      <c r="BA76" s="7">
        <v>0</v>
      </c>
    </row>
    <row r="77" spans="1:53" x14ac:dyDescent="0.3">
      <c r="A77" t="s">
        <v>64</v>
      </c>
      <c r="B77">
        <v>3.001673149594867</v>
      </c>
      <c r="C77">
        <f>VLOOKUP(Área!$A77,Cidades!$A$1:$E$174,2,FALSE)</f>
        <v>2.2253092817258628</v>
      </c>
      <c r="D77">
        <f>VLOOKUP(Área!$A77,Cidades!$A$1:$E$174,3,FALSE)</f>
        <v>1.4913616938342726</v>
      </c>
      <c r="E77">
        <f>VLOOKUP(Área!$A77,Cidades!$A$1:$E$174,4,FALSE)</f>
        <v>2.5899496013257077</v>
      </c>
      <c r="F77">
        <f>VLOOKUP(Área!$A77,Cidades!$A$1:$E$174,5,FALSE)</f>
        <v>1.6989700043360187</v>
      </c>
      <c r="N77" t="s">
        <v>64</v>
      </c>
      <c r="O77">
        <v>3.0017</v>
      </c>
      <c r="P77">
        <v>2.2252999999999998</v>
      </c>
      <c r="Q77">
        <v>2.319</v>
      </c>
      <c r="R77">
        <v>-9.3664999999999998E-2</v>
      </c>
      <c r="S77">
        <v>3.0017</v>
      </c>
      <c r="T77">
        <v>1.4914000000000001</v>
      </c>
      <c r="U77">
        <v>1.0749</v>
      </c>
      <c r="V77">
        <v>0.41649999999999998</v>
      </c>
      <c r="W77">
        <v>3.0017</v>
      </c>
      <c r="X77">
        <v>2.5899000000000001</v>
      </c>
      <c r="Y77">
        <v>3.1019000000000001</v>
      </c>
      <c r="Z77">
        <v>-0.51193999999999995</v>
      </c>
      <c r="AA77">
        <v>3.0017</v>
      </c>
      <c r="AB77">
        <v>1.6990000000000001</v>
      </c>
      <c r="AC77">
        <v>1.4134</v>
      </c>
      <c r="AD77">
        <v>0.28560999999999998</v>
      </c>
      <c r="AI77" s="6">
        <v>-0.72940000000000005</v>
      </c>
      <c r="AJ77" s="6">
        <v>-0.55801999999999996</v>
      </c>
      <c r="AP77" s="6">
        <v>0.20041999999999999</v>
      </c>
      <c r="AQ77" s="6">
        <v>-0.40739999999999998</v>
      </c>
      <c r="AT77" s="6">
        <v>3.0017</v>
      </c>
      <c r="AU77" s="6">
        <v>2.5899000000000001</v>
      </c>
      <c r="AV77" s="6">
        <v>3.0017</v>
      </c>
      <c r="AW77" s="6">
        <v>1.6990000000000001</v>
      </c>
      <c r="AX77" s="6">
        <v>2.7517</v>
      </c>
      <c r="AY77" s="6">
        <v>2.4314</v>
      </c>
      <c r="AZ77" s="6">
        <v>3.0017</v>
      </c>
      <c r="BA77" s="6">
        <v>1.4914000000000001</v>
      </c>
    </row>
    <row r="78" spans="1:53" x14ac:dyDescent="0.3">
      <c r="A78" t="s">
        <v>65</v>
      </c>
      <c r="B78">
        <v>2.5082279646632477</v>
      </c>
      <c r="C78">
        <f>VLOOKUP(Área!$A78,Cidades!$A$1:$E$174,2,FALSE)</f>
        <v>2.4578818967339924</v>
      </c>
      <c r="D78">
        <f>VLOOKUP(Área!$A78,Cidades!$A$1:$E$174,3,FALSE)</f>
        <v>1.8260748027008264</v>
      </c>
      <c r="E78">
        <f>VLOOKUP(Área!$A78,Cidades!$A$1:$E$174,4,FALSE)</f>
        <v>3.7797407511767407</v>
      </c>
      <c r="F78">
        <f>VLOOKUP(Área!$A78,Cidades!$A$1:$E$174,5,FALSE)</f>
        <v>2.27415784926368</v>
      </c>
      <c r="N78" t="s">
        <v>65</v>
      </c>
      <c r="O78">
        <v>2.5082</v>
      </c>
      <c r="P78">
        <v>2.4579</v>
      </c>
      <c r="Q78">
        <v>2.2231000000000001</v>
      </c>
      <c r="R78">
        <v>0.23477000000000001</v>
      </c>
      <c r="S78">
        <v>2.5082</v>
      </c>
      <c r="T78">
        <v>1.8261000000000001</v>
      </c>
      <c r="U78">
        <v>0.83445999999999998</v>
      </c>
      <c r="V78">
        <v>0.99160999999999999</v>
      </c>
      <c r="W78">
        <v>2.5082</v>
      </c>
      <c r="X78">
        <v>3.7797000000000001</v>
      </c>
      <c r="Y78">
        <v>2.9352999999999998</v>
      </c>
      <c r="Z78">
        <v>0.84448000000000001</v>
      </c>
      <c r="AA78">
        <v>2.5082</v>
      </c>
      <c r="AB78">
        <v>2.2742</v>
      </c>
      <c r="AC78">
        <v>1.0934999999999999</v>
      </c>
      <c r="AD78">
        <v>1.1807000000000001</v>
      </c>
      <c r="AI78" s="7">
        <v>-0.72360000000000002</v>
      </c>
      <c r="AJ78" s="7">
        <v>-1.3995</v>
      </c>
      <c r="AP78" s="7">
        <v>0.30158000000000001</v>
      </c>
      <c r="AQ78" s="7">
        <v>-1.0644</v>
      </c>
      <c r="AT78" s="7">
        <v>2.5082</v>
      </c>
      <c r="AU78" s="7">
        <v>3.7797000000000001</v>
      </c>
      <c r="AV78" s="7">
        <v>2.5082</v>
      </c>
      <c r="AW78" s="7">
        <v>2.2742</v>
      </c>
      <c r="AX78" s="7">
        <v>2.3028</v>
      </c>
      <c r="AY78" s="7">
        <v>2.3262999999999998</v>
      </c>
      <c r="AZ78" s="7">
        <v>2.5082</v>
      </c>
      <c r="BA78" s="7">
        <v>1.8261000000000001</v>
      </c>
    </row>
    <row r="79" spans="1:53" x14ac:dyDescent="0.3">
      <c r="A79" t="s">
        <v>66</v>
      </c>
      <c r="B79">
        <v>2.751743181426884</v>
      </c>
      <c r="C79">
        <f>VLOOKUP(Área!$A79,Cidades!$A$1:$E$174,2,FALSE)</f>
        <v>2.4313637641589874</v>
      </c>
      <c r="D79">
        <f>VLOOKUP(Área!$A79,Cidades!$A$1:$E$174,3,FALSE)</f>
        <v>1.3802112417116059</v>
      </c>
      <c r="E79">
        <f>VLOOKUP(Área!$A79,Cidades!$A$1:$E$174,4,FALSE)</f>
        <v>3.4929000111087034</v>
      </c>
      <c r="F79">
        <f>VLOOKUP(Área!$A79,Cidades!$A$1:$E$174,5,FALSE)</f>
        <v>1.7634279935629373</v>
      </c>
      <c r="N79" t="s">
        <v>66</v>
      </c>
      <c r="O79">
        <v>2.7517</v>
      </c>
      <c r="P79">
        <v>2.4314</v>
      </c>
      <c r="Q79">
        <v>2.2704</v>
      </c>
      <c r="R79">
        <v>0.16094</v>
      </c>
      <c r="S79">
        <v>2.7517</v>
      </c>
      <c r="T79">
        <v>1.3802000000000001</v>
      </c>
      <c r="U79">
        <v>0.95309999999999995</v>
      </c>
      <c r="V79">
        <v>0.42710999999999999</v>
      </c>
      <c r="W79">
        <v>2.7517</v>
      </c>
      <c r="X79">
        <v>3.4929000000000001</v>
      </c>
      <c r="Y79">
        <v>3.0175000000000001</v>
      </c>
      <c r="Z79">
        <v>0.47541</v>
      </c>
      <c r="AA79">
        <v>2.7517</v>
      </c>
      <c r="AB79">
        <v>1.7634000000000001</v>
      </c>
      <c r="AC79">
        <v>1.2513000000000001</v>
      </c>
      <c r="AD79">
        <v>0.51209000000000005</v>
      </c>
      <c r="AI79" s="6">
        <v>0.53752999999999995</v>
      </c>
      <c r="AJ79" s="6">
        <v>1.8246</v>
      </c>
      <c r="AP79" s="6">
        <v>-0.13522000000000001</v>
      </c>
      <c r="AQ79" s="6">
        <v>0.85333999999999999</v>
      </c>
      <c r="AT79" s="6">
        <v>2.7517</v>
      </c>
      <c r="AU79" s="6">
        <v>3.4929000000000001</v>
      </c>
      <c r="AV79" s="6">
        <v>2.7517</v>
      </c>
      <c r="AW79" s="6">
        <v>1.7634000000000001</v>
      </c>
      <c r="AX79" s="6">
        <v>2.8477000000000001</v>
      </c>
      <c r="AY79" s="6">
        <v>2.3243</v>
      </c>
      <c r="AZ79" s="6">
        <v>2.7517</v>
      </c>
      <c r="BA79" s="6">
        <v>1.3802000000000001</v>
      </c>
    </row>
    <row r="80" spans="1:53" x14ac:dyDescent="0.3">
      <c r="A80" t="s">
        <v>67</v>
      </c>
      <c r="B80">
        <v>2.3027983122323645</v>
      </c>
      <c r="C80">
        <f>VLOOKUP(Área!$A80,Cidades!$A$1:$E$174,2,FALSE)</f>
        <v>2.3263358609287512</v>
      </c>
      <c r="D80">
        <f>VLOOKUP(Área!$A80,Cidades!$A$1:$E$174,3,FALSE)</f>
        <v>0.69897000433601886</v>
      </c>
      <c r="E80">
        <f>VLOOKUP(Área!$A80,Cidades!$A$1:$E$174,4,FALSE)</f>
        <v>2.9916690073799486</v>
      </c>
      <c r="F80">
        <f>VLOOKUP(Área!$A80,Cidades!$A$1:$E$174,5,FALSE)</f>
        <v>0.77815125038364363</v>
      </c>
      <c r="N80" t="s">
        <v>67</v>
      </c>
      <c r="O80">
        <v>2.3028</v>
      </c>
      <c r="P80">
        <v>2.3262999999999998</v>
      </c>
      <c r="Q80">
        <v>2.1831999999999998</v>
      </c>
      <c r="R80">
        <v>0.14313999999999999</v>
      </c>
      <c r="S80">
        <v>2.3028</v>
      </c>
      <c r="T80">
        <v>0.69896999999999998</v>
      </c>
      <c r="U80">
        <v>0.73438000000000003</v>
      </c>
      <c r="V80">
        <v>-3.5410999999999998E-2</v>
      </c>
      <c r="W80">
        <v>2.3028</v>
      </c>
      <c r="X80">
        <v>2.9916999999999998</v>
      </c>
      <c r="Y80">
        <v>2.8658999999999999</v>
      </c>
      <c r="Z80">
        <v>0.12578</v>
      </c>
      <c r="AA80">
        <v>2.3028</v>
      </c>
      <c r="AB80">
        <v>0.77815000000000001</v>
      </c>
      <c r="AC80">
        <v>0.96030000000000004</v>
      </c>
      <c r="AD80">
        <v>-0.18215000000000001</v>
      </c>
      <c r="AI80" s="7">
        <v>0.77224999999999999</v>
      </c>
      <c r="AJ80" s="7">
        <v>-0.13607</v>
      </c>
      <c r="AP80" s="7">
        <v>-0.35378999999999999</v>
      </c>
      <c r="AQ80" s="7">
        <v>1.3013E-2</v>
      </c>
      <c r="AT80" s="7">
        <v>2.3028</v>
      </c>
      <c r="AU80" s="7">
        <v>2.9916999999999998</v>
      </c>
      <c r="AV80" s="7">
        <v>2.3028</v>
      </c>
      <c r="AW80" s="7">
        <v>0.77815000000000001</v>
      </c>
      <c r="AX80" s="7">
        <v>2.1503999999999999</v>
      </c>
      <c r="AY80" s="7">
        <v>2.3384999999999998</v>
      </c>
      <c r="AZ80" s="7">
        <v>2.3028</v>
      </c>
      <c r="BA80" s="7">
        <v>0.69896999999999998</v>
      </c>
    </row>
    <row r="81" spans="1:53" x14ac:dyDescent="0.3">
      <c r="A81" t="s">
        <v>163</v>
      </c>
      <c r="B81">
        <v>2.847689236757152</v>
      </c>
      <c r="C81">
        <f>VLOOKUP(Área!$A81,Cidades!$A$1:$E$174,2,FALSE)</f>
        <v>2.3242824552976926</v>
      </c>
      <c r="D81">
        <f>VLOOKUP(Área!$A81,Cidades!$A$1:$E$174,3,FALSE)</f>
        <v>1.7160033436347992</v>
      </c>
      <c r="E81">
        <f>VLOOKUP(Área!$A81,Cidades!$A$1:$E$174,4,FALSE)</f>
        <v>2.5490032620257876</v>
      </c>
      <c r="F81">
        <f>VLOOKUP(Área!$A81,Cidades!$A$1:$E$174,5,FALSE)</f>
        <v>2.6884198220027105</v>
      </c>
      <c r="N81" t="s">
        <v>163</v>
      </c>
      <c r="O81">
        <v>2.8477000000000001</v>
      </c>
      <c r="P81">
        <v>2.3243</v>
      </c>
      <c r="Q81">
        <v>2.2890999999999999</v>
      </c>
      <c r="R81">
        <v>3.5223999999999998E-2</v>
      </c>
      <c r="S81">
        <v>2.8477000000000001</v>
      </c>
      <c r="T81">
        <v>1.716</v>
      </c>
      <c r="U81">
        <v>0.99983999999999995</v>
      </c>
      <c r="V81">
        <v>0.71616000000000002</v>
      </c>
      <c r="W81">
        <v>2.8477000000000001</v>
      </c>
      <c r="X81">
        <v>2.5489999999999999</v>
      </c>
      <c r="Y81">
        <v>3.0499000000000001</v>
      </c>
      <c r="Z81">
        <v>-0.50087999999999999</v>
      </c>
      <c r="AA81">
        <v>2.8477000000000001</v>
      </c>
      <c r="AB81">
        <v>2.6884000000000001</v>
      </c>
      <c r="AC81">
        <v>1.3134999999999999</v>
      </c>
      <c r="AD81">
        <v>1.3749</v>
      </c>
      <c r="AI81" s="6">
        <v>-0.21021999999999999</v>
      </c>
      <c r="AJ81" s="6">
        <v>-0.15418000000000001</v>
      </c>
      <c r="AP81" s="6">
        <v>0.19642000000000001</v>
      </c>
      <c r="AQ81" s="6">
        <v>-0.18609999999999999</v>
      </c>
      <c r="AT81" s="6">
        <v>2.8477000000000001</v>
      </c>
      <c r="AU81" s="6">
        <v>2.5489999999999999</v>
      </c>
      <c r="AV81" s="6">
        <v>2.8477000000000001</v>
      </c>
      <c r="AW81" s="6">
        <v>2.6884000000000001</v>
      </c>
      <c r="AX81" s="6">
        <v>2.8370000000000002</v>
      </c>
      <c r="AY81" s="6">
        <v>2.4712999999999998</v>
      </c>
      <c r="AZ81" s="6">
        <v>2.8477000000000001</v>
      </c>
      <c r="BA81" s="6">
        <v>1.716</v>
      </c>
    </row>
    <row r="82" spans="1:53" x14ac:dyDescent="0.3">
      <c r="A82" t="s">
        <v>68</v>
      </c>
      <c r="B82">
        <v>2.150421766075211</v>
      </c>
      <c r="C82">
        <f>VLOOKUP(Área!$A82,Cidades!$A$1:$E$174,2,FALSE)</f>
        <v>2.3384564936046046</v>
      </c>
      <c r="D82">
        <f>VLOOKUP(Área!$A82,Cidades!$A$1:$E$174,3,FALSE)</f>
        <v>0.47712125471966244</v>
      </c>
      <c r="E82">
        <f>VLOOKUP(Área!$A82,Cidades!$A$1:$E$174,4,FALSE)</f>
        <v>3.2208922492195193</v>
      </c>
      <c r="F82">
        <f>VLOOKUP(Área!$A82,Cidades!$A$1:$E$174,5,FALSE)</f>
        <v>0.47712125471966244</v>
      </c>
      <c r="N82" t="s">
        <v>68</v>
      </c>
      <c r="O82">
        <v>2.1503999999999999</v>
      </c>
      <c r="P82">
        <v>2.3384999999999998</v>
      </c>
      <c r="Q82">
        <v>2.1536</v>
      </c>
      <c r="R82">
        <v>0.18486</v>
      </c>
      <c r="S82">
        <v>2.1503999999999999</v>
      </c>
      <c r="T82">
        <v>0.47711999999999999</v>
      </c>
      <c r="U82">
        <v>0.66015000000000001</v>
      </c>
      <c r="V82">
        <v>-0.18301999999999999</v>
      </c>
      <c r="W82">
        <v>2.1503999999999999</v>
      </c>
      <c r="X82">
        <v>3.2208999999999999</v>
      </c>
      <c r="Y82">
        <v>2.8144</v>
      </c>
      <c r="Z82">
        <v>0.40645999999999999</v>
      </c>
      <c r="AA82">
        <v>2.1503999999999999</v>
      </c>
      <c r="AB82">
        <v>0.47711999999999999</v>
      </c>
      <c r="AC82">
        <v>0.86151999999999995</v>
      </c>
      <c r="AD82">
        <v>-0.38440000000000002</v>
      </c>
      <c r="AI82" s="7">
        <v>-0.74478</v>
      </c>
      <c r="AJ82" s="7">
        <v>-0.39422000000000001</v>
      </c>
      <c r="AP82" s="7">
        <v>-5.9725E-2</v>
      </c>
      <c r="AQ82" s="7">
        <v>-0.13528000000000001</v>
      </c>
      <c r="AT82" s="7">
        <v>2.1503999999999999</v>
      </c>
      <c r="AU82" s="7">
        <v>3.2208999999999999</v>
      </c>
      <c r="AV82" s="7">
        <v>2.1503999999999999</v>
      </c>
      <c r="AW82" s="7">
        <v>0.47711999999999999</v>
      </c>
      <c r="AX82" s="7">
        <v>2.9346000000000001</v>
      </c>
      <c r="AY82" s="7">
        <v>1.7924</v>
      </c>
      <c r="AZ82" s="7">
        <v>2.1503999999999999</v>
      </c>
      <c r="BA82" s="7">
        <v>0.47711999999999999</v>
      </c>
    </row>
    <row r="83" spans="1:53" x14ac:dyDescent="0.3">
      <c r="A83" t="s">
        <v>69</v>
      </c>
      <c r="B83">
        <v>2.8370218447432101</v>
      </c>
      <c r="C83">
        <f>VLOOKUP(Área!$A83,Cidades!$A$1:$E$174,2,FALSE)</f>
        <v>2.4712917110589387</v>
      </c>
      <c r="D83">
        <f>VLOOKUP(Área!$A83,Cidades!$A$1:$E$174,3,FALSE)</f>
        <v>0</v>
      </c>
      <c r="E83">
        <f>VLOOKUP(Área!$A83,Cidades!$A$1:$E$174,4,FALSE)</f>
        <v>3.6519560695330742</v>
      </c>
      <c r="F83">
        <f>VLOOKUP(Área!$A83,Cidades!$A$1:$E$174,5,FALSE)</f>
        <v>0</v>
      </c>
      <c r="N83" t="s">
        <v>69</v>
      </c>
      <c r="O83">
        <v>2.8370000000000002</v>
      </c>
      <c r="P83">
        <v>2.4712999999999998</v>
      </c>
      <c r="Q83">
        <v>2.2869999999999999</v>
      </c>
      <c r="R83">
        <v>0.18431</v>
      </c>
      <c r="S83">
        <v>2.8370000000000002</v>
      </c>
      <c r="T83">
        <v>0</v>
      </c>
      <c r="U83">
        <v>0.99465000000000003</v>
      </c>
      <c r="V83">
        <v>-0.99465000000000003</v>
      </c>
      <c r="W83">
        <v>2.8370000000000002</v>
      </c>
      <c r="X83">
        <v>3.6520000000000001</v>
      </c>
      <c r="Y83">
        <v>3.0463</v>
      </c>
      <c r="Z83">
        <v>0.60567000000000004</v>
      </c>
      <c r="AA83">
        <v>2.8370000000000002</v>
      </c>
      <c r="AB83">
        <v>0</v>
      </c>
      <c r="AC83">
        <v>1.3066</v>
      </c>
      <c r="AD83">
        <v>-1.3066</v>
      </c>
      <c r="AI83" s="6">
        <v>0.52205000000000001</v>
      </c>
      <c r="AJ83" s="6">
        <v>1.4883</v>
      </c>
      <c r="AP83" s="6">
        <v>4.2069000000000002E-2</v>
      </c>
      <c r="AQ83" s="6">
        <v>0.81164000000000003</v>
      </c>
      <c r="AT83" s="6">
        <v>2.8370000000000002</v>
      </c>
      <c r="AU83" s="6">
        <v>3.6520000000000001</v>
      </c>
      <c r="AV83" s="6">
        <v>2.8370000000000002</v>
      </c>
      <c r="AW83" s="6">
        <v>0</v>
      </c>
      <c r="AX83" s="6">
        <v>2.6347</v>
      </c>
      <c r="AY83" s="6">
        <v>2.5236999999999998</v>
      </c>
      <c r="AZ83" s="6">
        <v>2.8370000000000002</v>
      </c>
      <c r="BA83" s="6">
        <v>0</v>
      </c>
    </row>
    <row r="84" spans="1:53" x14ac:dyDescent="0.3">
      <c r="A84" t="s">
        <v>70</v>
      </c>
      <c r="B84">
        <v>2.9345994382180729</v>
      </c>
      <c r="C84">
        <f>VLOOKUP(Área!$A84,Cidades!$A$1:$E$174,2,FALSE)</f>
        <v>1.7923916894982539</v>
      </c>
      <c r="D84">
        <f>VLOOKUP(Área!$A84,Cidades!$A$1:$E$174,3,FALSE)</f>
        <v>1.4313637641589874</v>
      </c>
      <c r="E84">
        <f>VLOOKUP(Área!$A84,Cidades!$A$1:$E$174,4,FALSE)</f>
        <v>1.9731278535996986</v>
      </c>
      <c r="F84">
        <f>VLOOKUP(Área!$A84,Cidades!$A$1:$E$174,5,FALSE)</f>
        <v>1.6127838567197355</v>
      </c>
      <c r="N84" t="s">
        <v>70</v>
      </c>
      <c r="O84">
        <v>2.9346000000000001</v>
      </c>
      <c r="P84">
        <v>1.7924</v>
      </c>
      <c r="Q84">
        <v>2.3058999999999998</v>
      </c>
      <c r="R84">
        <v>-0.51354999999999995</v>
      </c>
      <c r="S84">
        <v>2.9346000000000001</v>
      </c>
      <c r="T84">
        <v>1.4314</v>
      </c>
      <c r="U84">
        <v>1.0422</v>
      </c>
      <c r="V84">
        <v>0.38918000000000003</v>
      </c>
      <c r="W84">
        <v>2.9346000000000001</v>
      </c>
      <c r="X84">
        <v>1.9731000000000001</v>
      </c>
      <c r="Y84">
        <v>3.0792000000000002</v>
      </c>
      <c r="Z84">
        <v>-1.1061000000000001</v>
      </c>
      <c r="AA84">
        <v>2.9346000000000001</v>
      </c>
      <c r="AB84">
        <v>1.6128</v>
      </c>
      <c r="AC84">
        <v>1.3698999999999999</v>
      </c>
      <c r="AD84">
        <v>0.2429</v>
      </c>
      <c r="AI84" s="7">
        <v>-0.48193999999999998</v>
      </c>
      <c r="AJ84" s="7">
        <v>-0.28847</v>
      </c>
      <c r="AP84" s="7">
        <v>0.26884999999999998</v>
      </c>
      <c r="AQ84" s="7">
        <v>-3.6126999999999999E-2</v>
      </c>
      <c r="AT84" s="7">
        <v>2.9346000000000001</v>
      </c>
      <c r="AU84" s="7">
        <v>1.9731000000000001</v>
      </c>
      <c r="AV84" s="7">
        <v>2.9346000000000001</v>
      </c>
      <c r="AW84" s="7">
        <v>1.6128</v>
      </c>
      <c r="AX84" s="7">
        <v>2.91</v>
      </c>
      <c r="AY84" s="7">
        <v>2.2877999999999998</v>
      </c>
      <c r="AZ84" s="7">
        <v>2.9346000000000001</v>
      </c>
      <c r="BA84" s="7">
        <v>1.4314</v>
      </c>
    </row>
    <row r="85" spans="1:53" x14ac:dyDescent="0.3">
      <c r="A85" t="s">
        <v>71</v>
      </c>
      <c r="B85">
        <v>2.6346858023565529</v>
      </c>
      <c r="C85">
        <f>VLOOKUP(Área!$A85,Cidades!$A$1:$E$174,2,FALSE)</f>
        <v>2.5237464668115646</v>
      </c>
      <c r="D85">
        <f>VLOOKUP(Área!$A85,Cidades!$A$1:$E$174,3,FALSE)</f>
        <v>1.8920946026904804</v>
      </c>
      <c r="E85">
        <f>VLOOKUP(Área!$A85,Cidades!$A$1:$E$174,4,FALSE)</f>
        <v>3.8664054983780547</v>
      </c>
      <c r="F85">
        <f>VLOOKUP(Área!$A85,Cidades!$A$1:$E$174,5,FALSE)</f>
        <v>2.173186268412274</v>
      </c>
      <c r="N85" t="s">
        <v>71</v>
      </c>
      <c r="O85">
        <v>2.6347</v>
      </c>
      <c r="P85">
        <v>2.5236999999999998</v>
      </c>
      <c r="Q85">
        <v>2.2477</v>
      </c>
      <c r="R85">
        <v>0.27606999999999998</v>
      </c>
      <c r="S85">
        <v>2.6347</v>
      </c>
      <c r="T85">
        <v>1.8920999999999999</v>
      </c>
      <c r="U85">
        <v>0.89607000000000003</v>
      </c>
      <c r="V85">
        <v>0.99602000000000002</v>
      </c>
      <c r="W85">
        <v>2.6347</v>
      </c>
      <c r="X85">
        <v>3.8664000000000001</v>
      </c>
      <c r="Y85">
        <v>2.9780000000000002</v>
      </c>
      <c r="Z85">
        <v>0.88844000000000001</v>
      </c>
      <c r="AA85">
        <v>2.6347</v>
      </c>
      <c r="AB85">
        <v>2.1732</v>
      </c>
      <c r="AC85">
        <v>1.1755</v>
      </c>
      <c r="AD85">
        <v>0.99773000000000001</v>
      </c>
      <c r="AI85" s="6">
        <v>-6.0271999999999999E-2</v>
      </c>
      <c r="AJ85" s="6">
        <v>1.8192999999999999</v>
      </c>
      <c r="AP85" s="6">
        <v>0.29842999999999997</v>
      </c>
      <c r="AQ85" s="6">
        <v>0.94291999999999998</v>
      </c>
      <c r="AT85" s="6">
        <v>2.6347</v>
      </c>
      <c r="AU85" s="6">
        <v>3.8664000000000001</v>
      </c>
      <c r="AV85" s="6">
        <v>2.6347</v>
      </c>
      <c r="AW85" s="6">
        <v>2.1732</v>
      </c>
      <c r="AX85" s="6">
        <v>2.7178</v>
      </c>
      <c r="AY85" s="6">
        <v>2.415</v>
      </c>
      <c r="AZ85" s="6">
        <v>2.6347</v>
      </c>
      <c r="BA85" s="6">
        <v>1.8920999999999999</v>
      </c>
    </row>
    <row r="86" spans="1:53" x14ac:dyDescent="0.3">
      <c r="A86" t="s">
        <v>164</v>
      </c>
      <c r="B86">
        <v>2.9099831606205169</v>
      </c>
      <c r="C86">
        <f>VLOOKUP(Área!$A86,Cidades!$A$1:$E$174,2,FALSE)</f>
        <v>2.287801729930226</v>
      </c>
      <c r="D86">
        <f>VLOOKUP(Área!$A86,Cidades!$A$1:$E$174,3,FALSE)</f>
        <v>1.968482948553935</v>
      </c>
      <c r="E86">
        <f>VLOOKUP(Área!$A86,Cidades!$A$1:$E$174,4,FALSE)</f>
        <v>2.7084209001347128</v>
      </c>
      <c r="F86">
        <f>VLOOKUP(Área!$A86,Cidades!$A$1:$E$174,5,FALSE)</f>
        <v>2.5526682161121932</v>
      </c>
      <c r="N86" t="s">
        <v>164</v>
      </c>
      <c r="O86">
        <v>2.91</v>
      </c>
      <c r="P86">
        <v>2.2877999999999998</v>
      </c>
      <c r="Q86">
        <v>2.3012000000000001</v>
      </c>
      <c r="R86">
        <v>-1.3358999999999999E-2</v>
      </c>
      <c r="S86">
        <v>2.91</v>
      </c>
      <c r="T86">
        <v>1.9684999999999999</v>
      </c>
      <c r="U86">
        <v>1.0302</v>
      </c>
      <c r="V86">
        <v>0.93828999999999996</v>
      </c>
      <c r="W86">
        <v>2.91</v>
      </c>
      <c r="X86">
        <v>2.7084000000000001</v>
      </c>
      <c r="Y86">
        <v>3.0709</v>
      </c>
      <c r="Z86">
        <v>-0.36249999999999999</v>
      </c>
      <c r="AA86">
        <v>2.91</v>
      </c>
      <c r="AB86">
        <v>2.5527000000000002</v>
      </c>
      <c r="AC86">
        <v>1.3539000000000001</v>
      </c>
      <c r="AD86">
        <v>1.1987000000000001</v>
      </c>
      <c r="AI86" s="7">
        <v>0.72158</v>
      </c>
      <c r="AJ86" s="7">
        <v>1.3105</v>
      </c>
      <c r="AP86" s="7">
        <v>0.17942</v>
      </c>
      <c r="AQ86" s="7">
        <v>-3.0886E-2</v>
      </c>
      <c r="AT86" s="7">
        <v>2.91</v>
      </c>
      <c r="AU86" s="7">
        <v>2.7084000000000001</v>
      </c>
      <c r="AV86" s="7">
        <v>2.91</v>
      </c>
      <c r="AW86" s="7">
        <v>2.5527000000000002</v>
      </c>
      <c r="AX86" s="7">
        <v>2.9081999999999999</v>
      </c>
      <c r="AY86" s="7">
        <v>2.2454999999999998</v>
      </c>
      <c r="AZ86" s="7">
        <v>2.91</v>
      </c>
      <c r="BA86" s="7">
        <v>1.9684999999999999</v>
      </c>
    </row>
    <row r="87" spans="1:53" x14ac:dyDescent="0.3">
      <c r="A87" t="s">
        <v>72</v>
      </c>
      <c r="B87">
        <v>2.7178110851648865</v>
      </c>
      <c r="C87">
        <f>VLOOKUP(Área!$A87,Cidades!$A$1:$E$174,2,FALSE)</f>
        <v>2.4149733479708178</v>
      </c>
      <c r="D87">
        <f>VLOOKUP(Área!$A87,Cidades!$A$1:$E$174,3,FALSE)</f>
        <v>2.1958996524092336</v>
      </c>
      <c r="E87">
        <f>VLOOKUP(Área!$A87,Cidades!$A$1:$E$174,4,FALSE)</f>
        <v>3.2907022432878543</v>
      </c>
      <c r="F87">
        <f>VLOOKUP(Área!$A87,Cidades!$A$1:$E$174,5,FALSE)</f>
        <v>2.3364597338485296</v>
      </c>
      <c r="N87" t="s">
        <v>72</v>
      </c>
      <c r="O87">
        <v>2.7178</v>
      </c>
      <c r="P87">
        <v>2.415</v>
      </c>
      <c r="Q87">
        <v>2.2637999999999998</v>
      </c>
      <c r="R87">
        <v>0.15115000000000001</v>
      </c>
      <c r="S87">
        <v>2.7178</v>
      </c>
      <c r="T87">
        <v>2.1959</v>
      </c>
      <c r="U87">
        <v>0.93657000000000001</v>
      </c>
      <c r="V87">
        <v>1.2593000000000001</v>
      </c>
      <c r="W87">
        <v>2.7178</v>
      </c>
      <c r="X87">
        <v>3.2907000000000002</v>
      </c>
      <c r="Y87">
        <v>3.0059999999999998</v>
      </c>
      <c r="Z87">
        <v>0.28466999999999998</v>
      </c>
      <c r="AA87">
        <v>2.7178</v>
      </c>
      <c r="AB87">
        <v>2.3365</v>
      </c>
      <c r="AC87">
        <v>1.2293000000000001</v>
      </c>
      <c r="AD87">
        <v>1.1071</v>
      </c>
      <c r="AI87" s="6">
        <v>1.0239</v>
      </c>
      <c r="AJ87" s="6">
        <v>-0.33563999999999999</v>
      </c>
      <c r="AP87" s="6">
        <v>0.18865000000000001</v>
      </c>
      <c r="AQ87" s="6">
        <v>-7.1578000000000003E-2</v>
      </c>
      <c r="AT87" s="6">
        <v>2.7178</v>
      </c>
      <c r="AU87" s="6">
        <v>3.2907000000000002</v>
      </c>
      <c r="AV87" s="6">
        <v>2.7178</v>
      </c>
      <c r="AW87" s="6">
        <v>2.3365</v>
      </c>
      <c r="AX87" s="6">
        <v>2.7768999999999999</v>
      </c>
      <c r="AY87" s="6">
        <v>2.3054000000000001</v>
      </c>
      <c r="AZ87" s="6">
        <v>2.7178</v>
      </c>
      <c r="BA87" s="6">
        <v>2.1959</v>
      </c>
    </row>
    <row r="88" spans="1:53" x14ac:dyDescent="0.3">
      <c r="A88" t="s">
        <v>73</v>
      </c>
      <c r="B88">
        <v>2.9082388489174931</v>
      </c>
      <c r="C88">
        <f>VLOOKUP(Área!$A88,Cidades!$A$1:$E$174,2,FALSE)</f>
        <v>2.2455126678141499</v>
      </c>
      <c r="D88">
        <f>VLOOKUP(Área!$A88,Cidades!$A$1:$E$174,3,FALSE)</f>
        <v>2.2095150145426308</v>
      </c>
      <c r="E88">
        <f>VLOOKUP(Área!$A88,Cidades!$A$1:$E$174,4,FALSE)</f>
        <v>2.6627578316815739</v>
      </c>
      <c r="F88">
        <f>VLOOKUP(Área!$A88,Cidades!$A$1:$E$174,5,FALSE)</f>
        <v>2.7442929831226763</v>
      </c>
      <c r="N88" t="s">
        <v>73</v>
      </c>
      <c r="O88">
        <v>2.9081999999999999</v>
      </c>
      <c r="P88">
        <v>2.2454999999999998</v>
      </c>
      <c r="Q88">
        <v>2.3008000000000002</v>
      </c>
      <c r="R88">
        <v>-5.5309999999999998E-2</v>
      </c>
      <c r="S88">
        <v>2.9081999999999999</v>
      </c>
      <c r="T88">
        <v>2.2094999999999998</v>
      </c>
      <c r="U88">
        <v>1.0293000000000001</v>
      </c>
      <c r="V88">
        <v>1.1801999999999999</v>
      </c>
      <c r="W88">
        <v>2.9081999999999999</v>
      </c>
      <c r="X88">
        <v>2.6627999999999998</v>
      </c>
      <c r="Y88">
        <v>3.0703</v>
      </c>
      <c r="Z88">
        <v>-0.40758</v>
      </c>
      <c r="AA88">
        <v>2.9081999999999999</v>
      </c>
      <c r="AB88">
        <v>2.7443</v>
      </c>
      <c r="AC88">
        <v>1.3528</v>
      </c>
      <c r="AD88">
        <v>1.3915</v>
      </c>
      <c r="AI88" s="7">
        <v>0.55357999999999996</v>
      </c>
      <c r="AJ88" s="7">
        <v>-0.18085000000000001</v>
      </c>
      <c r="AP88" s="7">
        <v>0.25824000000000003</v>
      </c>
      <c r="AQ88" s="7">
        <v>-0.22524</v>
      </c>
      <c r="AT88" s="7">
        <v>2.9081999999999999</v>
      </c>
      <c r="AU88" s="7">
        <v>2.6627999999999998</v>
      </c>
      <c r="AV88" s="7">
        <v>2.9081999999999999</v>
      </c>
      <c r="AW88" s="7">
        <v>2.7443</v>
      </c>
      <c r="AX88" s="6">
        <v>2.5061</v>
      </c>
      <c r="AY88" s="6">
        <v>2.4518</v>
      </c>
      <c r="AZ88" s="7">
        <v>2.9081999999999999</v>
      </c>
      <c r="BA88" s="7">
        <v>2.2094999999999998</v>
      </c>
    </row>
    <row r="89" spans="1:53" x14ac:dyDescent="0.3">
      <c r="A89" t="s">
        <v>74</v>
      </c>
      <c r="B89">
        <v>2.7768877888460062</v>
      </c>
      <c r="C89">
        <f>VLOOKUP(Área!$A89,Cidades!$A$1:$E$174,2,FALSE)</f>
        <v>2.3053513694466239</v>
      </c>
      <c r="D89">
        <f>VLOOKUP(Área!$A89,Cidades!$A$1:$E$174,3,FALSE)</f>
        <v>0</v>
      </c>
      <c r="E89">
        <f>VLOOKUP(Área!$A89,Cidades!$A$1:$E$174,4,FALSE)</f>
        <v>2.7379873263334309</v>
      </c>
      <c r="F89">
        <f>VLOOKUP(Área!$A89,Cidades!$A$1:$E$174,5,FALSE)</f>
        <v>0</v>
      </c>
      <c r="N89" t="s">
        <v>74</v>
      </c>
      <c r="O89">
        <v>2.7768999999999999</v>
      </c>
      <c r="P89">
        <v>2.3054000000000001</v>
      </c>
      <c r="Q89">
        <v>2.2753000000000001</v>
      </c>
      <c r="R89">
        <v>3.0047000000000001E-2</v>
      </c>
      <c r="S89">
        <v>2.7768999999999999</v>
      </c>
      <c r="T89">
        <v>0</v>
      </c>
      <c r="U89">
        <v>0.96535000000000004</v>
      </c>
      <c r="V89">
        <v>-0.96535000000000004</v>
      </c>
      <c r="W89">
        <v>2.7768999999999999</v>
      </c>
      <c r="X89">
        <v>2.738</v>
      </c>
      <c r="Y89">
        <v>3.0259999999999998</v>
      </c>
      <c r="Z89">
        <v>-0.28799000000000002</v>
      </c>
      <c r="AA89">
        <v>2.7768999999999999</v>
      </c>
      <c r="AB89">
        <v>0</v>
      </c>
      <c r="AC89">
        <v>1.2676000000000001</v>
      </c>
      <c r="AD89">
        <v>-1.2676000000000001</v>
      </c>
      <c r="AI89" s="6">
        <v>0.27918999999999999</v>
      </c>
      <c r="AJ89" s="6">
        <v>0.77632000000000001</v>
      </c>
      <c r="AP89" s="6">
        <v>0.24535000000000001</v>
      </c>
      <c r="AQ89" s="6">
        <v>0.85680999999999996</v>
      </c>
      <c r="AT89" s="6">
        <v>2.7768999999999999</v>
      </c>
      <c r="AU89" s="6">
        <v>2.738</v>
      </c>
      <c r="AV89" s="6">
        <v>2.7768999999999999</v>
      </c>
      <c r="AW89" s="6">
        <v>0</v>
      </c>
      <c r="AX89" s="7">
        <v>2.3289</v>
      </c>
      <c r="AY89" s="7">
        <v>2.5065</v>
      </c>
      <c r="AZ89" s="6">
        <v>2.7768999999999999</v>
      </c>
      <c r="BA89" s="6">
        <v>0</v>
      </c>
    </row>
    <row r="90" spans="1:53" x14ac:dyDescent="0.3">
      <c r="A90" t="s">
        <v>75</v>
      </c>
      <c r="B90">
        <v>2.3512434274470206</v>
      </c>
      <c r="C90">
        <f>VLOOKUP(Área!$A90,Cidades!$A$1:$E$174,2,FALSE)</f>
        <v>1.5797835966168101</v>
      </c>
      <c r="D90">
        <f>VLOOKUP(Área!$A90,Cidades!$A$1:$E$174,3,FALSE)</f>
        <v>0.3010299956639812</v>
      </c>
      <c r="E90">
        <f>VLOOKUP(Área!$A90,Cidades!$A$1:$E$174,4,FALSE)</f>
        <v>1.7323937598229686</v>
      </c>
      <c r="F90">
        <f>VLOOKUP(Área!$A90,Cidades!$A$1:$E$174,5,FALSE)</f>
        <v>0.3010299956639812</v>
      </c>
      <c r="N90" t="s">
        <v>75</v>
      </c>
      <c r="O90">
        <v>2.3512</v>
      </c>
      <c r="P90">
        <v>1.5798000000000001</v>
      </c>
      <c r="Q90">
        <v>2.1926000000000001</v>
      </c>
      <c r="R90">
        <v>-0.61282999999999999</v>
      </c>
      <c r="S90">
        <v>2.3512</v>
      </c>
      <c r="T90">
        <v>0.30103000000000002</v>
      </c>
      <c r="U90">
        <v>0.75797999999999999</v>
      </c>
      <c r="V90">
        <v>-0.45695000000000002</v>
      </c>
      <c r="W90">
        <v>2.3512</v>
      </c>
      <c r="X90">
        <v>1.7323999999999999</v>
      </c>
      <c r="Y90">
        <v>2.8822000000000001</v>
      </c>
      <c r="Z90">
        <v>-1.1498999999999999</v>
      </c>
      <c r="AA90">
        <v>2.3512</v>
      </c>
      <c r="AB90">
        <v>0.30103000000000002</v>
      </c>
      <c r="AC90">
        <v>0.99170999999999998</v>
      </c>
      <c r="AD90">
        <v>-0.69067999999999996</v>
      </c>
      <c r="AI90" s="7">
        <v>0.75146999999999997</v>
      </c>
      <c r="AJ90" s="7">
        <v>-1.4520999999999999</v>
      </c>
      <c r="AP90" s="7">
        <v>2.6710000000000001E-2</v>
      </c>
      <c r="AQ90" s="7">
        <v>-1.1040000000000001</v>
      </c>
      <c r="AT90" s="7">
        <v>2.3512</v>
      </c>
      <c r="AU90" s="7">
        <v>1.7323999999999999</v>
      </c>
      <c r="AV90" s="7">
        <v>2.3512</v>
      </c>
      <c r="AW90" s="7">
        <v>0.30103000000000002</v>
      </c>
      <c r="AX90" s="6">
        <v>3.0005999999999999</v>
      </c>
      <c r="AY90" s="6">
        <v>2.4857</v>
      </c>
      <c r="AZ90" s="7">
        <v>2.3512</v>
      </c>
      <c r="BA90" s="7">
        <v>0.30103000000000002</v>
      </c>
    </row>
    <row r="91" spans="1:53" x14ac:dyDescent="0.3">
      <c r="A91" t="s">
        <v>76</v>
      </c>
      <c r="B91">
        <v>2.50609489728566</v>
      </c>
      <c r="C91">
        <f>VLOOKUP(Área!$A91,Cidades!$A$1:$E$174,2,FALSE)</f>
        <v>2.4517864355242902</v>
      </c>
      <c r="D91">
        <f>VLOOKUP(Área!$A91,Cidades!$A$1:$E$174,3,FALSE)</f>
        <v>1.146128035678238</v>
      </c>
      <c r="E91">
        <f>VLOOKUP(Área!$A91,Cidades!$A$1:$E$174,4,FALSE)</f>
        <v>3.5694909543487832</v>
      </c>
      <c r="F91">
        <f>VLOOKUP(Área!$A91,Cidades!$A$1:$E$174,5,FALSE)</f>
        <v>1.146128035678238</v>
      </c>
      <c r="N91" t="s">
        <v>76</v>
      </c>
      <c r="O91">
        <v>2.5061</v>
      </c>
      <c r="P91">
        <v>2.4518</v>
      </c>
      <c r="Q91">
        <v>2.2227000000000001</v>
      </c>
      <c r="R91">
        <v>0.22908999999999999</v>
      </c>
      <c r="S91">
        <v>2.5061</v>
      </c>
      <c r="T91">
        <v>1.1460999999999999</v>
      </c>
      <c r="U91">
        <v>0.83342000000000005</v>
      </c>
      <c r="V91">
        <v>0.31269999999999998</v>
      </c>
      <c r="W91">
        <v>2.5061</v>
      </c>
      <c r="X91">
        <v>3.5695000000000001</v>
      </c>
      <c r="Y91">
        <v>2.9344999999999999</v>
      </c>
      <c r="Z91">
        <v>0.63495000000000001</v>
      </c>
      <c r="AA91">
        <v>2.5061</v>
      </c>
      <c r="AB91">
        <v>1.1460999999999999</v>
      </c>
      <c r="AC91">
        <v>1.0921000000000001</v>
      </c>
      <c r="AD91">
        <v>5.4033999999999999E-2</v>
      </c>
      <c r="AI91" s="6">
        <v>0.56921999999999995</v>
      </c>
      <c r="AJ91" s="6">
        <v>1.9198999999999999</v>
      </c>
      <c r="AP91" s="6">
        <v>-3.9760000000000004E-3</v>
      </c>
      <c r="AQ91" s="6">
        <v>0.60163</v>
      </c>
      <c r="AT91" s="6">
        <v>2.5061</v>
      </c>
      <c r="AU91" s="6">
        <v>3.5695000000000001</v>
      </c>
      <c r="AV91" s="6">
        <v>2.5061</v>
      </c>
      <c r="AW91" s="6">
        <v>1.1460999999999999</v>
      </c>
      <c r="AX91" s="7">
        <v>2.9626999999999999</v>
      </c>
      <c r="AY91" s="7">
        <v>2.1673</v>
      </c>
      <c r="AZ91" s="6">
        <v>2.5061</v>
      </c>
      <c r="BA91" s="6">
        <v>1.1460999999999999</v>
      </c>
    </row>
    <row r="92" spans="1:53" x14ac:dyDescent="0.3">
      <c r="A92" t="s">
        <v>77</v>
      </c>
      <c r="B92">
        <v>2.3288727471266579</v>
      </c>
      <c r="C92">
        <f>VLOOKUP(Área!$A92,Cidades!$A$1:$E$174,2,FALSE)</f>
        <v>2.5065050324048719</v>
      </c>
      <c r="D92">
        <f>VLOOKUP(Área!$A92,Cidades!$A$1:$E$174,3,FALSE)</f>
        <v>0</v>
      </c>
      <c r="E92">
        <f>VLOOKUP(Área!$A92,Cidades!$A$1:$E$174,4,FALSE)</f>
        <v>3.1000257301078626</v>
      </c>
      <c r="F92">
        <f>VLOOKUP(Área!$A92,Cidades!$A$1:$E$174,5,FALSE)</f>
        <v>0.3010299956639812</v>
      </c>
      <c r="N92" t="s">
        <v>77</v>
      </c>
      <c r="O92">
        <v>2.3289</v>
      </c>
      <c r="P92">
        <v>2.5065</v>
      </c>
      <c r="Q92">
        <v>2.1882999999999999</v>
      </c>
      <c r="R92">
        <v>0.31824000000000002</v>
      </c>
      <c r="S92">
        <v>2.3289</v>
      </c>
      <c r="T92">
        <v>0</v>
      </c>
      <c r="U92">
        <v>0.74707999999999997</v>
      </c>
      <c r="V92">
        <v>-0.74707999999999997</v>
      </c>
      <c r="W92">
        <v>2.3289</v>
      </c>
      <c r="X92">
        <v>3.1</v>
      </c>
      <c r="Y92">
        <v>2.8746999999999998</v>
      </c>
      <c r="Z92">
        <v>0.22533</v>
      </c>
      <c r="AA92">
        <v>2.3289</v>
      </c>
      <c r="AB92">
        <v>0.30103000000000002</v>
      </c>
      <c r="AC92">
        <v>0.97721000000000002</v>
      </c>
      <c r="AD92">
        <v>-0.67618</v>
      </c>
      <c r="AI92" s="7">
        <v>-3.0706000000000001E-2</v>
      </c>
      <c r="AJ92" s="7">
        <v>1.9474</v>
      </c>
      <c r="AP92" s="7">
        <v>0.24962999999999999</v>
      </c>
      <c r="AQ92" s="7">
        <v>1.0906</v>
      </c>
      <c r="AT92" s="7">
        <v>2.3289</v>
      </c>
      <c r="AU92" s="7">
        <v>3.1</v>
      </c>
      <c r="AV92" s="7">
        <v>2.3289</v>
      </c>
      <c r="AW92" s="7">
        <v>0.30103000000000002</v>
      </c>
      <c r="AX92" s="6">
        <v>2.3860000000000001</v>
      </c>
      <c r="AY92" s="6">
        <v>2.1987000000000001</v>
      </c>
      <c r="AZ92" s="7">
        <v>2.3289</v>
      </c>
      <c r="BA92" s="7">
        <v>0</v>
      </c>
    </row>
    <row r="93" spans="1:53" x14ac:dyDescent="0.3">
      <c r="A93" t="s">
        <v>165</v>
      </c>
      <c r="B93">
        <v>3.0006440152699172</v>
      </c>
      <c r="C93">
        <f>VLOOKUP(Área!$A93,Cidades!$A$1:$E$174,2,FALSE)</f>
        <v>2.4857214264815801</v>
      </c>
      <c r="D93">
        <f>VLOOKUP(Área!$A93,Cidades!$A$1:$E$174,3,FALSE)</f>
        <v>1.3802112417116059</v>
      </c>
      <c r="E93">
        <f>VLOOKUP(Área!$A93,Cidades!$A$1:$E$174,4,FALSE)</f>
        <v>3.5375672571526753</v>
      </c>
      <c r="F93">
        <f>VLOOKUP(Área!$A93,Cidades!$A$1:$E$174,5,FALSE)</f>
        <v>2.7371926427047373</v>
      </c>
      <c r="N93" t="s">
        <v>165</v>
      </c>
      <c r="O93">
        <v>3.0005999999999999</v>
      </c>
      <c r="P93">
        <v>2.4857</v>
      </c>
      <c r="Q93">
        <v>2.3188</v>
      </c>
      <c r="R93">
        <v>0.16694999999999999</v>
      </c>
      <c r="S93">
        <v>3.0005999999999999</v>
      </c>
      <c r="T93">
        <v>1.3802000000000001</v>
      </c>
      <c r="U93">
        <v>1.0744</v>
      </c>
      <c r="V93">
        <v>0.30585000000000001</v>
      </c>
      <c r="W93">
        <v>3.0005999999999999</v>
      </c>
      <c r="X93">
        <v>3.5375999999999999</v>
      </c>
      <c r="Y93">
        <v>3.1015000000000001</v>
      </c>
      <c r="Z93">
        <v>0.43602999999999997</v>
      </c>
      <c r="AA93">
        <v>3.0005999999999999</v>
      </c>
      <c r="AB93">
        <v>2.7372000000000001</v>
      </c>
      <c r="AC93">
        <v>1.4127000000000001</v>
      </c>
      <c r="AD93">
        <v>1.3245</v>
      </c>
      <c r="AI93" s="6">
        <v>-0.31054999999999999</v>
      </c>
      <c r="AJ93" s="6">
        <v>-1.5818000000000001</v>
      </c>
      <c r="AP93" s="6">
        <v>0.22392000000000001</v>
      </c>
      <c r="AQ93" s="6">
        <v>-1.2015</v>
      </c>
      <c r="AT93" s="6">
        <v>3.0005999999999999</v>
      </c>
      <c r="AU93" s="6">
        <v>3.5375999999999999</v>
      </c>
      <c r="AV93" s="6">
        <v>3.0005999999999999</v>
      </c>
      <c r="AW93" s="6">
        <v>2.7372000000000001</v>
      </c>
      <c r="AX93" s="7">
        <v>2.9319999999999999</v>
      </c>
      <c r="AY93" s="7">
        <v>2.3765999999999998</v>
      </c>
      <c r="AZ93" s="6">
        <v>3.0005999999999999</v>
      </c>
      <c r="BA93" s="6">
        <v>1.3802000000000001</v>
      </c>
    </row>
    <row r="94" spans="1:53" x14ac:dyDescent="0.3">
      <c r="A94" t="s">
        <v>78</v>
      </c>
      <c r="B94">
        <v>2.9626978922411071</v>
      </c>
      <c r="C94">
        <f>VLOOKUP(Área!$A94,Cidades!$A$1:$E$174,2,FALSE)</f>
        <v>2.167317334748176</v>
      </c>
      <c r="D94">
        <f>VLOOKUP(Área!$A94,Cidades!$A$1:$E$174,3,FALSE)</f>
        <v>0.47712125471966244</v>
      </c>
      <c r="E94">
        <f>VLOOKUP(Área!$A94,Cidades!$A$1:$E$174,4,FALSE)</f>
        <v>2.5599066250361124</v>
      </c>
      <c r="F94">
        <f>VLOOKUP(Área!$A94,Cidades!$A$1:$E$174,5,FALSE)</f>
        <v>0.47712125471966244</v>
      </c>
      <c r="N94" t="s">
        <v>78</v>
      </c>
      <c r="O94">
        <v>2.9626999999999999</v>
      </c>
      <c r="P94">
        <v>2.1673</v>
      </c>
      <c r="Q94">
        <v>2.3113999999999999</v>
      </c>
      <c r="R94">
        <v>-0.14408000000000001</v>
      </c>
      <c r="S94">
        <v>2.9626999999999999</v>
      </c>
      <c r="T94">
        <v>0.47711999999999999</v>
      </c>
      <c r="U94">
        <v>1.0559000000000001</v>
      </c>
      <c r="V94">
        <v>-0.57874999999999999</v>
      </c>
      <c r="W94">
        <v>2.9626999999999999</v>
      </c>
      <c r="X94">
        <v>2.5598999999999998</v>
      </c>
      <c r="Y94">
        <v>3.0886999999999998</v>
      </c>
      <c r="Z94">
        <v>-0.52881999999999996</v>
      </c>
      <c r="AA94">
        <v>2.9626999999999999</v>
      </c>
      <c r="AB94">
        <v>0.47711999999999999</v>
      </c>
      <c r="AC94">
        <v>1.3880999999999999</v>
      </c>
      <c r="AD94">
        <v>-0.91096999999999995</v>
      </c>
      <c r="AI94" s="7">
        <v>0.40416999999999997</v>
      </c>
      <c r="AJ94" s="7">
        <v>-1.1416000000000001E-2</v>
      </c>
      <c r="AP94" s="7">
        <v>8.2063999999999998E-2</v>
      </c>
      <c r="AQ94" s="7">
        <v>5.5495000000000003E-2</v>
      </c>
      <c r="AT94" s="7">
        <v>2.9626999999999999</v>
      </c>
      <c r="AU94" s="7">
        <v>2.5598999999999998</v>
      </c>
      <c r="AV94" s="7">
        <v>2.9626999999999999</v>
      </c>
      <c r="AW94" s="7">
        <v>0.47711999999999999</v>
      </c>
      <c r="AX94" s="6">
        <v>2.8527999999999998</v>
      </c>
      <c r="AY94" s="6">
        <v>2.5933000000000002</v>
      </c>
      <c r="AZ94" s="7">
        <v>2.9626999999999999</v>
      </c>
      <c r="BA94" s="7">
        <v>0.47711999999999999</v>
      </c>
    </row>
    <row r="95" spans="1:53" x14ac:dyDescent="0.3">
      <c r="A95" t="s">
        <v>79</v>
      </c>
      <c r="B95">
        <v>2.3860135687320003</v>
      </c>
      <c r="C95">
        <f>VLOOKUP(Área!$A95,Cidades!$A$1:$E$174,2,FALSE)</f>
        <v>2.1986570869544226</v>
      </c>
      <c r="D95">
        <f>VLOOKUP(Área!$A95,Cidades!$A$1:$E$174,3,FALSE)</f>
        <v>0.3010299956639812</v>
      </c>
      <c r="E95">
        <f>VLOOKUP(Área!$A95,Cidades!$A$1:$E$174,4,FALSE)</f>
        <v>2.5831987739686229</v>
      </c>
      <c r="F95">
        <f>VLOOKUP(Área!$A95,Cidades!$A$1:$E$174,5,FALSE)</f>
        <v>0.3010299956639812</v>
      </c>
      <c r="N95" t="s">
        <v>79</v>
      </c>
      <c r="O95">
        <v>2.3860000000000001</v>
      </c>
      <c r="P95">
        <v>2.1987000000000001</v>
      </c>
      <c r="Q95">
        <v>2.1993999999999998</v>
      </c>
      <c r="R95">
        <v>-7.0991999999999995E-4</v>
      </c>
      <c r="S95">
        <v>2.3860000000000001</v>
      </c>
      <c r="T95">
        <v>0.30103000000000002</v>
      </c>
      <c r="U95">
        <v>0.77492000000000005</v>
      </c>
      <c r="V95">
        <v>-0.47388999999999998</v>
      </c>
      <c r="W95">
        <v>2.3860000000000001</v>
      </c>
      <c r="X95">
        <v>2.5832000000000002</v>
      </c>
      <c r="Y95">
        <v>2.8940000000000001</v>
      </c>
      <c r="Z95">
        <v>-0.31079000000000001</v>
      </c>
      <c r="AA95">
        <v>2.3860000000000001</v>
      </c>
      <c r="AB95">
        <v>0.30103000000000002</v>
      </c>
      <c r="AC95">
        <v>1.0142</v>
      </c>
      <c r="AD95">
        <v>-0.71321999999999997</v>
      </c>
      <c r="AI95" s="6">
        <v>0.50824000000000003</v>
      </c>
      <c r="AJ95" s="6">
        <v>-1.2273000000000001</v>
      </c>
      <c r="AP95" s="6">
        <v>-9.3664999999999998E-2</v>
      </c>
      <c r="AQ95" s="6">
        <v>-0.93503999999999998</v>
      </c>
      <c r="AT95" s="6">
        <v>2.3860000000000001</v>
      </c>
      <c r="AU95" s="6">
        <v>2.5832000000000002</v>
      </c>
      <c r="AV95" s="6">
        <v>2.3860000000000001</v>
      </c>
      <c r="AW95" s="6">
        <v>0.30103000000000002</v>
      </c>
      <c r="AX95" s="7">
        <v>2.91</v>
      </c>
      <c r="AY95" s="7">
        <v>2.3443999999999998</v>
      </c>
      <c r="AZ95" s="6">
        <v>2.3860000000000001</v>
      </c>
      <c r="BA95" s="6">
        <v>0.30103000000000002</v>
      </c>
    </row>
    <row r="96" spans="1:53" x14ac:dyDescent="0.3">
      <c r="A96" t="s">
        <v>80</v>
      </c>
      <c r="B96">
        <v>2.9320453471951109</v>
      </c>
      <c r="C96">
        <f>VLOOKUP(Área!$A96,Cidades!$A$1:$E$174,2,FALSE)</f>
        <v>2.3765769570565118</v>
      </c>
      <c r="D96">
        <f>VLOOKUP(Área!$A96,Cidades!$A$1:$E$174,3,FALSE)</f>
        <v>1.2787536009528289</v>
      </c>
      <c r="E96">
        <f>VLOOKUP(Área!$A96,Cidades!$A$1:$E$174,4,FALSE)</f>
        <v>2.7032913781186614</v>
      </c>
      <c r="F96">
        <f>VLOOKUP(Área!$A96,Cidades!$A$1:$E$174,5,FALSE)</f>
        <v>1.3424226808222062</v>
      </c>
      <c r="N96" t="s">
        <v>80</v>
      </c>
      <c r="O96">
        <v>2.9319999999999999</v>
      </c>
      <c r="P96">
        <v>2.3765999999999998</v>
      </c>
      <c r="Q96">
        <v>2.3054000000000001</v>
      </c>
      <c r="R96">
        <v>7.1129999999999999E-2</v>
      </c>
      <c r="S96">
        <v>2.9319999999999999</v>
      </c>
      <c r="T96">
        <v>1.2787999999999999</v>
      </c>
      <c r="U96">
        <v>1.0408999999999999</v>
      </c>
      <c r="V96">
        <v>0.23780999999999999</v>
      </c>
      <c r="W96">
        <v>2.9319999999999999</v>
      </c>
      <c r="X96">
        <v>2.7033</v>
      </c>
      <c r="Y96">
        <v>3.0783999999999998</v>
      </c>
      <c r="Z96">
        <v>-0.37508000000000002</v>
      </c>
      <c r="AA96">
        <v>2.9319999999999999</v>
      </c>
      <c r="AB96">
        <v>1.3424</v>
      </c>
      <c r="AC96">
        <v>1.3682000000000001</v>
      </c>
      <c r="AD96">
        <v>-2.5801999999999999E-2</v>
      </c>
      <c r="AI96" s="7">
        <v>9.9407999999999996E-2</v>
      </c>
      <c r="AJ96" s="7">
        <v>-0.71026</v>
      </c>
      <c r="AP96" s="7">
        <v>0.23477000000000001</v>
      </c>
      <c r="AQ96" s="7">
        <v>-0.54647000000000001</v>
      </c>
      <c r="AT96" s="7">
        <v>2.9319999999999999</v>
      </c>
      <c r="AU96" s="7">
        <v>2.7033</v>
      </c>
      <c r="AV96" s="7">
        <v>2.9319999999999999</v>
      </c>
      <c r="AW96" s="7">
        <v>1.3424</v>
      </c>
      <c r="AX96" s="6">
        <v>2.6970000000000001</v>
      </c>
      <c r="AY96" s="6">
        <v>2.2742</v>
      </c>
      <c r="AZ96" s="7">
        <v>2.9319999999999999</v>
      </c>
      <c r="BA96" s="7">
        <v>1.2787999999999999</v>
      </c>
    </row>
    <row r="97" spans="1:53" x14ac:dyDescent="0.3">
      <c r="A97" t="s">
        <v>81</v>
      </c>
      <c r="B97">
        <v>2.8528098589422499</v>
      </c>
      <c r="C97">
        <f>VLOOKUP(Área!$A97,Cidades!$A$1:$E$174,2,FALSE)</f>
        <v>2.5932860670204572</v>
      </c>
      <c r="D97">
        <f>VLOOKUP(Área!$A97,Cidades!$A$1:$E$174,3,FALSE)</f>
        <v>1.3010299956639813</v>
      </c>
      <c r="E97">
        <f>VLOOKUP(Área!$A97,Cidades!$A$1:$E$174,4,FALSE)</f>
        <v>3.9321692459207922</v>
      </c>
      <c r="F97">
        <f>VLOOKUP(Área!$A97,Cidades!$A$1:$E$174,5,FALSE)</f>
        <v>1.5797835966168101</v>
      </c>
      <c r="N97" t="s">
        <v>81</v>
      </c>
      <c r="O97">
        <v>2.8527999999999998</v>
      </c>
      <c r="P97">
        <v>2.5933000000000002</v>
      </c>
      <c r="Q97">
        <v>2.2900999999999998</v>
      </c>
      <c r="R97">
        <v>0.30323</v>
      </c>
      <c r="S97">
        <v>2.8527999999999998</v>
      </c>
      <c r="T97">
        <v>1.3009999999999999</v>
      </c>
      <c r="U97">
        <v>1.0023</v>
      </c>
      <c r="V97">
        <v>0.29869000000000001</v>
      </c>
      <c r="W97">
        <v>2.8527999999999998</v>
      </c>
      <c r="X97">
        <v>3.9321999999999999</v>
      </c>
      <c r="Y97">
        <v>3.0516000000000001</v>
      </c>
      <c r="Z97">
        <v>0.88055000000000005</v>
      </c>
      <c r="AA97">
        <v>2.8527999999999998</v>
      </c>
      <c r="AB97">
        <v>1.5798000000000001</v>
      </c>
      <c r="AC97">
        <v>1.3169</v>
      </c>
      <c r="AD97">
        <v>0.26291999999999999</v>
      </c>
      <c r="AI97" s="6">
        <v>-0.51193999999999995</v>
      </c>
      <c r="AJ97" s="6">
        <v>0.28560999999999998</v>
      </c>
      <c r="AP97" s="6">
        <v>0.16094</v>
      </c>
      <c r="AQ97" s="6">
        <v>0.41649999999999998</v>
      </c>
      <c r="AT97" s="6">
        <v>2.8527999999999998</v>
      </c>
      <c r="AU97" s="6">
        <v>3.9321999999999999</v>
      </c>
      <c r="AV97" s="6">
        <v>2.8527999999999998</v>
      </c>
      <c r="AW97" s="6">
        <v>1.5798000000000001</v>
      </c>
      <c r="AX97" s="7">
        <v>2.1560000000000001</v>
      </c>
      <c r="AY97" s="7">
        <v>2.4361999999999999</v>
      </c>
      <c r="AZ97" s="6">
        <v>2.8527999999999998</v>
      </c>
      <c r="BA97" s="6">
        <v>1.3009999999999999</v>
      </c>
    </row>
    <row r="98" spans="1:53" x14ac:dyDescent="0.3">
      <c r="A98" t="s">
        <v>82</v>
      </c>
      <c r="B98">
        <v>2.9099585812208142</v>
      </c>
      <c r="C98">
        <f>VLOOKUP(Área!$A98,Cidades!$A$1:$E$174,2,FALSE)</f>
        <v>2.3443922736851106</v>
      </c>
      <c r="D98">
        <f>VLOOKUP(Área!$A98,Cidades!$A$1:$E$174,3,FALSE)</f>
        <v>1.5314789170422551</v>
      </c>
      <c r="E98">
        <f>VLOOKUP(Área!$A98,Cidades!$A$1:$E$174,4,FALSE)</f>
        <v>2.9795483747040952</v>
      </c>
      <c r="F98">
        <f>VLOOKUP(Área!$A98,Cidades!$A$1:$E$174,5,FALSE)</f>
        <v>1.6334684555795864</v>
      </c>
      <c r="N98" t="s">
        <v>82</v>
      </c>
      <c r="O98">
        <v>2.91</v>
      </c>
      <c r="P98">
        <v>2.3443999999999998</v>
      </c>
      <c r="Q98">
        <v>2.3012000000000001</v>
      </c>
      <c r="R98">
        <v>4.3235999999999997E-2</v>
      </c>
      <c r="S98">
        <v>2.91</v>
      </c>
      <c r="T98">
        <v>1.5315000000000001</v>
      </c>
      <c r="U98">
        <v>1.0302</v>
      </c>
      <c r="V98">
        <v>0.50129999999999997</v>
      </c>
      <c r="W98">
        <v>2.91</v>
      </c>
      <c r="X98">
        <v>2.9794999999999998</v>
      </c>
      <c r="Y98">
        <v>3.0709</v>
      </c>
      <c r="Z98">
        <v>-9.1367000000000004E-2</v>
      </c>
      <c r="AA98">
        <v>2.91</v>
      </c>
      <c r="AB98">
        <v>1.6335</v>
      </c>
      <c r="AC98">
        <v>1.3539000000000001</v>
      </c>
      <c r="AD98">
        <v>0.27955999999999998</v>
      </c>
      <c r="AI98" s="7">
        <v>0.84448000000000001</v>
      </c>
      <c r="AJ98" s="7">
        <v>1.1807000000000001</v>
      </c>
      <c r="AP98" s="7">
        <v>0.14313999999999999</v>
      </c>
      <c r="AQ98" s="7">
        <v>0.99160999999999999</v>
      </c>
      <c r="AT98" s="7">
        <v>2.91</v>
      </c>
      <c r="AU98" s="7">
        <v>2.9794999999999998</v>
      </c>
      <c r="AV98" s="7">
        <v>2.91</v>
      </c>
      <c r="AW98" s="7">
        <v>1.6335</v>
      </c>
      <c r="AX98" s="6">
        <v>2.0426000000000002</v>
      </c>
      <c r="AY98" s="6">
        <v>2.4563999999999999</v>
      </c>
      <c r="AZ98" s="7">
        <v>2.91</v>
      </c>
      <c r="BA98" s="7">
        <v>1.5315000000000001</v>
      </c>
    </row>
    <row r="99" spans="1:53" x14ac:dyDescent="0.3">
      <c r="A99" t="s">
        <v>83</v>
      </c>
      <c r="B99">
        <v>2.6969746215114174</v>
      </c>
      <c r="C99">
        <f>VLOOKUP(Área!$A99,Cidades!$A$1:$E$174,2,FALSE)</f>
        <v>2.27415784926368</v>
      </c>
      <c r="D99">
        <f>VLOOKUP(Área!$A99,Cidades!$A$1:$E$174,3,FALSE)</f>
        <v>0.3010299956639812</v>
      </c>
      <c r="E99">
        <f>VLOOKUP(Área!$A99,Cidades!$A$1:$E$174,4,FALSE)</f>
        <v>3.0962145853464054</v>
      </c>
      <c r="F99">
        <f>VLOOKUP(Área!$A99,Cidades!$A$1:$E$174,5,FALSE)</f>
        <v>0.6020599913279624</v>
      </c>
      <c r="N99" t="s">
        <v>83</v>
      </c>
      <c r="O99">
        <v>2.6970000000000001</v>
      </c>
      <c r="P99">
        <v>2.2742</v>
      </c>
      <c r="Q99">
        <v>2.2597999999999998</v>
      </c>
      <c r="R99">
        <v>1.4378999999999999E-2</v>
      </c>
      <c r="S99">
        <v>2.6970000000000001</v>
      </c>
      <c r="T99">
        <v>0.30103000000000002</v>
      </c>
      <c r="U99">
        <v>0.92642000000000002</v>
      </c>
      <c r="V99">
        <v>-0.62539</v>
      </c>
      <c r="W99">
        <v>2.6970000000000001</v>
      </c>
      <c r="X99">
        <v>3.0962000000000001</v>
      </c>
      <c r="Y99">
        <v>2.9990000000000001</v>
      </c>
      <c r="Z99">
        <v>9.7219E-2</v>
      </c>
      <c r="AA99">
        <v>2.6970000000000001</v>
      </c>
      <c r="AB99">
        <v>0.60206000000000004</v>
      </c>
      <c r="AC99">
        <v>1.2158</v>
      </c>
      <c r="AD99">
        <v>-0.61377999999999999</v>
      </c>
      <c r="AI99" s="6">
        <v>0.47541</v>
      </c>
      <c r="AJ99" s="6">
        <v>0.51209000000000005</v>
      </c>
      <c r="AP99" s="6">
        <v>3.5223999999999998E-2</v>
      </c>
      <c r="AQ99" s="6">
        <v>0.42710999999999999</v>
      </c>
      <c r="AT99" s="6">
        <v>2.6970000000000001</v>
      </c>
      <c r="AU99" s="6">
        <v>3.0962000000000001</v>
      </c>
      <c r="AV99" s="6">
        <v>2.6970000000000001</v>
      </c>
      <c r="AW99" s="6">
        <v>0.60206000000000004</v>
      </c>
      <c r="AX99" s="7">
        <v>2.3812000000000002</v>
      </c>
      <c r="AY99" s="7">
        <v>1.9031</v>
      </c>
      <c r="AZ99" s="6">
        <v>2.6970000000000001</v>
      </c>
      <c r="BA99" s="6">
        <v>0.30103000000000002</v>
      </c>
    </row>
    <row r="100" spans="1:53" x14ac:dyDescent="0.3">
      <c r="A100" t="s">
        <v>166</v>
      </c>
      <c r="B100">
        <v>2.1559581816205839</v>
      </c>
      <c r="C100">
        <f>VLOOKUP(Área!$A100,Cidades!$A$1:$E$174,2,FALSE)</f>
        <v>2.436162647040756</v>
      </c>
      <c r="D100">
        <f>VLOOKUP(Área!$A100,Cidades!$A$1:$E$174,3,FALSE)</f>
        <v>0</v>
      </c>
      <c r="E100">
        <f>VLOOKUP(Área!$A100,Cidades!$A$1:$E$174,4,FALSE)</f>
        <v>3.5529114502165089</v>
      </c>
      <c r="F100">
        <f>VLOOKUP(Área!$A100,Cidades!$A$1:$E$174,5,FALSE)</f>
        <v>0</v>
      </c>
      <c r="N100" t="s">
        <v>166</v>
      </c>
      <c r="O100">
        <v>2.1560000000000001</v>
      </c>
      <c r="P100">
        <v>2.4361999999999999</v>
      </c>
      <c r="Q100">
        <v>2.1547000000000001</v>
      </c>
      <c r="R100">
        <v>0.28149000000000002</v>
      </c>
      <c r="S100">
        <v>2.1560000000000001</v>
      </c>
      <c r="T100">
        <v>0</v>
      </c>
      <c r="U100">
        <v>0.66283999999999998</v>
      </c>
      <c r="V100">
        <v>-0.66283999999999998</v>
      </c>
      <c r="W100">
        <v>2.1560000000000001</v>
      </c>
      <c r="X100">
        <v>3.5529000000000002</v>
      </c>
      <c r="Y100">
        <v>2.8163</v>
      </c>
      <c r="Z100">
        <v>0.73660000000000003</v>
      </c>
      <c r="AA100">
        <v>2.1560000000000001</v>
      </c>
      <c r="AB100">
        <v>0</v>
      </c>
      <c r="AC100">
        <v>0.86511000000000005</v>
      </c>
      <c r="AD100">
        <v>-0.86511000000000005</v>
      </c>
      <c r="AI100" s="7">
        <v>0.12578</v>
      </c>
      <c r="AJ100" s="7">
        <v>-0.18215000000000001</v>
      </c>
      <c r="AP100" s="7">
        <v>0.18486</v>
      </c>
      <c r="AQ100" s="7">
        <v>-3.5410999999999998E-2</v>
      </c>
      <c r="AT100" s="7">
        <v>2.1560000000000001</v>
      </c>
      <c r="AU100" s="7">
        <v>3.5529000000000002</v>
      </c>
      <c r="AV100" s="7">
        <v>2.1560000000000001</v>
      </c>
      <c r="AW100" s="7">
        <v>0</v>
      </c>
      <c r="AX100" s="6">
        <v>3.1423999999999999</v>
      </c>
      <c r="AY100" s="6">
        <v>2.2856000000000001</v>
      </c>
      <c r="AZ100" s="7">
        <v>2.1560000000000001</v>
      </c>
      <c r="BA100" s="7">
        <v>0</v>
      </c>
    </row>
    <row r="101" spans="1:53" x14ac:dyDescent="0.3">
      <c r="A101" t="s">
        <v>84</v>
      </c>
      <c r="B101">
        <v>2.0426070104444038</v>
      </c>
      <c r="C101">
        <f>VLOOKUP(Área!$A101,Cidades!$A$1:$E$174,2,FALSE)</f>
        <v>2.4563660331290431</v>
      </c>
      <c r="D101">
        <f>VLOOKUP(Área!$A101,Cidades!$A$1:$E$174,3,FALSE)</f>
        <v>0.3010299956639812</v>
      </c>
      <c r="E101">
        <f>VLOOKUP(Área!$A101,Cidades!$A$1:$E$174,4,FALSE)</f>
        <v>3.8942052591420837</v>
      </c>
      <c r="F101">
        <f>VLOOKUP(Área!$A101,Cidades!$A$1:$E$174,5,FALSE)</f>
        <v>0.3010299956639812</v>
      </c>
      <c r="N101" t="s">
        <v>84</v>
      </c>
      <c r="O101">
        <v>2.0426000000000002</v>
      </c>
      <c r="P101">
        <v>2.4563999999999999</v>
      </c>
      <c r="Q101">
        <v>2.1326999999999998</v>
      </c>
      <c r="R101">
        <v>0.32371</v>
      </c>
      <c r="S101">
        <v>2.0426000000000002</v>
      </c>
      <c r="T101">
        <v>0.30103000000000002</v>
      </c>
      <c r="U101">
        <v>0.60762000000000005</v>
      </c>
      <c r="V101">
        <v>-0.30658999999999997</v>
      </c>
      <c r="W101">
        <v>2.0426000000000002</v>
      </c>
      <c r="X101">
        <v>3.8942000000000001</v>
      </c>
      <c r="Y101">
        <v>2.778</v>
      </c>
      <c r="Z101">
        <v>1.1162000000000001</v>
      </c>
      <c r="AA101">
        <v>2.0426000000000002</v>
      </c>
      <c r="AB101">
        <v>0.30103000000000002</v>
      </c>
      <c r="AC101">
        <v>0.79162999999999994</v>
      </c>
      <c r="AD101">
        <v>-0.49059999999999998</v>
      </c>
      <c r="AI101" s="6">
        <v>-0.50087999999999999</v>
      </c>
      <c r="AJ101" s="6">
        <v>1.3749</v>
      </c>
      <c r="AP101" s="6">
        <v>0.18431</v>
      </c>
      <c r="AQ101" s="6">
        <v>0.71616000000000002</v>
      </c>
      <c r="AT101" s="6">
        <v>2.0426000000000002</v>
      </c>
      <c r="AU101" s="6">
        <v>3.8942000000000001</v>
      </c>
      <c r="AV101" s="6">
        <v>2.0426000000000002</v>
      </c>
      <c r="AW101" s="6">
        <v>0.30103000000000002</v>
      </c>
      <c r="AX101" s="7">
        <v>2.5531000000000001</v>
      </c>
      <c r="AY101" s="7">
        <v>1.716</v>
      </c>
      <c r="AZ101" s="6">
        <v>2.0426000000000002</v>
      </c>
      <c r="BA101" s="6">
        <v>0.30103000000000002</v>
      </c>
    </row>
    <row r="102" spans="1:53" x14ac:dyDescent="0.3">
      <c r="A102" t="s">
        <v>85</v>
      </c>
      <c r="B102">
        <v>2.3812342470445551</v>
      </c>
      <c r="C102">
        <f>VLOOKUP(Área!$A102,Cidades!$A$1:$E$174,2,FALSE)</f>
        <v>1.9030899869919435</v>
      </c>
      <c r="D102">
        <f>VLOOKUP(Área!$A102,Cidades!$A$1:$E$174,3,FALSE)</f>
        <v>0.90308998699194354</v>
      </c>
      <c r="E102">
        <f>VLOOKUP(Área!$A102,Cidades!$A$1:$E$174,4,FALSE)</f>
        <v>2.1238516409670858</v>
      </c>
      <c r="F102">
        <f>VLOOKUP(Área!$A102,Cidades!$A$1:$E$174,5,FALSE)</f>
        <v>0.95424250943932487</v>
      </c>
      <c r="N102" t="s">
        <v>85</v>
      </c>
      <c r="O102">
        <v>2.3812000000000002</v>
      </c>
      <c r="P102">
        <v>1.9031</v>
      </c>
      <c r="Q102">
        <v>2.1983999999999999</v>
      </c>
      <c r="R102">
        <v>-0.29535</v>
      </c>
      <c r="S102">
        <v>2.3812000000000002</v>
      </c>
      <c r="T102">
        <v>0.90308999999999995</v>
      </c>
      <c r="U102">
        <v>0.77259</v>
      </c>
      <c r="V102">
        <v>0.1305</v>
      </c>
      <c r="W102">
        <v>2.3812000000000002</v>
      </c>
      <c r="X102">
        <v>2.1238999999999999</v>
      </c>
      <c r="Y102">
        <v>2.8923999999999999</v>
      </c>
      <c r="Z102">
        <v>-0.76853000000000005</v>
      </c>
      <c r="AA102">
        <v>2.3812000000000002</v>
      </c>
      <c r="AB102">
        <v>0.95423999999999998</v>
      </c>
      <c r="AC102">
        <v>1.0112000000000001</v>
      </c>
      <c r="AD102">
        <v>-5.6908E-2</v>
      </c>
      <c r="AI102" s="7">
        <v>0.40645999999999999</v>
      </c>
      <c r="AJ102" s="7">
        <v>-0.38440000000000002</v>
      </c>
      <c r="AP102" s="7">
        <v>-0.51354999999999995</v>
      </c>
      <c r="AQ102" s="7">
        <v>-0.18301999999999999</v>
      </c>
      <c r="AT102" s="7">
        <v>2.3812000000000002</v>
      </c>
      <c r="AU102" s="7">
        <v>2.1238999999999999</v>
      </c>
      <c r="AV102" s="7">
        <v>2.3812000000000002</v>
      </c>
      <c r="AW102" s="7">
        <v>0.95423999999999998</v>
      </c>
      <c r="AX102" s="6">
        <v>2.5859000000000001</v>
      </c>
      <c r="AY102" s="6">
        <v>2.0491999999999999</v>
      </c>
      <c r="AZ102" s="7">
        <v>2.3812000000000002</v>
      </c>
      <c r="BA102" s="7">
        <v>0.90308999999999995</v>
      </c>
    </row>
    <row r="103" spans="1:53" x14ac:dyDescent="0.3">
      <c r="A103" t="s">
        <v>86</v>
      </c>
      <c r="B103">
        <v>3.142429201620303</v>
      </c>
      <c r="C103">
        <f>VLOOKUP(Área!$A103,Cidades!$A$1:$E$174,2,FALSE)</f>
        <v>2.2855573090077739</v>
      </c>
      <c r="D103">
        <f>VLOOKUP(Área!$A103,Cidades!$A$1:$E$174,3,FALSE)</f>
        <v>0</v>
      </c>
      <c r="E103">
        <f>VLOOKUP(Área!$A103,Cidades!$A$1:$E$174,4,FALSE)</f>
        <v>2.9148718175400505</v>
      </c>
      <c r="F103">
        <f>VLOOKUP(Área!$A103,Cidades!$A$1:$E$174,5,FALSE)</f>
        <v>0</v>
      </c>
      <c r="N103" t="s">
        <v>86</v>
      </c>
      <c r="O103">
        <v>3.1423999999999999</v>
      </c>
      <c r="P103">
        <v>2.2856000000000001</v>
      </c>
      <c r="Q103">
        <v>2.3462999999999998</v>
      </c>
      <c r="R103">
        <v>-6.0761999999999997E-2</v>
      </c>
      <c r="S103">
        <v>3.1423999999999999</v>
      </c>
      <c r="T103">
        <v>0</v>
      </c>
      <c r="U103">
        <v>1.1434</v>
      </c>
      <c r="V103">
        <v>-1.1434</v>
      </c>
      <c r="W103">
        <v>3.1423999999999999</v>
      </c>
      <c r="X103">
        <v>2.9148999999999998</v>
      </c>
      <c r="Y103">
        <v>3.1494</v>
      </c>
      <c r="Z103">
        <v>-0.23454</v>
      </c>
      <c r="AA103">
        <v>3.1423999999999999</v>
      </c>
      <c r="AB103">
        <v>0</v>
      </c>
      <c r="AC103">
        <v>1.5045999999999999</v>
      </c>
      <c r="AD103">
        <v>-1.5045999999999999</v>
      </c>
      <c r="AI103" s="6">
        <v>0.60567000000000004</v>
      </c>
      <c r="AJ103" s="6">
        <v>-1.3066</v>
      </c>
      <c r="AP103" s="6">
        <v>0.27606999999999998</v>
      </c>
      <c r="AQ103" s="6">
        <v>-0.99465000000000003</v>
      </c>
      <c r="AT103" s="6">
        <v>3.1423999999999999</v>
      </c>
      <c r="AU103" s="6">
        <v>2.9148999999999998</v>
      </c>
      <c r="AV103" s="6">
        <v>3.1423999999999999</v>
      </c>
      <c r="AW103" s="6">
        <v>0</v>
      </c>
      <c r="AX103" s="7">
        <v>1.8680000000000001</v>
      </c>
      <c r="AY103" s="7">
        <v>2.0644999999999998</v>
      </c>
      <c r="AZ103" s="6">
        <v>3.1423999999999999</v>
      </c>
      <c r="BA103" s="6">
        <v>0</v>
      </c>
    </row>
    <row r="104" spans="1:53" x14ac:dyDescent="0.3">
      <c r="A104" t="s">
        <v>87</v>
      </c>
      <c r="B104">
        <v>2.5530634023827501</v>
      </c>
      <c r="C104">
        <f>VLOOKUP(Área!$A104,Cidades!$A$1:$E$174,2,FALSE)</f>
        <v>1.7160033436347992</v>
      </c>
      <c r="D104">
        <f>VLOOKUP(Área!$A104,Cidades!$A$1:$E$174,3,FALSE)</f>
        <v>0.3010299956639812</v>
      </c>
      <c r="E104">
        <f>VLOOKUP(Área!$A104,Cidades!$A$1:$E$174,4,FALSE)</f>
        <v>1.8388490907372552</v>
      </c>
      <c r="F104">
        <f>VLOOKUP(Área!$A104,Cidades!$A$1:$E$174,5,FALSE)</f>
        <v>0.3010299956639812</v>
      </c>
      <c r="N104" t="s">
        <v>87</v>
      </c>
      <c r="O104">
        <v>2.5531000000000001</v>
      </c>
      <c r="P104">
        <v>1.716</v>
      </c>
      <c r="Q104">
        <v>2.2317999999999998</v>
      </c>
      <c r="R104">
        <v>-0.51581999999999995</v>
      </c>
      <c r="S104">
        <v>2.5531000000000001</v>
      </c>
      <c r="T104">
        <v>0.30103000000000002</v>
      </c>
      <c r="U104">
        <v>0.85631000000000002</v>
      </c>
      <c r="V104">
        <v>-0.55528</v>
      </c>
      <c r="W104">
        <v>2.5531000000000001</v>
      </c>
      <c r="X104">
        <v>1.8388</v>
      </c>
      <c r="Y104">
        <v>2.9504000000000001</v>
      </c>
      <c r="Z104">
        <v>-1.1115999999999999</v>
      </c>
      <c r="AA104">
        <v>2.5531000000000001</v>
      </c>
      <c r="AB104">
        <v>0.30103000000000002</v>
      </c>
      <c r="AC104">
        <v>1.1225000000000001</v>
      </c>
      <c r="AD104">
        <v>-0.82150999999999996</v>
      </c>
      <c r="AI104" s="7">
        <v>-1.1061000000000001</v>
      </c>
      <c r="AJ104" s="7">
        <v>0.2429</v>
      </c>
      <c r="AP104" s="7">
        <v>-1.3358999999999999E-2</v>
      </c>
      <c r="AQ104" s="7">
        <v>0.38918000000000003</v>
      </c>
      <c r="AT104" s="7">
        <v>2.5531000000000001</v>
      </c>
      <c r="AU104" s="7">
        <v>1.8388</v>
      </c>
      <c r="AV104" s="7">
        <v>2.5531000000000001</v>
      </c>
      <c r="AW104" s="7">
        <v>0.30103000000000002</v>
      </c>
      <c r="AX104" s="7">
        <v>3.0081000000000002</v>
      </c>
      <c r="AY104" s="7">
        <v>2.1271</v>
      </c>
      <c r="AZ104" s="7">
        <v>2.5531000000000001</v>
      </c>
      <c r="BA104" s="7">
        <v>0.30103000000000002</v>
      </c>
    </row>
    <row r="105" spans="1:53" x14ac:dyDescent="0.3">
      <c r="A105" t="s">
        <v>88</v>
      </c>
      <c r="B105">
        <v>2.5858835377345648</v>
      </c>
      <c r="C105">
        <f>VLOOKUP(Área!$A105,Cidades!$A$1:$E$174,2,FALSE)</f>
        <v>2.0492180226701815</v>
      </c>
      <c r="D105">
        <f>VLOOKUP(Área!$A105,Cidades!$A$1:$E$174,3,FALSE)</f>
        <v>0.47712125471966244</v>
      </c>
      <c r="E105">
        <f>VLOOKUP(Área!$A105,Cidades!$A$1:$E$174,4,FALSE)</f>
        <v>2.330413773349191</v>
      </c>
      <c r="F105">
        <f>VLOOKUP(Área!$A105,Cidades!$A$1:$E$174,5,FALSE)</f>
        <v>0.47712125471966244</v>
      </c>
      <c r="N105" t="s">
        <v>88</v>
      </c>
      <c r="O105">
        <v>2.5859000000000001</v>
      </c>
      <c r="P105">
        <v>2.0491999999999999</v>
      </c>
      <c r="Q105">
        <v>2.2382</v>
      </c>
      <c r="R105">
        <v>-0.18898000000000001</v>
      </c>
      <c r="S105">
        <v>2.5859000000000001</v>
      </c>
      <c r="T105">
        <v>0.47711999999999999</v>
      </c>
      <c r="U105">
        <v>0.87229000000000001</v>
      </c>
      <c r="V105">
        <v>-0.39517000000000002</v>
      </c>
      <c r="W105">
        <v>2.5859000000000001</v>
      </c>
      <c r="X105">
        <v>2.3304</v>
      </c>
      <c r="Y105">
        <v>2.9615</v>
      </c>
      <c r="Z105">
        <v>-0.63107000000000002</v>
      </c>
      <c r="AA105">
        <v>2.5859000000000001</v>
      </c>
      <c r="AB105">
        <v>0.47711999999999999</v>
      </c>
      <c r="AC105">
        <v>1.1437999999999999</v>
      </c>
      <c r="AD105">
        <v>-0.66669999999999996</v>
      </c>
      <c r="AI105" s="6">
        <v>0.88844000000000001</v>
      </c>
      <c r="AJ105" s="6">
        <v>0.99773000000000001</v>
      </c>
      <c r="AP105" s="6">
        <v>0.15115000000000001</v>
      </c>
      <c r="AQ105" s="6">
        <v>0.99602000000000002</v>
      </c>
      <c r="AT105" s="6">
        <v>2.5859000000000001</v>
      </c>
      <c r="AU105" s="6">
        <v>2.3304</v>
      </c>
      <c r="AV105" s="6">
        <v>2.5859000000000001</v>
      </c>
      <c r="AW105" s="6">
        <v>0.47711999999999999</v>
      </c>
      <c r="AX105" s="6">
        <v>2.5556000000000001</v>
      </c>
      <c r="AY105" s="6">
        <v>2.2625000000000002</v>
      </c>
      <c r="AZ105" s="6">
        <v>2.5859000000000001</v>
      </c>
      <c r="BA105" s="6">
        <v>0.47711999999999999</v>
      </c>
    </row>
    <row r="106" spans="1:53" x14ac:dyDescent="0.3">
      <c r="A106" t="s">
        <v>89</v>
      </c>
      <c r="B106">
        <v>1.8679857390922732</v>
      </c>
      <c r="C106">
        <f>VLOOKUP(Área!$A106,Cidades!$A$1:$E$174,2,FALSE)</f>
        <v>2.0644579892269186</v>
      </c>
      <c r="D106">
        <f>VLOOKUP(Área!$A106,Cidades!$A$1:$E$174,3,FALSE)</f>
        <v>1.2041199826559248</v>
      </c>
      <c r="E106">
        <f>VLOOKUP(Área!$A106,Cidades!$A$1:$E$174,4,FALSE)</f>
        <v>2.4996870826184039</v>
      </c>
      <c r="F106">
        <f>VLOOKUP(Área!$A106,Cidades!$A$1:$E$174,5,FALSE)</f>
        <v>1.255272505103306</v>
      </c>
      <c r="N106" t="s">
        <v>89</v>
      </c>
      <c r="O106">
        <v>1.8680000000000001</v>
      </c>
      <c r="P106">
        <v>2.0644999999999998</v>
      </c>
      <c r="Q106">
        <v>2.0987</v>
      </c>
      <c r="R106">
        <v>-3.4269000000000001E-2</v>
      </c>
      <c r="S106">
        <v>1.8680000000000001</v>
      </c>
      <c r="T106">
        <v>1.2040999999999999</v>
      </c>
      <c r="U106">
        <v>0.52254999999999996</v>
      </c>
      <c r="V106">
        <v>0.68157000000000001</v>
      </c>
      <c r="W106">
        <v>1.8680000000000001</v>
      </c>
      <c r="X106">
        <v>2.4996999999999998</v>
      </c>
      <c r="Y106">
        <v>2.7191000000000001</v>
      </c>
      <c r="Z106">
        <v>-0.21937999999999999</v>
      </c>
      <c r="AA106">
        <v>1.8680000000000001</v>
      </c>
      <c r="AB106">
        <v>1.2553000000000001</v>
      </c>
      <c r="AC106">
        <v>0.67842999999999998</v>
      </c>
      <c r="AD106">
        <v>0.57684999999999997</v>
      </c>
      <c r="AI106" s="7">
        <v>-0.36249999999999999</v>
      </c>
      <c r="AJ106" s="7">
        <v>1.1987000000000001</v>
      </c>
      <c r="AP106" s="7">
        <v>-5.5309999999999998E-2</v>
      </c>
      <c r="AQ106" s="7">
        <v>0.93828999999999996</v>
      </c>
      <c r="AT106" s="7">
        <v>1.8680000000000001</v>
      </c>
      <c r="AU106" s="7">
        <v>2.4996999999999998</v>
      </c>
      <c r="AV106" s="7">
        <v>1.8680000000000001</v>
      </c>
      <c r="AW106" s="7">
        <v>1.2553000000000001</v>
      </c>
      <c r="AX106" s="7">
        <v>2.7801999999999998</v>
      </c>
      <c r="AY106" s="7">
        <v>1.9541999999999999</v>
      </c>
      <c r="AZ106" s="7">
        <v>1.8680000000000001</v>
      </c>
      <c r="BA106" s="7">
        <v>1.2040999999999999</v>
      </c>
    </row>
    <row r="107" spans="1:53" x14ac:dyDescent="0.3">
      <c r="A107" t="s">
        <v>90</v>
      </c>
      <c r="B107">
        <v>2.2987177474986908</v>
      </c>
      <c r="C107">
        <f>VLOOKUP(Área!$A107,Cidades!$A$1:$E$174,2,FALSE)</f>
        <v>0.95424250943932487</v>
      </c>
      <c r="D107">
        <f>VLOOKUP(Área!$A107,Cidades!$A$1:$E$174,3,FALSE)</f>
        <v>0</v>
      </c>
      <c r="E107">
        <f>VLOOKUP(Área!$A107,Cidades!$A$1:$E$174,4,FALSE)</f>
        <v>1</v>
      </c>
      <c r="F107">
        <f>VLOOKUP(Área!$A107,Cidades!$A$1:$E$174,5,FALSE)</f>
        <v>0</v>
      </c>
      <c r="N107" t="s">
        <v>90</v>
      </c>
      <c r="O107">
        <v>2.2987000000000002</v>
      </c>
      <c r="P107">
        <v>0.95423999999999998</v>
      </c>
      <c r="Q107">
        <v>2.1823999999999999</v>
      </c>
      <c r="R107">
        <v>-1.2282</v>
      </c>
      <c r="S107">
        <v>2.2987000000000002</v>
      </c>
      <c r="T107">
        <v>0</v>
      </c>
      <c r="U107">
        <v>0.73238999999999999</v>
      </c>
      <c r="V107">
        <v>-0.73238999999999999</v>
      </c>
      <c r="W107">
        <v>2.2987000000000002</v>
      </c>
      <c r="X107">
        <v>1</v>
      </c>
      <c r="Y107">
        <v>2.8645</v>
      </c>
      <c r="Z107">
        <v>-1.8645</v>
      </c>
      <c r="AA107">
        <v>2.2987000000000002</v>
      </c>
      <c r="AB107">
        <v>0</v>
      </c>
      <c r="AC107">
        <v>0.95765999999999996</v>
      </c>
      <c r="AD107">
        <v>-0.95765999999999996</v>
      </c>
      <c r="AI107" s="6">
        <v>0.28466999999999998</v>
      </c>
      <c r="AJ107" s="6">
        <v>1.1071</v>
      </c>
      <c r="AP107" s="6">
        <v>3.0047000000000001E-2</v>
      </c>
      <c r="AQ107" s="6">
        <v>1.2593000000000001</v>
      </c>
      <c r="AT107" s="6">
        <v>2.2987000000000002</v>
      </c>
      <c r="AU107" s="6">
        <v>1</v>
      </c>
      <c r="AV107" s="6">
        <v>2.2987000000000002</v>
      </c>
      <c r="AW107" s="6">
        <v>0</v>
      </c>
      <c r="AX107" s="6">
        <v>2.1423000000000001</v>
      </c>
      <c r="AY107" s="6">
        <v>2.3464</v>
      </c>
      <c r="AZ107" s="6">
        <v>2.2987000000000002</v>
      </c>
      <c r="BA107" s="6">
        <v>0</v>
      </c>
    </row>
    <row r="108" spans="1:53" x14ac:dyDescent="0.3">
      <c r="A108" t="s">
        <v>91</v>
      </c>
      <c r="B108">
        <v>3.0080565377719628</v>
      </c>
      <c r="C108">
        <f>VLOOKUP(Área!$A108,Cidades!$A$1:$E$174,2,FALSE)</f>
        <v>2.1271047983648077</v>
      </c>
      <c r="D108">
        <f>VLOOKUP(Área!$A108,Cidades!$A$1:$E$174,3,FALSE)</f>
        <v>0</v>
      </c>
      <c r="E108">
        <f>VLOOKUP(Área!$A108,Cidades!$A$1:$E$174,4,FALSE)</f>
        <v>2.4487063199050798</v>
      </c>
      <c r="F108">
        <f>VLOOKUP(Área!$A108,Cidades!$A$1:$E$174,5,FALSE)</f>
        <v>0</v>
      </c>
      <c r="N108" t="s">
        <v>91</v>
      </c>
      <c r="O108">
        <v>3.0081000000000002</v>
      </c>
      <c r="P108">
        <v>2.1271</v>
      </c>
      <c r="Q108">
        <v>2.3201999999999998</v>
      </c>
      <c r="R108">
        <v>-0.19311</v>
      </c>
      <c r="S108">
        <v>3.0081000000000002</v>
      </c>
      <c r="T108">
        <v>0</v>
      </c>
      <c r="U108">
        <v>1.0780000000000001</v>
      </c>
      <c r="V108">
        <v>-1.0780000000000001</v>
      </c>
      <c r="W108">
        <v>3.0081000000000002</v>
      </c>
      <c r="X108">
        <v>2.4487000000000001</v>
      </c>
      <c r="Y108">
        <v>3.1040000000000001</v>
      </c>
      <c r="Z108">
        <v>-0.65532999999999997</v>
      </c>
      <c r="AA108">
        <v>3.0081000000000002</v>
      </c>
      <c r="AB108">
        <v>0</v>
      </c>
      <c r="AC108">
        <v>1.4175</v>
      </c>
      <c r="AD108">
        <v>-1.4175</v>
      </c>
      <c r="AI108" s="7">
        <v>-0.40758</v>
      </c>
      <c r="AJ108" s="7">
        <v>1.3915</v>
      </c>
      <c r="AP108" s="6">
        <v>0.22908999999999999</v>
      </c>
      <c r="AQ108" s="7">
        <v>1.1801999999999999</v>
      </c>
      <c r="AT108" s="7">
        <v>3.0081000000000002</v>
      </c>
      <c r="AU108" s="7">
        <v>2.4487000000000001</v>
      </c>
      <c r="AV108" s="7">
        <v>3.0081000000000002</v>
      </c>
      <c r="AW108" s="7">
        <v>0</v>
      </c>
      <c r="AX108" s="7">
        <v>2.0367000000000002</v>
      </c>
      <c r="AY108" s="7">
        <v>2.3578999999999999</v>
      </c>
      <c r="AZ108" s="7">
        <v>3.0081000000000002</v>
      </c>
      <c r="BA108" s="7">
        <v>0</v>
      </c>
    </row>
    <row r="109" spans="1:53" x14ac:dyDescent="0.3">
      <c r="A109" t="s">
        <v>167</v>
      </c>
      <c r="B109">
        <v>2.5555949898690256</v>
      </c>
      <c r="C109">
        <f>VLOOKUP(Área!$A109,Cidades!$A$1:$E$174,2,FALSE)</f>
        <v>2.2624510897304293</v>
      </c>
      <c r="D109">
        <f>VLOOKUP(Área!$A109,Cidades!$A$1:$E$174,3,FALSE)</f>
        <v>1.5797835966168101</v>
      </c>
      <c r="E109">
        <f>VLOOKUP(Área!$A109,Cidades!$A$1:$E$174,4,FALSE)</f>
        <v>2.6919651027673601</v>
      </c>
      <c r="F109">
        <f>VLOOKUP(Área!$A109,Cidades!$A$1:$E$174,5,FALSE)</f>
        <v>3.0115704435972783</v>
      </c>
      <c r="N109" t="s">
        <v>167</v>
      </c>
      <c r="O109">
        <v>2.5556000000000001</v>
      </c>
      <c r="P109">
        <v>2.2625000000000002</v>
      </c>
      <c r="Q109">
        <v>2.2323</v>
      </c>
      <c r="R109">
        <v>3.0138999999999999E-2</v>
      </c>
      <c r="S109">
        <v>2.5556000000000001</v>
      </c>
      <c r="T109">
        <v>1.5798000000000001</v>
      </c>
      <c r="U109">
        <v>0.85753999999999997</v>
      </c>
      <c r="V109">
        <v>0.72223999999999999</v>
      </c>
      <c r="W109">
        <v>2.5556000000000001</v>
      </c>
      <c r="X109">
        <v>2.6920000000000002</v>
      </c>
      <c r="Y109">
        <v>2.9512999999999998</v>
      </c>
      <c r="Z109">
        <v>-0.25929000000000002</v>
      </c>
      <c r="AA109">
        <v>2.5556000000000001</v>
      </c>
      <c r="AB109">
        <v>3.0116000000000001</v>
      </c>
      <c r="AC109">
        <v>1.1242000000000001</v>
      </c>
      <c r="AD109">
        <v>1.8874</v>
      </c>
      <c r="AI109" s="6">
        <v>-0.28799000000000002</v>
      </c>
      <c r="AJ109" s="6">
        <v>-1.2676000000000001</v>
      </c>
      <c r="AP109" s="7">
        <v>0.31824000000000002</v>
      </c>
      <c r="AQ109" s="6">
        <v>-0.96535000000000004</v>
      </c>
      <c r="AT109" s="6">
        <v>2.5556000000000001</v>
      </c>
      <c r="AU109" s="6">
        <v>2.6920000000000002</v>
      </c>
      <c r="AV109" s="6">
        <v>2.5556000000000001</v>
      </c>
      <c r="AW109" s="6">
        <v>3.0116000000000001</v>
      </c>
      <c r="AX109" s="6">
        <v>2.8521000000000001</v>
      </c>
      <c r="AY109" s="6">
        <v>1.8062</v>
      </c>
      <c r="AZ109" s="6">
        <v>2.5556000000000001</v>
      </c>
      <c r="BA109" s="6">
        <v>1.5798000000000001</v>
      </c>
    </row>
    <row r="110" spans="1:53" x14ac:dyDescent="0.3">
      <c r="A110" t="s">
        <v>92</v>
      </c>
      <c r="B110">
        <v>2.7802078244408741</v>
      </c>
      <c r="C110">
        <f>VLOOKUP(Área!$A110,Cidades!$A$1:$E$174,2,FALSE)</f>
        <v>1.954242509439325</v>
      </c>
      <c r="D110">
        <f>VLOOKUP(Área!$A110,Cidades!$A$1:$E$174,3,FALSE)</f>
        <v>0.3010299956639812</v>
      </c>
      <c r="E110">
        <f>VLOOKUP(Área!$A110,Cidades!$A$1:$E$174,4,FALSE)</f>
        <v>2.0718820073061255</v>
      </c>
      <c r="F110">
        <f>VLOOKUP(Área!$A110,Cidades!$A$1:$E$174,5,FALSE)</f>
        <v>0.3010299956639812</v>
      </c>
      <c r="N110" t="s">
        <v>92</v>
      </c>
      <c r="O110">
        <v>2.7801999999999998</v>
      </c>
      <c r="P110">
        <v>1.9541999999999999</v>
      </c>
      <c r="Q110">
        <v>2.2759</v>
      </c>
      <c r="R110">
        <v>-0.32171</v>
      </c>
      <c r="S110">
        <v>2.7801999999999998</v>
      </c>
      <c r="T110">
        <v>0.30103000000000002</v>
      </c>
      <c r="U110">
        <v>0.96697</v>
      </c>
      <c r="V110">
        <v>-0.66593999999999998</v>
      </c>
      <c r="W110">
        <v>2.7801999999999998</v>
      </c>
      <c r="X110">
        <v>2.0718999999999999</v>
      </c>
      <c r="Y110">
        <v>3.0270999999999999</v>
      </c>
      <c r="Z110">
        <v>-0.95521999999999996</v>
      </c>
      <c r="AA110">
        <v>2.7801999999999998</v>
      </c>
      <c r="AB110">
        <v>0.30103000000000002</v>
      </c>
      <c r="AC110">
        <v>1.2698</v>
      </c>
      <c r="AD110">
        <v>-0.96875999999999995</v>
      </c>
      <c r="AI110" s="7">
        <v>-1.1498999999999999</v>
      </c>
      <c r="AJ110" s="7">
        <v>-0.69067999999999996</v>
      </c>
      <c r="AP110" s="6">
        <v>0.16694999999999999</v>
      </c>
      <c r="AQ110" s="7">
        <v>-0.45695000000000002</v>
      </c>
      <c r="AT110" s="7">
        <v>2.7801999999999998</v>
      </c>
      <c r="AU110" s="7">
        <v>2.0718999999999999</v>
      </c>
      <c r="AV110" s="7">
        <v>2.7801999999999998</v>
      </c>
      <c r="AW110" s="7">
        <v>0.30103000000000002</v>
      </c>
      <c r="AX110" s="7">
        <v>2.9887000000000001</v>
      </c>
      <c r="AY110" s="7">
        <v>1.8194999999999999</v>
      </c>
      <c r="AZ110" s="7">
        <v>2.7801999999999998</v>
      </c>
      <c r="BA110" s="7">
        <v>0.30103000000000002</v>
      </c>
    </row>
    <row r="111" spans="1:53" x14ac:dyDescent="0.3">
      <c r="A111" t="s">
        <v>93</v>
      </c>
      <c r="B111">
        <v>2.1423174949316941</v>
      </c>
      <c r="C111">
        <f>VLOOKUP(Área!$A111,Cidades!$A$1:$E$174,2,FALSE)</f>
        <v>2.3463529744506388</v>
      </c>
      <c r="D111">
        <f>VLOOKUP(Área!$A111,Cidades!$A$1:$E$174,3,FALSE)</f>
        <v>0.47712125471966244</v>
      </c>
      <c r="E111">
        <f>VLOOKUP(Área!$A111,Cidades!$A$1:$E$174,4,FALSE)</f>
        <v>3.422589839851482</v>
      </c>
      <c r="F111">
        <f>VLOOKUP(Área!$A111,Cidades!$A$1:$E$174,5,FALSE)</f>
        <v>0.47712125471966244</v>
      </c>
      <c r="N111" t="s">
        <v>93</v>
      </c>
      <c r="O111">
        <v>2.1423000000000001</v>
      </c>
      <c r="P111">
        <v>2.3464</v>
      </c>
      <c r="Q111">
        <v>2.1520000000000001</v>
      </c>
      <c r="R111">
        <v>0.19433</v>
      </c>
      <c r="S111">
        <v>2.1423000000000001</v>
      </c>
      <c r="T111">
        <v>0.47711999999999999</v>
      </c>
      <c r="U111">
        <v>0.65620000000000001</v>
      </c>
      <c r="V111">
        <v>-0.17907999999999999</v>
      </c>
      <c r="W111">
        <v>2.1423000000000001</v>
      </c>
      <c r="X111">
        <v>3.4226000000000001</v>
      </c>
      <c r="Y111">
        <v>2.8117000000000001</v>
      </c>
      <c r="Z111">
        <v>0.61089000000000004</v>
      </c>
      <c r="AA111">
        <v>2.1423000000000001</v>
      </c>
      <c r="AB111">
        <v>0.47711999999999999</v>
      </c>
      <c r="AC111">
        <v>0.85626999999999998</v>
      </c>
      <c r="AD111">
        <v>-0.37914999999999999</v>
      </c>
      <c r="AI111" s="6">
        <v>0.63495000000000001</v>
      </c>
      <c r="AJ111" s="6">
        <v>5.4033999999999999E-2</v>
      </c>
      <c r="AP111" s="7">
        <v>-0.14408000000000001</v>
      </c>
      <c r="AQ111" s="6">
        <v>0.31269999999999998</v>
      </c>
      <c r="AT111" s="6">
        <v>2.1423000000000001</v>
      </c>
      <c r="AU111" s="6">
        <v>3.4226000000000001</v>
      </c>
      <c r="AV111" s="6">
        <v>2.1423000000000001</v>
      </c>
      <c r="AW111" s="6">
        <v>0.47711999999999999</v>
      </c>
      <c r="AX111" s="6">
        <v>2.5135000000000001</v>
      </c>
      <c r="AY111" s="6">
        <v>2.6415000000000002</v>
      </c>
      <c r="AZ111" s="6">
        <v>2.1423000000000001</v>
      </c>
      <c r="BA111" s="6">
        <v>0.47711999999999999</v>
      </c>
    </row>
    <row r="112" spans="1:53" x14ac:dyDescent="0.3">
      <c r="A112" t="s">
        <v>94</v>
      </c>
      <c r="B112">
        <v>2.0366967485740641</v>
      </c>
      <c r="C112">
        <f>VLOOKUP(Área!$A112,Cidades!$A$1:$E$174,2,FALSE)</f>
        <v>2.357934847000454</v>
      </c>
      <c r="D112">
        <f>VLOOKUP(Área!$A112,Cidades!$A$1:$E$174,3,FALSE)</f>
        <v>0</v>
      </c>
      <c r="E112">
        <f>VLOOKUP(Área!$A112,Cidades!$A$1:$E$174,4,FALSE)</f>
        <v>3.2853322276438846</v>
      </c>
      <c r="F112">
        <f>VLOOKUP(Área!$A112,Cidades!$A$1:$E$174,5,FALSE)</f>
        <v>0</v>
      </c>
      <c r="N112" t="s">
        <v>94</v>
      </c>
      <c r="O112">
        <v>2.0367000000000002</v>
      </c>
      <c r="P112">
        <v>2.3578999999999999</v>
      </c>
      <c r="Q112">
        <v>2.1315</v>
      </c>
      <c r="R112">
        <v>0.22642999999999999</v>
      </c>
      <c r="S112">
        <v>2.0367000000000002</v>
      </c>
      <c r="T112">
        <v>0</v>
      </c>
      <c r="U112">
        <v>0.60474000000000006</v>
      </c>
      <c r="V112">
        <v>-0.60474000000000006</v>
      </c>
      <c r="W112">
        <v>2.0367000000000002</v>
      </c>
      <c r="X112">
        <v>3.2852999999999999</v>
      </c>
      <c r="Y112">
        <v>2.7759999999999998</v>
      </c>
      <c r="Z112">
        <v>0.50929999999999997</v>
      </c>
      <c r="AA112">
        <v>2.0367000000000002</v>
      </c>
      <c r="AB112">
        <v>0</v>
      </c>
      <c r="AC112">
        <v>0.78779999999999994</v>
      </c>
      <c r="AD112">
        <v>-0.78779999999999994</v>
      </c>
      <c r="AI112" s="7">
        <v>0.22533</v>
      </c>
      <c r="AJ112" s="7">
        <v>-0.67618</v>
      </c>
      <c r="AP112" s="6">
        <v>-7.0991999999999995E-4</v>
      </c>
      <c r="AQ112" s="7">
        <v>-0.74707999999999997</v>
      </c>
      <c r="AT112" s="7">
        <v>2.0367000000000002</v>
      </c>
      <c r="AU112" s="7">
        <v>3.2852999999999999</v>
      </c>
      <c r="AV112" s="7">
        <v>2.0367000000000002</v>
      </c>
      <c r="AW112" s="7">
        <v>0</v>
      </c>
      <c r="AX112" s="6">
        <v>2.8732000000000002</v>
      </c>
      <c r="AY112" s="6">
        <v>2.4609000000000001</v>
      </c>
      <c r="AZ112" s="7">
        <v>2.0367000000000002</v>
      </c>
      <c r="BA112" s="7">
        <v>0</v>
      </c>
    </row>
    <row r="113" spans="1:53" x14ac:dyDescent="0.3">
      <c r="A113" t="s">
        <v>95</v>
      </c>
      <c r="B113">
        <v>2.8520619670677942</v>
      </c>
      <c r="C113">
        <f>VLOOKUP(Área!$A113,Cidades!$A$1:$E$174,2,FALSE)</f>
        <v>1.8061799739838871</v>
      </c>
      <c r="D113">
        <f>VLOOKUP(Área!$A113,Cidades!$A$1:$E$174,3,FALSE)</f>
        <v>0.3010299956639812</v>
      </c>
      <c r="E113">
        <f>VLOOKUP(Área!$A113,Cidades!$A$1:$E$174,4,FALSE)</f>
        <v>2.0086001717619175</v>
      </c>
      <c r="F113">
        <f>VLOOKUP(Área!$A113,Cidades!$A$1:$E$174,5,FALSE)</f>
        <v>0.3010299956639812</v>
      </c>
      <c r="N113" t="s">
        <v>95</v>
      </c>
      <c r="O113">
        <v>2.8521000000000001</v>
      </c>
      <c r="P113">
        <v>1.8062</v>
      </c>
      <c r="Q113">
        <v>2.2898999999999998</v>
      </c>
      <c r="R113">
        <v>-0.48372999999999999</v>
      </c>
      <c r="S113">
        <v>2.8521000000000001</v>
      </c>
      <c r="T113">
        <v>0.30103000000000002</v>
      </c>
      <c r="U113">
        <v>1.002</v>
      </c>
      <c r="V113">
        <v>-0.70094000000000001</v>
      </c>
      <c r="W113">
        <v>2.8521000000000001</v>
      </c>
      <c r="X113">
        <v>2.0085999999999999</v>
      </c>
      <c r="Y113">
        <v>3.0514000000000001</v>
      </c>
      <c r="Z113">
        <v>-1.0427999999999999</v>
      </c>
      <c r="AA113">
        <v>2.8521000000000001</v>
      </c>
      <c r="AB113">
        <v>0.30103000000000002</v>
      </c>
      <c r="AC113">
        <v>1.3164</v>
      </c>
      <c r="AD113">
        <v>-1.0153000000000001</v>
      </c>
      <c r="AI113" s="6">
        <v>0.43602999999999997</v>
      </c>
      <c r="AJ113" s="6">
        <v>1.3245</v>
      </c>
      <c r="AP113" s="7">
        <v>7.1129999999999999E-2</v>
      </c>
      <c r="AQ113" s="6">
        <v>0.30585000000000001</v>
      </c>
      <c r="AT113" s="6">
        <v>2.8521000000000001</v>
      </c>
      <c r="AU113" s="6">
        <v>2.0085999999999999</v>
      </c>
      <c r="AV113" s="6">
        <v>2.8521000000000001</v>
      </c>
      <c r="AW113" s="6">
        <v>0.30103000000000002</v>
      </c>
      <c r="AX113" s="7">
        <v>2.8633000000000002</v>
      </c>
      <c r="AY113" s="7">
        <v>2.5855000000000001</v>
      </c>
      <c r="AZ113" s="6">
        <v>2.8521000000000001</v>
      </c>
      <c r="BA113" s="6">
        <v>0.30103000000000002</v>
      </c>
    </row>
    <row r="114" spans="1:53" x14ac:dyDescent="0.3">
      <c r="A114" t="s">
        <v>96</v>
      </c>
      <c r="B114">
        <v>2.988669077143248</v>
      </c>
      <c r="C114">
        <f>VLOOKUP(Área!$A114,Cidades!$A$1:$E$174,2,FALSE)</f>
        <v>1.8195439355418688</v>
      </c>
      <c r="D114">
        <f>VLOOKUP(Área!$A114,Cidades!$A$1:$E$174,3,FALSE)</f>
        <v>0.6020599913279624</v>
      </c>
      <c r="E114">
        <f>VLOOKUP(Área!$A114,Cidades!$A$1:$E$174,4,FALSE)</f>
        <v>2.12057393120585</v>
      </c>
      <c r="F114">
        <f>VLOOKUP(Área!$A114,Cidades!$A$1:$E$174,5,FALSE)</f>
        <v>0.84509804001425681</v>
      </c>
      <c r="N114" t="s">
        <v>96</v>
      </c>
      <c r="O114">
        <v>2.9887000000000001</v>
      </c>
      <c r="P114">
        <v>1.8194999999999999</v>
      </c>
      <c r="Q114">
        <v>2.3163999999999998</v>
      </c>
      <c r="R114">
        <v>-0.49690000000000001</v>
      </c>
      <c r="S114">
        <v>2.9887000000000001</v>
      </c>
      <c r="T114">
        <v>0.60206000000000004</v>
      </c>
      <c r="U114">
        <v>1.0685</v>
      </c>
      <c r="V114">
        <v>-0.46647</v>
      </c>
      <c r="W114">
        <v>2.9887000000000001</v>
      </c>
      <c r="X114">
        <v>2.1206</v>
      </c>
      <c r="Y114">
        <v>3.0975000000000001</v>
      </c>
      <c r="Z114">
        <v>-0.97692000000000001</v>
      </c>
      <c r="AA114">
        <v>2.9887000000000001</v>
      </c>
      <c r="AB114">
        <v>0.84509999999999996</v>
      </c>
      <c r="AC114">
        <v>1.4049</v>
      </c>
      <c r="AD114">
        <v>-0.55983000000000005</v>
      </c>
      <c r="AI114" s="7">
        <v>-0.52881999999999996</v>
      </c>
      <c r="AJ114" s="7">
        <v>-0.91096999999999995</v>
      </c>
      <c r="AP114" s="6">
        <v>0.30323</v>
      </c>
      <c r="AQ114" s="7">
        <v>-0.57874999999999999</v>
      </c>
      <c r="AT114" s="7">
        <v>2.9887000000000001</v>
      </c>
      <c r="AU114" s="7">
        <v>2.1206</v>
      </c>
      <c r="AV114" s="7">
        <v>2.9887000000000001</v>
      </c>
      <c r="AW114" s="7">
        <v>0.84509999999999996</v>
      </c>
      <c r="AX114" s="6">
        <v>2.2454999999999998</v>
      </c>
      <c r="AY114" s="6">
        <v>2.2279</v>
      </c>
      <c r="AZ114" s="7">
        <v>2.9887000000000001</v>
      </c>
      <c r="BA114" s="7">
        <v>0.60206000000000004</v>
      </c>
    </row>
    <row r="115" spans="1:53" x14ac:dyDescent="0.3">
      <c r="A115" t="s">
        <v>168</v>
      </c>
      <c r="B115">
        <v>2.5135052581797321</v>
      </c>
      <c r="C115">
        <f>VLOOKUP(Área!$A115,Cidades!$A$1:$E$174,2,FALSE)</f>
        <v>2.6414741105040997</v>
      </c>
      <c r="D115">
        <f>VLOOKUP(Área!$A115,Cidades!$A$1:$E$174,3,FALSE)</f>
        <v>1.9912260756924949</v>
      </c>
      <c r="E115">
        <f>VLOOKUP(Área!$A115,Cidades!$A$1:$E$174,4,FALSE)</f>
        <v>4.2319535691989811</v>
      </c>
      <c r="F115">
        <f>VLOOKUP(Área!$A115,Cidades!$A$1:$E$174,5,FALSE)</f>
        <v>2.9439888750737717</v>
      </c>
      <c r="N115" t="s">
        <v>168</v>
      </c>
      <c r="O115">
        <v>2.5135000000000001</v>
      </c>
      <c r="P115">
        <v>2.6415000000000002</v>
      </c>
      <c r="Q115">
        <v>2.2241</v>
      </c>
      <c r="R115">
        <v>0.41733999999999999</v>
      </c>
      <c r="S115">
        <v>2.5135000000000001</v>
      </c>
      <c r="T115">
        <v>1.9912000000000001</v>
      </c>
      <c r="U115">
        <v>0.83703000000000005</v>
      </c>
      <c r="V115">
        <v>1.1541999999999999</v>
      </c>
      <c r="W115">
        <v>2.5135000000000001</v>
      </c>
      <c r="X115">
        <v>4.2320000000000002</v>
      </c>
      <c r="Y115">
        <v>2.9369999999999998</v>
      </c>
      <c r="Z115">
        <v>1.2948999999999999</v>
      </c>
      <c r="AA115">
        <v>2.5135000000000001</v>
      </c>
      <c r="AB115">
        <v>2.944</v>
      </c>
      <c r="AC115">
        <v>1.0969</v>
      </c>
      <c r="AD115">
        <v>1.8471</v>
      </c>
      <c r="AI115" s="6">
        <v>-0.31079000000000001</v>
      </c>
      <c r="AJ115" s="6">
        <v>-0.71321999999999997</v>
      </c>
      <c r="AP115" s="7">
        <v>4.3235999999999997E-2</v>
      </c>
      <c r="AQ115" s="6">
        <v>-0.47388999999999998</v>
      </c>
      <c r="AT115" s="6">
        <v>2.5135000000000001</v>
      </c>
      <c r="AU115" s="6">
        <v>4.2320000000000002</v>
      </c>
      <c r="AV115" s="6">
        <v>2.5135000000000001</v>
      </c>
      <c r="AW115" s="6">
        <v>2.944</v>
      </c>
      <c r="AX115" s="7">
        <v>3.1393</v>
      </c>
      <c r="AY115" s="7">
        <v>2.5402999999999998</v>
      </c>
      <c r="AZ115" s="6">
        <v>2.5135000000000001</v>
      </c>
      <c r="BA115" s="6">
        <v>1.9912000000000001</v>
      </c>
    </row>
    <row r="116" spans="1:53" x14ac:dyDescent="0.3">
      <c r="A116" t="s">
        <v>97</v>
      </c>
      <c r="B116">
        <v>2.3664005414484302</v>
      </c>
      <c r="C116">
        <f>VLOOKUP(Área!$A116,Cidades!$A$1:$E$174,2,FALSE)</f>
        <v>0.3010299956639812</v>
      </c>
      <c r="D116">
        <f>VLOOKUP(Área!$A116,Cidades!$A$1:$E$174,3,FALSE)</f>
        <v>0</v>
      </c>
      <c r="E116">
        <f>VLOOKUP(Área!$A116,Cidades!$A$1:$E$174,4,FALSE)</f>
        <v>0.3010299956639812</v>
      </c>
      <c r="F116">
        <f>VLOOKUP(Área!$A116,Cidades!$A$1:$E$174,5,FALSE)</f>
        <v>0</v>
      </c>
      <c r="N116" t="s">
        <v>97</v>
      </c>
      <c r="O116">
        <v>2.3664000000000001</v>
      </c>
      <c r="P116">
        <v>0.30103000000000002</v>
      </c>
      <c r="Q116">
        <v>2.1956000000000002</v>
      </c>
      <c r="R116">
        <v>-1.8945000000000001</v>
      </c>
      <c r="S116">
        <v>2.3664000000000001</v>
      </c>
      <c r="T116">
        <v>0</v>
      </c>
      <c r="U116">
        <v>0.76536999999999999</v>
      </c>
      <c r="V116">
        <v>-0.76536999999999999</v>
      </c>
      <c r="W116">
        <v>2.3664000000000001</v>
      </c>
      <c r="X116">
        <v>0.30103000000000002</v>
      </c>
      <c r="Y116">
        <v>2.8874</v>
      </c>
      <c r="Z116">
        <v>-2.5863</v>
      </c>
      <c r="AA116">
        <v>2.3664000000000001</v>
      </c>
      <c r="AB116">
        <v>0</v>
      </c>
      <c r="AC116">
        <v>1.0015000000000001</v>
      </c>
      <c r="AD116">
        <v>-1.0015000000000001</v>
      </c>
      <c r="AI116" s="7">
        <v>-0.37508000000000002</v>
      </c>
      <c r="AJ116" s="7">
        <v>-2.5801999999999999E-2</v>
      </c>
      <c r="AP116" s="6">
        <v>1.4378999999999999E-2</v>
      </c>
      <c r="AQ116" s="7">
        <v>0.23780999999999999</v>
      </c>
      <c r="AT116" s="6">
        <v>2.8732000000000002</v>
      </c>
      <c r="AU116" s="6">
        <v>3.0916999999999999</v>
      </c>
      <c r="AV116" s="7">
        <v>2.3664000000000001</v>
      </c>
      <c r="AW116" s="7">
        <v>0</v>
      </c>
      <c r="AX116" s="6">
        <v>2.7029000000000001</v>
      </c>
      <c r="AY116" s="6">
        <v>2.5465</v>
      </c>
      <c r="AZ116" s="7">
        <v>2.3664000000000001</v>
      </c>
      <c r="BA116" s="7">
        <v>0</v>
      </c>
    </row>
    <row r="117" spans="1:53" x14ac:dyDescent="0.3">
      <c r="A117" t="s">
        <v>98</v>
      </c>
      <c r="B117">
        <v>2.8732438522340966</v>
      </c>
      <c r="C117">
        <f>VLOOKUP(Área!$A117,Cidades!$A$1:$E$174,2,FALSE)</f>
        <v>2.4608978427565478</v>
      </c>
      <c r="D117">
        <f>VLOOKUP(Área!$A117,Cidades!$A$1:$E$174,3,FALSE)</f>
        <v>0.77815125038364363</v>
      </c>
      <c r="E117">
        <f>VLOOKUP(Área!$A117,Cidades!$A$1:$E$174,4,FALSE)</f>
        <v>3.0916669575956846</v>
      </c>
      <c r="F117">
        <f>VLOOKUP(Área!$A117,Cidades!$A$1:$E$174,5,FALSE)</f>
        <v>0.77815125038364363</v>
      </c>
      <c r="N117" t="s">
        <v>98</v>
      </c>
      <c r="O117">
        <v>2.8732000000000002</v>
      </c>
      <c r="P117">
        <v>2.4609000000000001</v>
      </c>
      <c r="Q117">
        <v>2.294</v>
      </c>
      <c r="R117">
        <v>0.16686999999999999</v>
      </c>
      <c r="S117">
        <v>2.8732000000000002</v>
      </c>
      <c r="T117">
        <v>0.77815000000000001</v>
      </c>
      <c r="U117">
        <v>1.0123</v>
      </c>
      <c r="V117">
        <v>-0.23413999999999999</v>
      </c>
      <c r="W117">
        <v>2.8732000000000002</v>
      </c>
      <c r="X117">
        <v>3.0916999999999999</v>
      </c>
      <c r="Y117">
        <v>3.0585</v>
      </c>
      <c r="Z117">
        <v>3.3149999999999999E-2</v>
      </c>
      <c r="AA117">
        <v>2.8732000000000002</v>
      </c>
      <c r="AB117">
        <v>0.77815000000000001</v>
      </c>
      <c r="AC117">
        <v>1.3301000000000001</v>
      </c>
      <c r="AD117">
        <v>-0.55195000000000005</v>
      </c>
      <c r="AI117" s="6">
        <v>0.88055000000000005</v>
      </c>
      <c r="AJ117" s="6">
        <v>0.26291999999999999</v>
      </c>
      <c r="AP117" s="7">
        <v>0.28149000000000002</v>
      </c>
      <c r="AQ117" s="6">
        <v>0.29869000000000001</v>
      </c>
      <c r="AT117" s="7">
        <v>2.8633000000000002</v>
      </c>
      <c r="AU117" s="7">
        <v>3.6339000000000001</v>
      </c>
      <c r="AV117" s="6">
        <v>2.8732000000000002</v>
      </c>
      <c r="AW117" s="6">
        <v>0.77815000000000001</v>
      </c>
      <c r="AX117" s="7">
        <v>2.8616000000000001</v>
      </c>
      <c r="AY117" s="7">
        <v>2.3673999999999999</v>
      </c>
      <c r="AZ117" s="6">
        <v>2.8732000000000002</v>
      </c>
      <c r="BA117" s="6">
        <v>0.77815000000000001</v>
      </c>
    </row>
    <row r="118" spans="1:53" x14ac:dyDescent="0.3">
      <c r="A118" t="s">
        <v>99</v>
      </c>
      <c r="B118">
        <v>2.8633216702709303</v>
      </c>
      <c r="C118">
        <f>VLOOKUP(Área!$A118,Cidades!$A$1:$E$174,2,FALSE)</f>
        <v>2.5854607295085006</v>
      </c>
      <c r="D118">
        <f>VLOOKUP(Área!$A118,Cidades!$A$1:$E$174,3,FALSE)</f>
        <v>0.90308998699194354</v>
      </c>
      <c r="E118">
        <f>VLOOKUP(Área!$A118,Cidades!$A$1:$E$174,4,FALSE)</f>
        <v>3.6338722626583326</v>
      </c>
      <c r="F118">
        <f>VLOOKUP(Área!$A118,Cidades!$A$1:$E$174,5,FALSE)</f>
        <v>0.95424250943932487</v>
      </c>
      <c r="N118" t="s">
        <v>99</v>
      </c>
      <c r="O118">
        <v>2.8633000000000002</v>
      </c>
      <c r="P118">
        <v>2.5855000000000001</v>
      </c>
      <c r="Q118">
        <v>2.2921</v>
      </c>
      <c r="R118">
        <v>0.29336000000000001</v>
      </c>
      <c r="S118">
        <v>2.8633000000000002</v>
      </c>
      <c r="T118">
        <v>0.90308999999999995</v>
      </c>
      <c r="U118">
        <v>1.0075000000000001</v>
      </c>
      <c r="V118">
        <v>-0.10437</v>
      </c>
      <c r="W118">
        <v>2.8633000000000002</v>
      </c>
      <c r="X118">
        <v>3.6339000000000001</v>
      </c>
      <c r="Y118">
        <v>3.0552000000000001</v>
      </c>
      <c r="Z118">
        <v>0.57870999999999995</v>
      </c>
      <c r="AA118">
        <v>2.8633000000000002</v>
      </c>
      <c r="AB118">
        <v>0.95423999999999998</v>
      </c>
      <c r="AC118">
        <v>1.3237000000000001</v>
      </c>
      <c r="AD118">
        <v>-0.36942999999999998</v>
      </c>
      <c r="AI118" s="7">
        <v>-9.1367000000000004E-2</v>
      </c>
      <c r="AJ118" s="7">
        <v>0.27955999999999998</v>
      </c>
      <c r="AP118" s="6">
        <v>0.32371</v>
      </c>
      <c r="AQ118" s="7">
        <v>0.50129999999999997</v>
      </c>
      <c r="AT118" s="6">
        <v>2.2454999999999998</v>
      </c>
      <c r="AU118" s="6">
        <v>2.6253000000000002</v>
      </c>
      <c r="AV118" s="7">
        <v>2.8633000000000002</v>
      </c>
      <c r="AW118" s="7">
        <v>0.95423999999999998</v>
      </c>
      <c r="AX118" s="6">
        <v>2.6341000000000001</v>
      </c>
      <c r="AY118" s="6">
        <v>2.0413999999999999</v>
      </c>
      <c r="AZ118" s="7">
        <v>2.8633000000000002</v>
      </c>
      <c r="BA118" s="7">
        <v>0.90308999999999995</v>
      </c>
    </row>
    <row r="119" spans="1:53" x14ac:dyDescent="0.3">
      <c r="A119" t="s">
        <v>100</v>
      </c>
      <c r="B119">
        <v>2.245502797372851</v>
      </c>
      <c r="C119">
        <f>VLOOKUP(Área!$A119,Cidades!$A$1:$E$174,2,FALSE)</f>
        <v>2.2278867046136734</v>
      </c>
      <c r="D119">
        <f>VLOOKUP(Área!$A119,Cidades!$A$1:$E$174,3,FALSE)</f>
        <v>0.6020599913279624</v>
      </c>
      <c r="E119">
        <f>VLOOKUP(Área!$A119,Cidades!$A$1:$E$174,4,FALSE)</f>
        <v>2.6253124509616739</v>
      </c>
      <c r="F119">
        <f>VLOOKUP(Área!$A119,Cidades!$A$1:$E$174,5,FALSE)</f>
        <v>0.6020599913279624</v>
      </c>
      <c r="N119" t="s">
        <v>100</v>
      </c>
      <c r="O119">
        <v>2.2454999999999998</v>
      </c>
      <c r="P119">
        <v>2.2279</v>
      </c>
      <c r="Q119">
        <v>2.1720999999999999</v>
      </c>
      <c r="R119">
        <v>5.5816999999999999E-2</v>
      </c>
      <c r="S119">
        <v>2.2454999999999998</v>
      </c>
      <c r="T119">
        <v>0.60206000000000004</v>
      </c>
      <c r="U119">
        <v>0.70647000000000004</v>
      </c>
      <c r="V119">
        <v>-0.10441</v>
      </c>
      <c r="W119">
        <v>2.2454999999999998</v>
      </c>
      <c r="X119">
        <v>2.6253000000000002</v>
      </c>
      <c r="Y119">
        <v>2.8464999999999998</v>
      </c>
      <c r="Z119">
        <v>-0.22123000000000001</v>
      </c>
      <c r="AA119">
        <v>2.2454999999999998</v>
      </c>
      <c r="AB119">
        <v>0.60206000000000004</v>
      </c>
      <c r="AC119">
        <v>0.92315999999999998</v>
      </c>
      <c r="AD119">
        <v>-0.3211</v>
      </c>
      <c r="AI119" s="6">
        <v>9.7219E-2</v>
      </c>
      <c r="AJ119" s="6">
        <v>-0.61377999999999999</v>
      </c>
      <c r="AP119" s="7">
        <v>-0.29535</v>
      </c>
      <c r="AQ119" s="6">
        <v>-0.62539</v>
      </c>
      <c r="AT119" s="7">
        <v>3.1393</v>
      </c>
      <c r="AU119" s="7">
        <v>4.1535000000000002</v>
      </c>
      <c r="AV119" s="6">
        <v>2.2454999999999998</v>
      </c>
      <c r="AW119" s="6">
        <v>0.60206000000000004</v>
      </c>
      <c r="AX119" s="7">
        <v>2.3889999999999998</v>
      </c>
      <c r="AY119" s="7">
        <v>2.2765</v>
      </c>
      <c r="AZ119" s="6">
        <v>2.2454999999999998</v>
      </c>
      <c r="BA119" s="6">
        <v>0.60206000000000004</v>
      </c>
    </row>
    <row r="120" spans="1:53" x14ac:dyDescent="0.3">
      <c r="A120" t="s">
        <v>101</v>
      </c>
      <c r="B120">
        <v>3.1392709632675655</v>
      </c>
      <c r="C120">
        <f>VLOOKUP(Área!$A120,Cidades!$A$1:$E$174,2,FALSE)</f>
        <v>2.5403294747908736</v>
      </c>
      <c r="D120">
        <f>VLOOKUP(Área!$A120,Cidades!$A$1:$E$174,3,FALSE)</f>
        <v>1.4471580313422192</v>
      </c>
      <c r="E120">
        <f>VLOOKUP(Área!$A120,Cidades!$A$1:$E$174,4,FALSE)</f>
        <v>4.1535099893008374</v>
      </c>
      <c r="F120">
        <f>VLOOKUP(Área!$A120,Cidades!$A$1:$E$174,5,FALSE)</f>
        <v>1.7481880270062005</v>
      </c>
      <c r="N120" t="s">
        <v>101</v>
      </c>
      <c r="O120">
        <v>3.1393</v>
      </c>
      <c r="P120">
        <v>2.5402999999999998</v>
      </c>
      <c r="Q120">
        <v>2.3456999999999999</v>
      </c>
      <c r="R120">
        <v>0.19461999999999999</v>
      </c>
      <c r="S120">
        <v>3.1393</v>
      </c>
      <c r="T120">
        <v>1.4472</v>
      </c>
      <c r="U120">
        <v>1.1418999999999999</v>
      </c>
      <c r="V120">
        <v>0.30525999999999998</v>
      </c>
      <c r="W120">
        <v>3.1393</v>
      </c>
      <c r="X120">
        <v>4.1535000000000002</v>
      </c>
      <c r="Y120">
        <v>3.1482999999999999</v>
      </c>
      <c r="Z120">
        <v>1.0052000000000001</v>
      </c>
      <c r="AA120">
        <v>3.1393</v>
      </c>
      <c r="AB120">
        <v>1.7482</v>
      </c>
      <c r="AC120">
        <v>1.5025999999999999</v>
      </c>
      <c r="AD120">
        <v>0.24562</v>
      </c>
      <c r="AI120" s="7">
        <v>0.73660000000000003</v>
      </c>
      <c r="AJ120" s="7">
        <v>-0.86511000000000005</v>
      </c>
      <c r="AP120" s="6">
        <v>-6.0761999999999997E-2</v>
      </c>
      <c r="AQ120" s="7">
        <v>-0.66283999999999998</v>
      </c>
      <c r="AT120" s="6">
        <v>2.7029000000000001</v>
      </c>
      <c r="AU120" s="6">
        <v>4.0849000000000002</v>
      </c>
      <c r="AV120" s="7">
        <v>3.1393</v>
      </c>
      <c r="AW120" s="7">
        <v>1.7482</v>
      </c>
      <c r="AX120" s="6">
        <v>2.1739000000000002</v>
      </c>
      <c r="AY120" s="6">
        <v>2.3483000000000001</v>
      </c>
      <c r="AZ120" s="7">
        <v>3.1393</v>
      </c>
      <c r="BA120" s="7">
        <v>1.4472</v>
      </c>
    </row>
    <row r="121" spans="1:53" x14ac:dyDescent="0.3">
      <c r="A121" t="s">
        <v>102</v>
      </c>
      <c r="B121">
        <v>2.7029395000753436</v>
      </c>
      <c r="C121">
        <f>VLOOKUP(Área!$A121,Cidades!$A$1:$E$174,2,FALSE)</f>
        <v>2.5465426634781312</v>
      </c>
      <c r="D121">
        <f>VLOOKUP(Área!$A121,Cidades!$A$1:$E$174,3,FALSE)</f>
        <v>0</v>
      </c>
      <c r="E121">
        <f>VLOOKUP(Área!$A121,Cidades!$A$1:$E$174,4,FALSE)</f>
        <v>4.0848621390484219</v>
      </c>
      <c r="F121">
        <f>VLOOKUP(Área!$A121,Cidades!$A$1:$E$174,5,FALSE)</f>
        <v>0</v>
      </c>
      <c r="N121" t="s">
        <v>102</v>
      </c>
      <c r="O121">
        <v>2.7029000000000001</v>
      </c>
      <c r="P121">
        <v>2.5465</v>
      </c>
      <c r="Q121">
        <v>2.2608999999999999</v>
      </c>
      <c r="R121">
        <v>0.28560000000000002</v>
      </c>
      <c r="S121">
        <v>2.7029000000000001</v>
      </c>
      <c r="T121">
        <v>0</v>
      </c>
      <c r="U121">
        <v>0.92932000000000003</v>
      </c>
      <c r="V121">
        <v>-0.92932000000000003</v>
      </c>
      <c r="W121">
        <v>2.7029000000000001</v>
      </c>
      <c r="X121">
        <v>4.0849000000000002</v>
      </c>
      <c r="Y121">
        <v>3.0009999999999999</v>
      </c>
      <c r="Z121">
        <v>1.0839000000000001</v>
      </c>
      <c r="AA121">
        <v>2.7029000000000001</v>
      </c>
      <c r="AB121">
        <v>0</v>
      </c>
      <c r="AC121">
        <v>1.2197</v>
      </c>
      <c r="AD121">
        <v>-1.2197</v>
      </c>
      <c r="AI121" s="6">
        <v>1.1162000000000001</v>
      </c>
      <c r="AJ121" s="6">
        <v>-0.49059999999999998</v>
      </c>
      <c r="AP121" s="7">
        <v>-0.51581999999999995</v>
      </c>
      <c r="AQ121" s="6">
        <v>-0.30658999999999997</v>
      </c>
      <c r="AT121" s="7">
        <v>2.8616000000000001</v>
      </c>
      <c r="AU121" s="7">
        <v>3.1162999999999998</v>
      </c>
      <c r="AV121" s="6">
        <v>2.7029000000000001</v>
      </c>
      <c r="AW121" s="6">
        <v>0</v>
      </c>
      <c r="AX121" s="7">
        <v>3.1004999999999998</v>
      </c>
      <c r="AY121" s="7">
        <v>2.1875</v>
      </c>
      <c r="AZ121" s="6">
        <v>2.7029000000000001</v>
      </c>
      <c r="BA121" s="6">
        <v>0</v>
      </c>
    </row>
    <row r="122" spans="1:53" x14ac:dyDescent="0.3">
      <c r="A122" t="s">
        <v>103</v>
      </c>
      <c r="B122">
        <v>2.861604895852659</v>
      </c>
      <c r="C122">
        <f>VLOOKUP(Área!$A122,Cidades!$A$1:$E$174,2,FALSE)</f>
        <v>2.3673559210260189</v>
      </c>
      <c r="D122">
        <f>VLOOKUP(Área!$A122,Cidades!$A$1:$E$174,3,FALSE)</f>
        <v>0.84509804001425681</v>
      </c>
      <c r="E122">
        <f>VLOOKUP(Área!$A122,Cidades!$A$1:$E$174,4,FALSE)</f>
        <v>3.1162755875805441</v>
      </c>
      <c r="F122">
        <f>VLOOKUP(Área!$A122,Cidades!$A$1:$E$174,5,FALSE)</f>
        <v>1.3010299956639813</v>
      </c>
      <c r="N122" t="s">
        <v>103</v>
      </c>
      <c r="O122">
        <v>2.8616000000000001</v>
      </c>
      <c r="P122">
        <v>2.3673999999999999</v>
      </c>
      <c r="Q122">
        <v>2.2917999999999998</v>
      </c>
      <c r="R122">
        <v>7.5593999999999995E-2</v>
      </c>
      <c r="S122">
        <v>2.8616000000000001</v>
      </c>
      <c r="T122">
        <v>0.84509999999999996</v>
      </c>
      <c r="U122">
        <v>1.0065999999999999</v>
      </c>
      <c r="V122">
        <v>-0.16152</v>
      </c>
      <c r="W122">
        <v>2.8616000000000001</v>
      </c>
      <c r="X122">
        <v>3.1162999999999998</v>
      </c>
      <c r="Y122">
        <v>3.0546000000000002</v>
      </c>
      <c r="Z122">
        <v>6.1688E-2</v>
      </c>
      <c r="AA122">
        <v>2.8616000000000001</v>
      </c>
      <c r="AB122">
        <v>1.3009999999999999</v>
      </c>
      <c r="AC122">
        <v>1.3226</v>
      </c>
      <c r="AD122">
        <v>-2.1531000000000002E-2</v>
      </c>
      <c r="AI122" s="7">
        <v>-0.76853000000000005</v>
      </c>
      <c r="AJ122" s="7">
        <v>-5.6908E-2</v>
      </c>
      <c r="AP122" s="6">
        <v>-0.18898000000000001</v>
      </c>
      <c r="AQ122" s="7">
        <v>0.1305</v>
      </c>
      <c r="AT122" s="6">
        <v>2.6341000000000001</v>
      </c>
      <c r="AU122" s="6">
        <v>2.1492</v>
      </c>
      <c r="AV122" s="7">
        <v>2.8616000000000001</v>
      </c>
      <c r="AW122" s="7">
        <v>1.3009999999999999</v>
      </c>
      <c r="AX122" s="7">
        <v>2.8586999999999998</v>
      </c>
      <c r="AY122" s="7">
        <v>2.2967</v>
      </c>
      <c r="AZ122" s="7">
        <v>2.8616000000000001</v>
      </c>
      <c r="BA122" s="7">
        <v>0.84509999999999996</v>
      </c>
    </row>
    <row r="123" spans="1:53" x14ac:dyDescent="0.3">
      <c r="A123" t="s">
        <v>104</v>
      </c>
      <c r="B123">
        <v>2.6341123498306187</v>
      </c>
      <c r="C123">
        <f>VLOOKUP(Área!$A123,Cidades!$A$1:$E$174,2,FALSE)</f>
        <v>2.0413926851582249</v>
      </c>
      <c r="D123">
        <f>VLOOKUP(Área!$A123,Cidades!$A$1:$E$174,3,FALSE)</f>
        <v>2.0211892990699383</v>
      </c>
      <c r="E123">
        <f>VLOOKUP(Área!$A123,Cidades!$A$1:$E$174,4,FALSE)</f>
        <v>2.1492191126553797</v>
      </c>
      <c r="F123">
        <f>VLOOKUP(Área!$A123,Cidades!$A$1:$E$174,5,FALSE)</f>
        <v>2.8228216453031045</v>
      </c>
      <c r="N123" t="s">
        <v>104</v>
      </c>
      <c r="O123">
        <v>2.6341000000000001</v>
      </c>
      <c r="P123">
        <v>2.0413999999999999</v>
      </c>
      <c r="Q123">
        <v>2.2475999999999998</v>
      </c>
      <c r="R123">
        <v>-0.20616999999999999</v>
      </c>
      <c r="S123">
        <v>2.6341000000000001</v>
      </c>
      <c r="T123">
        <v>2.0211999999999999</v>
      </c>
      <c r="U123">
        <v>0.89578999999999998</v>
      </c>
      <c r="V123">
        <v>1.1254</v>
      </c>
      <c r="W123">
        <v>2.6341000000000001</v>
      </c>
      <c r="X123">
        <v>2.1492</v>
      </c>
      <c r="Y123">
        <v>2.9777999999999998</v>
      </c>
      <c r="Z123">
        <v>-0.82855000000000001</v>
      </c>
      <c r="AA123">
        <v>2.6341000000000001</v>
      </c>
      <c r="AB123">
        <v>2.8228</v>
      </c>
      <c r="AC123">
        <v>1.1751</v>
      </c>
      <c r="AD123">
        <v>1.6476999999999999</v>
      </c>
      <c r="AI123" s="6">
        <v>-0.23454</v>
      </c>
      <c r="AJ123" s="6">
        <v>-1.5045999999999999</v>
      </c>
      <c r="AP123" s="7">
        <v>-3.4269000000000001E-2</v>
      </c>
      <c r="AQ123" s="6">
        <v>-1.1434</v>
      </c>
      <c r="AT123" s="7">
        <v>2.3889999999999998</v>
      </c>
      <c r="AU123" s="7">
        <v>2.7839</v>
      </c>
      <c r="AV123" s="6">
        <v>2.6341000000000001</v>
      </c>
      <c r="AW123" s="6">
        <v>2.8228</v>
      </c>
      <c r="AX123" s="6">
        <v>2.6735000000000002</v>
      </c>
      <c r="AY123" s="6">
        <v>2.0293999999999999</v>
      </c>
      <c r="AZ123" s="6">
        <v>2.6341000000000001</v>
      </c>
      <c r="BA123" s="6">
        <v>2.0211999999999999</v>
      </c>
    </row>
    <row r="124" spans="1:53" x14ac:dyDescent="0.3">
      <c r="A124" t="s">
        <v>105</v>
      </c>
      <c r="B124">
        <v>2.3889994251205149</v>
      </c>
      <c r="C124">
        <f>VLOOKUP(Área!$A124,Cidades!$A$1:$E$174,2,FALSE)</f>
        <v>2.2764618041732443</v>
      </c>
      <c r="D124">
        <f>VLOOKUP(Área!$A124,Cidades!$A$1:$E$174,3,FALSE)</f>
        <v>1.4771212547196624</v>
      </c>
      <c r="E124">
        <f>VLOOKUP(Área!$A124,Cidades!$A$1:$E$174,4,FALSE)</f>
        <v>2.7839035792727351</v>
      </c>
      <c r="F124">
        <f>VLOOKUP(Área!$A124,Cidades!$A$1:$E$174,5,FALSE)</f>
        <v>1.6127838567197355</v>
      </c>
      <c r="N124" t="s">
        <v>105</v>
      </c>
      <c r="O124">
        <v>2.3889999999999998</v>
      </c>
      <c r="P124">
        <v>2.2765</v>
      </c>
      <c r="Q124">
        <v>2.1999</v>
      </c>
      <c r="R124">
        <v>7.6515E-2</v>
      </c>
      <c r="S124">
        <v>2.3889999999999998</v>
      </c>
      <c r="T124">
        <v>1.4771000000000001</v>
      </c>
      <c r="U124">
        <v>0.77637999999999996</v>
      </c>
      <c r="V124">
        <v>0.70074000000000003</v>
      </c>
      <c r="W124">
        <v>2.3889999999999998</v>
      </c>
      <c r="X124">
        <v>2.7839</v>
      </c>
      <c r="Y124">
        <v>2.895</v>
      </c>
      <c r="Z124">
        <v>-0.1111</v>
      </c>
      <c r="AA124">
        <v>2.3889999999999998</v>
      </c>
      <c r="AB124">
        <v>1.6128</v>
      </c>
      <c r="AC124">
        <v>1.0162</v>
      </c>
      <c r="AD124">
        <v>0.59660000000000002</v>
      </c>
      <c r="AI124" s="7">
        <v>-1.1115999999999999</v>
      </c>
      <c r="AJ124" s="7">
        <v>-0.82150999999999996</v>
      </c>
      <c r="AP124" s="7">
        <v>-0.19311</v>
      </c>
      <c r="AQ124" s="7">
        <v>-0.55528</v>
      </c>
      <c r="AT124" s="6">
        <v>2.1739000000000002</v>
      </c>
      <c r="AU124" s="6">
        <v>3.0910000000000002</v>
      </c>
      <c r="AV124" s="7">
        <v>2.3889999999999998</v>
      </c>
      <c r="AW124" s="7">
        <v>1.6128</v>
      </c>
      <c r="AX124" s="6">
        <v>2.5228999999999999</v>
      </c>
      <c r="AY124" s="6">
        <v>2.6395</v>
      </c>
      <c r="AZ124" s="7">
        <v>2.3889999999999998</v>
      </c>
      <c r="BA124" s="7">
        <v>1.4771000000000001</v>
      </c>
    </row>
    <row r="125" spans="1:53" x14ac:dyDescent="0.3">
      <c r="A125" t="s">
        <v>169</v>
      </c>
      <c r="B125">
        <v>2.1739230692509985</v>
      </c>
      <c r="C125">
        <f>VLOOKUP(Área!$A125,Cidades!$A$1:$E$174,2,FALSE)</f>
        <v>2.3483048630481607</v>
      </c>
      <c r="D125">
        <f>VLOOKUP(Área!$A125,Cidades!$A$1:$E$174,3,FALSE)</f>
        <v>1.3424226808222062</v>
      </c>
      <c r="E125">
        <f>VLOOKUP(Área!$A125,Cidades!$A$1:$E$174,4,FALSE)</f>
        <v>3.0909630765957314</v>
      </c>
      <c r="F125">
        <f>VLOOKUP(Área!$A125,Cidades!$A$1:$E$174,5,FALSE)</f>
        <v>2.6384892569546374</v>
      </c>
      <c r="N125" t="s">
        <v>169</v>
      </c>
      <c r="O125">
        <v>2.1739000000000002</v>
      </c>
      <c r="P125">
        <v>2.3483000000000001</v>
      </c>
      <c r="Q125">
        <v>2.1581999999999999</v>
      </c>
      <c r="R125">
        <v>0.19014</v>
      </c>
      <c r="S125">
        <v>2.1739000000000002</v>
      </c>
      <c r="T125">
        <v>1.3424</v>
      </c>
      <c r="U125">
        <v>0.67159000000000002</v>
      </c>
      <c r="V125">
        <v>0.67083000000000004</v>
      </c>
      <c r="W125">
        <v>2.1739000000000002</v>
      </c>
      <c r="X125">
        <v>3.0910000000000002</v>
      </c>
      <c r="Y125">
        <v>2.8224</v>
      </c>
      <c r="Z125">
        <v>0.26859</v>
      </c>
      <c r="AA125">
        <v>2.1739000000000002</v>
      </c>
      <c r="AB125">
        <v>2.6385000000000001</v>
      </c>
      <c r="AC125">
        <v>0.87675999999999998</v>
      </c>
      <c r="AD125">
        <v>1.7617</v>
      </c>
      <c r="AI125" s="6">
        <v>-0.63107000000000002</v>
      </c>
      <c r="AJ125" s="6">
        <v>-0.66669999999999996</v>
      </c>
      <c r="AP125" s="6">
        <v>3.0138999999999999E-2</v>
      </c>
      <c r="AQ125" s="6">
        <v>-0.39517000000000002</v>
      </c>
      <c r="AT125" s="7">
        <v>3.1004999999999998</v>
      </c>
      <c r="AU125" s="7">
        <v>2.5888</v>
      </c>
      <c r="AV125" s="6">
        <v>2.1739000000000002</v>
      </c>
      <c r="AW125" s="6">
        <v>2.6385000000000001</v>
      </c>
      <c r="AX125" s="7">
        <v>2.5005999999999999</v>
      </c>
      <c r="AY125" s="7">
        <v>2.0863999999999998</v>
      </c>
      <c r="AZ125" s="6">
        <v>2.1739000000000002</v>
      </c>
      <c r="BA125" s="6">
        <v>1.3424</v>
      </c>
    </row>
    <row r="126" spans="1:53" x14ac:dyDescent="0.3">
      <c r="A126" t="s">
        <v>106</v>
      </c>
      <c r="B126">
        <v>3.1004673888821435</v>
      </c>
      <c r="C126">
        <f>VLOOKUP(Área!$A126,Cidades!$A$1:$E$174,2,FALSE)</f>
        <v>2.1875207208364631</v>
      </c>
      <c r="D126">
        <f>VLOOKUP(Área!$A126,Cidades!$A$1:$E$174,3,FALSE)</f>
        <v>0</v>
      </c>
      <c r="E126">
        <f>VLOOKUP(Área!$A126,Cidades!$A$1:$E$174,4,FALSE)</f>
        <v>2.5888317255942073</v>
      </c>
      <c r="F126">
        <f>VLOOKUP(Área!$A126,Cidades!$A$1:$E$174,5,FALSE)</f>
        <v>0</v>
      </c>
      <c r="N126" t="s">
        <v>106</v>
      </c>
      <c r="O126">
        <v>3.1004999999999998</v>
      </c>
      <c r="P126">
        <v>2.1875</v>
      </c>
      <c r="Q126">
        <v>2.3382000000000001</v>
      </c>
      <c r="R126">
        <v>-0.15065000000000001</v>
      </c>
      <c r="S126">
        <v>3.1004999999999998</v>
      </c>
      <c r="T126">
        <v>0</v>
      </c>
      <c r="U126">
        <v>1.123</v>
      </c>
      <c r="V126">
        <v>-1.123</v>
      </c>
      <c r="W126">
        <v>3.1004999999999998</v>
      </c>
      <c r="X126">
        <v>2.5888</v>
      </c>
      <c r="Y126">
        <v>3.1352000000000002</v>
      </c>
      <c r="Z126">
        <v>-0.54640999999999995</v>
      </c>
      <c r="AA126">
        <v>3.1004999999999998</v>
      </c>
      <c r="AB126">
        <v>0</v>
      </c>
      <c r="AC126">
        <v>1.4774</v>
      </c>
      <c r="AD126">
        <v>-1.4774</v>
      </c>
      <c r="AI126" s="7">
        <v>-0.21937999999999999</v>
      </c>
      <c r="AJ126" s="7">
        <v>0.57684999999999997</v>
      </c>
      <c r="AP126" s="7">
        <v>-0.32171</v>
      </c>
      <c r="AQ126" s="7">
        <v>0.68157000000000001</v>
      </c>
      <c r="AT126" s="6">
        <v>2.8915999999999999</v>
      </c>
      <c r="AU126" s="6">
        <v>1.7708999999999999</v>
      </c>
      <c r="AV126" s="7">
        <v>3.1004999999999998</v>
      </c>
      <c r="AW126" s="7">
        <v>0</v>
      </c>
      <c r="AX126" s="6">
        <v>2.6976</v>
      </c>
      <c r="AY126" s="6">
        <v>2.5366</v>
      </c>
      <c r="AZ126" s="7">
        <v>3.1004999999999998</v>
      </c>
      <c r="BA126" s="7">
        <v>0</v>
      </c>
    </row>
    <row r="127" spans="1:53" x14ac:dyDescent="0.3">
      <c r="A127" t="s">
        <v>107</v>
      </c>
      <c r="B127">
        <v>2.891648943870559</v>
      </c>
      <c r="C127">
        <f>VLOOKUP(Área!$A127,Cidades!$A$1:$E$174,2,FALSE)</f>
        <v>1.6334684555795864</v>
      </c>
      <c r="D127">
        <f>VLOOKUP(Área!$A127,Cidades!$A$1:$E$174,3,FALSE)</f>
        <v>0.47712125471966244</v>
      </c>
      <c r="E127">
        <f>VLOOKUP(Área!$A127,Cidades!$A$1:$E$174,4,FALSE)</f>
        <v>1.7708520116421442</v>
      </c>
      <c r="F127">
        <f>VLOOKUP(Área!$A127,Cidades!$A$1:$E$174,5,FALSE)</f>
        <v>0.77815125038364363</v>
      </c>
      <c r="N127" t="s">
        <v>107</v>
      </c>
      <c r="O127">
        <v>2.8915999999999999</v>
      </c>
      <c r="P127">
        <v>1.6335</v>
      </c>
      <c r="Q127">
        <v>2.2976000000000001</v>
      </c>
      <c r="R127">
        <v>-0.66413</v>
      </c>
      <c r="S127">
        <v>2.8915999999999999</v>
      </c>
      <c r="T127">
        <v>0.47711999999999999</v>
      </c>
      <c r="U127">
        <v>1.0213000000000001</v>
      </c>
      <c r="V127">
        <v>-0.54413999999999996</v>
      </c>
      <c r="W127">
        <v>2.8915999999999999</v>
      </c>
      <c r="X127">
        <v>1.7708999999999999</v>
      </c>
      <c r="Y127">
        <v>3.0647000000000002</v>
      </c>
      <c r="Z127">
        <v>-1.2939000000000001</v>
      </c>
      <c r="AA127">
        <v>2.8915999999999999</v>
      </c>
      <c r="AB127">
        <v>0.77815000000000001</v>
      </c>
      <c r="AC127">
        <v>1.3420000000000001</v>
      </c>
      <c r="AD127">
        <v>-0.56389</v>
      </c>
      <c r="AI127" s="6">
        <v>-1.8645</v>
      </c>
      <c r="AJ127" s="6">
        <v>-0.95765999999999996</v>
      </c>
      <c r="AP127" s="6">
        <v>0.19433</v>
      </c>
      <c r="AQ127" s="6">
        <v>-0.73238999999999999</v>
      </c>
      <c r="AT127" s="7">
        <v>2.8586999999999998</v>
      </c>
      <c r="AU127" s="7">
        <v>2.94</v>
      </c>
      <c r="AV127" s="6">
        <v>2.8915999999999999</v>
      </c>
      <c r="AW127" s="6">
        <v>0.77815000000000001</v>
      </c>
      <c r="AX127" s="7">
        <v>2.6284000000000001</v>
      </c>
      <c r="AY127" s="7">
        <v>2.5943999999999998</v>
      </c>
      <c r="AZ127" s="6">
        <v>2.8915999999999999</v>
      </c>
      <c r="BA127" s="6">
        <v>0.47711999999999999</v>
      </c>
    </row>
    <row r="128" spans="1:53" x14ac:dyDescent="0.3">
      <c r="A128" t="s">
        <v>170</v>
      </c>
      <c r="B128">
        <v>2.8586580854397154</v>
      </c>
      <c r="C128">
        <f>VLOOKUP(Área!$A128,Cidades!$A$1:$E$174,2,FALSE)</f>
        <v>2.2966651902615309</v>
      </c>
      <c r="D128">
        <f>VLOOKUP(Área!$A128,Cidades!$A$1:$E$174,3,FALSE)</f>
        <v>1.5314789170422551</v>
      </c>
      <c r="E128">
        <f>VLOOKUP(Área!$A128,Cidades!$A$1:$E$174,4,FALSE)</f>
        <v>2.9400181550076634</v>
      </c>
      <c r="F128">
        <f>VLOOKUP(Área!$A128,Cidades!$A$1:$E$174,5,FALSE)</f>
        <v>2.9360107957152097</v>
      </c>
      <c r="N128" t="s">
        <v>170</v>
      </c>
      <c r="O128">
        <v>2.8586999999999998</v>
      </c>
      <c r="P128">
        <v>2.2967</v>
      </c>
      <c r="Q128">
        <v>2.2911999999999999</v>
      </c>
      <c r="R128">
        <v>5.4752999999999998E-3</v>
      </c>
      <c r="S128">
        <v>2.8586999999999998</v>
      </c>
      <c r="T128">
        <v>1.5315000000000001</v>
      </c>
      <c r="U128">
        <v>1.0052000000000001</v>
      </c>
      <c r="V128">
        <v>0.52629000000000004</v>
      </c>
      <c r="W128">
        <v>2.8586999999999998</v>
      </c>
      <c r="X128">
        <v>2.94</v>
      </c>
      <c r="Y128">
        <v>3.0535999999999999</v>
      </c>
      <c r="Z128">
        <v>-0.11357</v>
      </c>
      <c r="AA128">
        <v>2.8586999999999998</v>
      </c>
      <c r="AB128">
        <v>2.9359999999999999</v>
      </c>
      <c r="AC128">
        <v>1.3207</v>
      </c>
      <c r="AD128">
        <v>1.6153999999999999</v>
      </c>
      <c r="AI128" s="7">
        <v>-0.65532999999999997</v>
      </c>
      <c r="AJ128" s="7">
        <v>-1.4175</v>
      </c>
      <c r="AP128" s="7">
        <v>0.22642999999999999</v>
      </c>
      <c r="AQ128" s="7">
        <v>-1.0780000000000001</v>
      </c>
      <c r="AT128" s="6">
        <v>2.6735000000000002</v>
      </c>
      <c r="AU128" s="6">
        <v>2.5249999999999999</v>
      </c>
      <c r="AV128" s="7">
        <v>2.8586999999999998</v>
      </c>
      <c r="AW128" s="7">
        <v>2.9359999999999999</v>
      </c>
      <c r="AX128" s="6">
        <v>2.4024999999999999</v>
      </c>
      <c r="AY128" s="6">
        <v>1.9912000000000001</v>
      </c>
      <c r="AZ128" s="7">
        <v>2.8586999999999998</v>
      </c>
      <c r="BA128" s="7">
        <v>1.5315000000000001</v>
      </c>
    </row>
    <row r="129" spans="1:53" x14ac:dyDescent="0.3">
      <c r="A129" t="s">
        <v>108</v>
      </c>
      <c r="B129">
        <v>2.6735305121612907</v>
      </c>
      <c r="C129">
        <f>VLOOKUP(Área!$A129,Cidades!$A$1:$E$174,2,FALSE)</f>
        <v>2.0293837776852097</v>
      </c>
      <c r="D129">
        <f>VLOOKUP(Área!$A129,Cidades!$A$1:$E$174,3,FALSE)</f>
        <v>0.6020599913279624</v>
      </c>
      <c r="E129">
        <f>VLOOKUP(Área!$A129,Cidades!$A$1:$E$174,4,FALSE)</f>
        <v>2.5250448070368452</v>
      </c>
      <c r="F129">
        <f>VLOOKUP(Área!$A129,Cidades!$A$1:$E$174,5,FALSE)</f>
        <v>0.84509804001425681</v>
      </c>
      <c r="N129" t="s">
        <v>108</v>
      </c>
      <c r="O129">
        <v>2.6735000000000002</v>
      </c>
      <c r="P129">
        <v>2.0293999999999999</v>
      </c>
      <c r="Q129">
        <v>2.2551999999999999</v>
      </c>
      <c r="R129">
        <v>-0.22584000000000001</v>
      </c>
      <c r="S129">
        <v>2.6735000000000002</v>
      </c>
      <c r="T129">
        <v>0.60206000000000004</v>
      </c>
      <c r="U129">
        <v>0.91498999999999997</v>
      </c>
      <c r="V129">
        <v>-0.31292999999999999</v>
      </c>
      <c r="W129">
        <v>2.6735000000000002</v>
      </c>
      <c r="X129">
        <v>2.5249999999999999</v>
      </c>
      <c r="Y129">
        <v>2.9910999999999999</v>
      </c>
      <c r="Z129">
        <v>-0.46603</v>
      </c>
      <c r="AA129">
        <v>2.6735000000000002</v>
      </c>
      <c r="AB129">
        <v>0.84509999999999996</v>
      </c>
      <c r="AC129">
        <v>1.2005999999999999</v>
      </c>
      <c r="AD129">
        <v>-0.35554000000000002</v>
      </c>
      <c r="AI129" s="6">
        <v>-0.25929000000000002</v>
      </c>
      <c r="AJ129" s="6">
        <v>1.8874</v>
      </c>
      <c r="AP129" s="6">
        <v>-0.48372999999999999</v>
      </c>
      <c r="AQ129" s="6">
        <v>0.72223999999999999</v>
      </c>
      <c r="AT129" s="7">
        <v>2.8435000000000001</v>
      </c>
      <c r="AU129" s="7">
        <v>1.7924</v>
      </c>
      <c r="AV129" s="6">
        <v>2.6735000000000002</v>
      </c>
      <c r="AW129" s="6">
        <v>0.84509999999999996</v>
      </c>
      <c r="AX129" s="7">
        <v>2.2450000000000001</v>
      </c>
      <c r="AY129" s="7">
        <v>2.5402999999999998</v>
      </c>
      <c r="AZ129" s="6">
        <v>2.6735000000000002</v>
      </c>
      <c r="BA129" s="6">
        <v>0.60206000000000004</v>
      </c>
    </row>
    <row r="130" spans="1:53" x14ac:dyDescent="0.3">
      <c r="A130" t="s">
        <v>109</v>
      </c>
      <c r="B130">
        <v>2.8435442119456353</v>
      </c>
      <c r="C130">
        <f>VLOOKUP(Área!$A130,Cidades!$A$1:$E$174,2,FALSE)</f>
        <v>1.6434526764861874</v>
      </c>
      <c r="D130">
        <f>VLOOKUP(Área!$A130,Cidades!$A$1:$E$174,3,FALSE)</f>
        <v>0.90308998699194354</v>
      </c>
      <c r="E130">
        <f>VLOOKUP(Área!$A130,Cidades!$A$1:$E$174,4,FALSE)</f>
        <v>1.7923916894982539</v>
      </c>
      <c r="F130">
        <f>VLOOKUP(Área!$A130,Cidades!$A$1:$E$174,5,FALSE)</f>
        <v>0.95424250943932487</v>
      </c>
      <c r="N130" t="s">
        <v>109</v>
      </c>
      <c r="O130">
        <v>2.8435000000000001</v>
      </c>
      <c r="P130">
        <v>1.6435</v>
      </c>
      <c r="Q130">
        <v>2.2883</v>
      </c>
      <c r="R130">
        <v>-0.64480000000000004</v>
      </c>
      <c r="S130">
        <v>2.8435000000000001</v>
      </c>
      <c r="T130">
        <v>0.90308999999999995</v>
      </c>
      <c r="U130">
        <v>0.99782000000000004</v>
      </c>
      <c r="V130">
        <v>-9.4732999999999998E-2</v>
      </c>
      <c r="W130">
        <v>2.8435000000000001</v>
      </c>
      <c r="X130">
        <v>1.7924</v>
      </c>
      <c r="Y130">
        <v>3.0485000000000002</v>
      </c>
      <c r="Z130">
        <v>-1.2561</v>
      </c>
      <c r="AA130">
        <v>2.8435000000000001</v>
      </c>
      <c r="AB130">
        <v>0.95423999999999998</v>
      </c>
      <c r="AC130">
        <v>1.3109</v>
      </c>
      <c r="AD130">
        <v>-0.35660999999999998</v>
      </c>
      <c r="AI130" s="7">
        <v>-0.95521999999999996</v>
      </c>
      <c r="AJ130" s="7">
        <v>-0.96875999999999995</v>
      </c>
      <c r="AP130" s="7">
        <v>-0.49690000000000001</v>
      </c>
      <c r="AQ130" s="7">
        <v>-0.66593999999999998</v>
      </c>
      <c r="AT130" s="6">
        <v>2.5228999999999999</v>
      </c>
      <c r="AU130" s="6">
        <v>4.4132999999999996</v>
      </c>
      <c r="AV130" s="7">
        <v>2.8435000000000001</v>
      </c>
      <c r="AW130" s="7">
        <v>0.95423999999999998</v>
      </c>
      <c r="AX130" s="6">
        <v>2.1879</v>
      </c>
      <c r="AY130" s="6">
        <v>2.1461000000000001</v>
      </c>
      <c r="AZ130" s="7">
        <v>2.8435000000000001</v>
      </c>
      <c r="BA130" s="7">
        <v>0.90308999999999995</v>
      </c>
    </row>
    <row r="131" spans="1:53" x14ac:dyDescent="0.3">
      <c r="A131" t="s">
        <v>110</v>
      </c>
      <c r="B131">
        <v>2.5229173957693058</v>
      </c>
      <c r="C131">
        <f>VLOOKUP(Área!$A131,Cidades!$A$1:$E$174,2,FALSE)</f>
        <v>2.6394864892685859</v>
      </c>
      <c r="D131">
        <f>VLOOKUP(Área!$A131,Cidades!$A$1:$E$174,3,FALSE)</f>
        <v>2.1553360374650619</v>
      </c>
      <c r="E131">
        <f>VLOOKUP(Área!$A131,Cidades!$A$1:$E$174,4,FALSE)</f>
        <v>4.4132997640812519</v>
      </c>
      <c r="F131">
        <f>VLOOKUP(Área!$A131,Cidades!$A$1:$E$174,5,FALSE)</f>
        <v>2.9513375187959179</v>
      </c>
      <c r="N131" t="s">
        <v>110</v>
      </c>
      <c r="O131">
        <v>2.5228999999999999</v>
      </c>
      <c r="P131">
        <v>2.6395</v>
      </c>
      <c r="Q131">
        <v>2.226</v>
      </c>
      <c r="R131">
        <v>0.41352</v>
      </c>
      <c r="S131">
        <v>2.5228999999999999</v>
      </c>
      <c r="T131">
        <v>2.1553</v>
      </c>
      <c r="U131">
        <v>0.84162000000000003</v>
      </c>
      <c r="V131">
        <v>1.3137000000000001</v>
      </c>
      <c r="W131">
        <v>2.5228999999999999</v>
      </c>
      <c r="X131">
        <v>4.4132999999999996</v>
      </c>
      <c r="Y131">
        <v>2.9401999999999999</v>
      </c>
      <c r="Z131">
        <v>1.4731000000000001</v>
      </c>
      <c r="AA131">
        <v>2.5228999999999999</v>
      </c>
      <c r="AB131">
        <v>2.9512999999999998</v>
      </c>
      <c r="AC131">
        <v>1.103</v>
      </c>
      <c r="AD131">
        <v>1.8483000000000001</v>
      </c>
      <c r="AI131" s="6">
        <v>0.61089000000000004</v>
      </c>
      <c r="AJ131" s="6">
        <v>-0.37914999999999999</v>
      </c>
      <c r="AP131" s="6">
        <v>0.41733999999999999</v>
      </c>
      <c r="AQ131" s="6">
        <v>-0.17907999999999999</v>
      </c>
      <c r="AT131" s="7">
        <v>2.5005999999999999</v>
      </c>
      <c r="AU131" s="7">
        <v>2.2989000000000002</v>
      </c>
      <c r="AV131" s="6">
        <v>2.5228999999999999</v>
      </c>
      <c r="AW131" s="6">
        <v>2.9512999999999998</v>
      </c>
      <c r="AX131" s="7">
        <v>3.1168</v>
      </c>
      <c r="AY131" s="7">
        <v>1.9912000000000001</v>
      </c>
      <c r="AZ131" s="6">
        <v>2.5228999999999999</v>
      </c>
      <c r="BA131" s="6">
        <v>2.1553</v>
      </c>
    </row>
    <row r="132" spans="1:53" x14ac:dyDescent="0.3">
      <c r="A132" t="s">
        <v>111</v>
      </c>
      <c r="B132">
        <v>2.500564405288396</v>
      </c>
      <c r="C132">
        <f>VLOOKUP(Área!$A132,Cidades!$A$1:$E$174,2,FALSE)</f>
        <v>2.0863598306747484</v>
      </c>
      <c r="D132">
        <f>VLOOKUP(Área!$A132,Cidades!$A$1:$E$174,3,FALSE)</f>
        <v>0</v>
      </c>
      <c r="E132">
        <f>VLOOKUP(Área!$A132,Cidades!$A$1:$E$174,4,FALSE)</f>
        <v>2.2988530764097068</v>
      </c>
      <c r="F132">
        <f>VLOOKUP(Área!$A132,Cidades!$A$1:$E$174,5,FALSE)</f>
        <v>0</v>
      </c>
      <c r="N132" t="s">
        <v>111</v>
      </c>
      <c r="O132">
        <v>2.5005999999999999</v>
      </c>
      <c r="P132">
        <v>2.0863999999999998</v>
      </c>
      <c r="Q132">
        <v>2.2216</v>
      </c>
      <c r="R132">
        <v>-0.13525999999999999</v>
      </c>
      <c r="S132">
        <v>2.5005999999999999</v>
      </c>
      <c r="T132">
        <v>0</v>
      </c>
      <c r="U132">
        <v>0.83072999999999997</v>
      </c>
      <c r="V132">
        <v>-0.83072999999999997</v>
      </c>
      <c r="W132">
        <v>2.5005999999999999</v>
      </c>
      <c r="X132">
        <v>2.2989000000000002</v>
      </c>
      <c r="Y132">
        <v>2.9327000000000001</v>
      </c>
      <c r="Z132">
        <v>-0.63382000000000005</v>
      </c>
      <c r="AA132">
        <v>2.5005999999999999</v>
      </c>
      <c r="AB132">
        <v>0</v>
      </c>
      <c r="AC132">
        <v>1.0885</v>
      </c>
      <c r="AD132">
        <v>-1.0885</v>
      </c>
      <c r="AI132" s="7">
        <v>0.50929999999999997</v>
      </c>
      <c r="AJ132" s="7">
        <v>-0.78779999999999994</v>
      </c>
      <c r="AP132" s="6">
        <v>0.16686999999999999</v>
      </c>
      <c r="AQ132" s="7">
        <v>-0.60474000000000006</v>
      </c>
      <c r="AT132" s="6">
        <v>2.6976</v>
      </c>
      <c r="AU132" s="6">
        <v>3.9834999999999998</v>
      </c>
      <c r="AV132" s="7">
        <v>2.5005999999999999</v>
      </c>
      <c r="AW132" s="7">
        <v>0</v>
      </c>
      <c r="AX132" s="6">
        <v>2.4487999999999999</v>
      </c>
      <c r="AY132" s="6">
        <v>2.2833000000000001</v>
      </c>
      <c r="AZ132" s="7">
        <v>2.5005999999999999</v>
      </c>
      <c r="BA132" s="7">
        <v>0</v>
      </c>
    </row>
    <row r="133" spans="1:53" x14ac:dyDescent="0.3">
      <c r="A133" t="s">
        <v>112</v>
      </c>
      <c r="B133">
        <v>2.6975972035301958</v>
      </c>
      <c r="C133">
        <f>VLOOKUP(Área!$A133,Cidades!$A$1:$E$174,2,FALSE)</f>
        <v>2.53655844257153</v>
      </c>
      <c r="D133">
        <f>VLOOKUP(Área!$A133,Cidades!$A$1:$E$174,3,FALSE)</f>
        <v>1.3979400086720377</v>
      </c>
      <c r="E133">
        <f>VLOOKUP(Área!$A133,Cidades!$A$1:$E$174,4,FALSE)</f>
        <v>3.9834909718151663</v>
      </c>
      <c r="F133">
        <f>VLOOKUP(Área!$A133,Cidades!$A$1:$E$174,5,FALSE)</f>
        <v>1.4623979978989561</v>
      </c>
      <c r="N133" t="s">
        <v>112</v>
      </c>
      <c r="O133">
        <v>2.6976</v>
      </c>
      <c r="P133">
        <v>2.5366</v>
      </c>
      <c r="Q133">
        <v>2.2599</v>
      </c>
      <c r="R133">
        <v>0.27666000000000002</v>
      </c>
      <c r="S133">
        <v>2.6976</v>
      </c>
      <c r="T133">
        <v>1.3978999999999999</v>
      </c>
      <c r="U133">
        <v>0.92671999999999999</v>
      </c>
      <c r="V133">
        <v>0.47122000000000003</v>
      </c>
      <c r="W133">
        <v>2.6976</v>
      </c>
      <c r="X133">
        <v>3.9834999999999998</v>
      </c>
      <c r="Y133">
        <v>2.9992000000000001</v>
      </c>
      <c r="Z133">
        <v>0.98429</v>
      </c>
      <c r="AA133">
        <v>2.6976</v>
      </c>
      <c r="AB133">
        <v>1.4623999999999999</v>
      </c>
      <c r="AC133">
        <v>1.2161999999999999</v>
      </c>
      <c r="AD133">
        <v>0.24615999999999999</v>
      </c>
      <c r="AI133" s="6">
        <v>-1.0427999999999999</v>
      </c>
      <c r="AJ133" s="6">
        <v>-1.0153000000000001</v>
      </c>
      <c r="AP133" s="7">
        <v>0.29336000000000001</v>
      </c>
      <c r="AQ133" s="6">
        <v>-0.70094000000000001</v>
      </c>
      <c r="AT133" s="7">
        <v>2.6284000000000001</v>
      </c>
      <c r="AU133" s="7">
        <v>3.9045999999999998</v>
      </c>
      <c r="AV133" s="6">
        <v>2.6976</v>
      </c>
      <c r="AW133" s="6">
        <v>1.4623999999999999</v>
      </c>
      <c r="AX133" s="7">
        <v>2.6122999999999998</v>
      </c>
      <c r="AY133" s="7">
        <v>2.4813999999999998</v>
      </c>
      <c r="AZ133" s="6">
        <v>2.6976</v>
      </c>
      <c r="BA133" s="6">
        <v>1.3978999999999999</v>
      </c>
    </row>
    <row r="134" spans="1:53" x14ac:dyDescent="0.3">
      <c r="A134" t="s">
        <v>114</v>
      </c>
      <c r="B134">
        <v>2.628385864431384</v>
      </c>
      <c r="C134">
        <f>VLOOKUP(Área!$A134,Cidades!$A$1:$E$174,2,FALSE)</f>
        <v>2.5943925503754266</v>
      </c>
      <c r="D134">
        <f>VLOOKUP(Área!$A134,Cidades!$A$1:$E$174,3,FALSE)</f>
        <v>2.27415784926368</v>
      </c>
      <c r="E134">
        <f>VLOOKUP(Área!$A134,Cidades!$A$1:$E$174,4,FALSE)</f>
        <v>3.9045532629767727</v>
      </c>
      <c r="F134">
        <f>VLOOKUP(Área!$A134,Cidades!$A$1:$E$174,5,FALSE)</f>
        <v>3.4438885467773721</v>
      </c>
      <c r="N134" t="s">
        <v>114</v>
      </c>
      <c r="O134">
        <v>2.6284000000000001</v>
      </c>
      <c r="P134">
        <v>2.5943999999999998</v>
      </c>
      <c r="Q134">
        <v>2.2465000000000002</v>
      </c>
      <c r="R134">
        <v>0.34794000000000003</v>
      </c>
      <c r="S134">
        <v>2.6284000000000001</v>
      </c>
      <c r="T134">
        <v>2.2742</v>
      </c>
      <c r="U134">
        <v>0.89300000000000002</v>
      </c>
      <c r="V134">
        <v>1.3812</v>
      </c>
      <c r="W134">
        <v>2.6284000000000001</v>
      </c>
      <c r="X134">
        <v>3.9045999999999998</v>
      </c>
      <c r="Y134">
        <v>2.9758</v>
      </c>
      <c r="Z134">
        <v>0.92871999999999999</v>
      </c>
      <c r="AA134">
        <v>2.6284000000000001</v>
      </c>
      <c r="AB134">
        <v>3.4439000000000002</v>
      </c>
      <c r="AC134">
        <v>1.1714</v>
      </c>
      <c r="AD134">
        <v>2.2725</v>
      </c>
      <c r="AI134" s="7">
        <v>-0.97692000000000001</v>
      </c>
      <c r="AJ134" s="7">
        <v>-0.55983000000000005</v>
      </c>
      <c r="AP134" s="6">
        <v>5.5816999999999999E-2</v>
      </c>
      <c r="AQ134" s="7">
        <v>-0.46647</v>
      </c>
      <c r="AT134" s="6">
        <v>2.4024999999999999</v>
      </c>
      <c r="AU134" s="6">
        <v>2.3010000000000002</v>
      </c>
      <c r="AV134" s="7">
        <v>2.6284000000000001</v>
      </c>
      <c r="AW134" s="7">
        <v>3.4439000000000002</v>
      </c>
      <c r="AX134" s="6">
        <v>3.0556999999999999</v>
      </c>
      <c r="AY134" s="6">
        <v>2.4983</v>
      </c>
      <c r="AZ134" s="7">
        <v>2.6284000000000001</v>
      </c>
      <c r="BA134" s="7">
        <v>2.2742</v>
      </c>
    </row>
    <row r="135" spans="1:53" x14ac:dyDescent="0.3">
      <c r="A135" t="s">
        <v>115</v>
      </c>
      <c r="B135">
        <v>2.402469449960547</v>
      </c>
      <c r="C135">
        <f>VLOOKUP(Área!$A135,Cidades!$A$1:$E$174,2,FALSE)</f>
        <v>1.9912260756924949</v>
      </c>
      <c r="D135">
        <f>VLOOKUP(Área!$A135,Cidades!$A$1:$E$174,3,FALSE)</f>
        <v>1.3979400086720377</v>
      </c>
      <c r="E135">
        <f>VLOOKUP(Área!$A135,Cidades!$A$1:$E$174,4,FALSE)</f>
        <v>2.3010299956639813</v>
      </c>
      <c r="F135">
        <f>VLOOKUP(Área!$A135,Cidades!$A$1:$E$174,5,FALSE)</f>
        <v>1.3979400086720377</v>
      </c>
      <c r="N135" t="s">
        <v>115</v>
      </c>
      <c r="O135">
        <v>2.4024999999999999</v>
      </c>
      <c r="P135">
        <v>1.9912000000000001</v>
      </c>
      <c r="Q135">
        <v>2.2025999999999999</v>
      </c>
      <c r="R135">
        <v>-0.21134</v>
      </c>
      <c r="S135">
        <v>2.4024999999999999</v>
      </c>
      <c r="T135">
        <v>1.3978999999999999</v>
      </c>
      <c r="U135">
        <v>0.78293999999999997</v>
      </c>
      <c r="V135">
        <v>0.61499999999999999</v>
      </c>
      <c r="W135">
        <v>2.4024999999999999</v>
      </c>
      <c r="X135">
        <v>2.3010000000000002</v>
      </c>
      <c r="Y135">
        <v>2.8995000000000002</v>
      </c>
      <c r="Z135">
        <v>-0.59852000000000005</v>
      </c>
      <c r="AA135">
        <v>2.4024999999999999</v>
      </c>
      <c r="AB135">
        <v>1.3978999999999999</v>
      </c>
      <c r="AC135">
        <v>1.0248999999999999</v>
      </c>
      <c r="AD135">
        <v>0.37302000000000002</v>
      </c>
      <c r="AI135" s="6">
        <v>1.2948999999999999</v>
      </c>
      <c r="AJ135" s="6">
        <v>1.8471</v>
      </c>
      <c r="AP135" s="7">
        <v>0.19461999999999999</v>
      </c>
      <c r="AQ135" s="6">
        <v>1.1541999999999999</v>
      </c>
      <c r="AT135" s="7">
        <v>2.2450000000000001</v>
      </c>
      <c r="AU135" s="7">
        <v>3.8748</v>
      </c>
      <c r="AV135" s="6">
        <v>2.4024999999999999</v>
      </c>
      <c r="AW135" s="6">
        <v>1.3978999999999999</v>
      </c>
      <c r="AX135" s="7">
        <v>2.7564000000000002</v>
      </c>
      <c r="AY135" s="7">
        <v>2.4216000000000002</v>
      </c>
      <c r="AZ135" s="6">
        <v>2.4024999999999999</v>
      </c>
      <c r="BA135" s="6">
        <v>1.3978999999999999</v>
      </c>
    </row>
    <row r="136" spans="1:53" x14ac:dyDescent="0.3">
      <c r="A136" t="s">
        <v>116</v>
      </c>
      <c r="B136">
        <v>2.2449744014493307</v>
      </c>
      <c r="C136">
        <f>VLOOKUP(Área!$A136,Cidades!$A$1:$E$174,2,FALSE)</f>
        <v>2.5403294747908736</v>
      </c>
      <c r="D136">
        <f>VLOOKUP(Área!$A136,Cidades!$A$1:$E$174,3,FALSE)</f>
        <v>1.7708520116421442</v>
      </c>
      <c r="E136">
        <f>VLOOKUP(Área!$A136,Cidades!$A$1:$E$174,4,FALSE)</f>
        <v>3.8747716371842982</v>
      </c>
      <c r="F136">
        <f>VLOOKUP(Área!$A136,Cidades!$A$1:$E$174,5,FALSE)</f>
        <v>1.9822712330395684</v>
      </c>
      <c r="N136" t="s">
        <v>116</v>
      </c>
      <c r="O136">
        <v>2.2450000000000001</v>
      </c>
      <c r="P136">
        <v>2.5402999999999998</v>
      </c>
      <c r="Q136">
        <v>2.1720000000000002</v>
      </c>
      <c r="R136">
        <v>0.36836000000000002</v>
      </c>
      <c r="S136">
        <v>2.2450000000000001</v>
      </c>
      <c r="T136">
        <v>1.7708999999999999</v>
      </c>
      <c r="U136">
        <v>0.70621</v>
      </c>
      <c r="V136">
        <v>1.0646</v>
      </c>
      <c r="W136">
        <v>2.2450000000000001</v>
      </c>
      <c r="X136">
        <v>3.8748</v>
      </c>
      <c r="Y136">
        <v>2.8464</v>
      </c>
      <c r="Z136">
        <v>1.0284</v>
      </c>
      <c r="AA136">
        <v>2.2450000000000001</v>
      </c>
      <c r="AB136">
        <v>1.9823</v>
      </c>
      <c r="AC136">
        <v>0.92281999999999997</v>
      </c>
      <c r="AD136">
        <v>1.0595000000000001</v>
      </c>
      <c r="AI136" s="6">
        <v>3.3149999999999999E-2</v>
      </c>
      <c r="AJ136" s="7">
        <v>-1.0015000000000001</v>
      </c>
      <c r="AP136" s="6">
        <v>0.28560000000000002</v>
      </c>
      <c r="AQ136" s="7">
        <v>-0.76536999999999999</v>
      </c>
      <c r="AT136" s="6">
        <v>2.1879</v>
      </c>
      <c r="AU136" s="6">
        <v>2.5865999999999998</v>
      </c>
      <c r="AV136" s="7">
        <v>2.2450000000000001</v>
      </c>
      <c r="AW136" s="7">
        <v>1.9823</v>
      </c>
      <c r="AX136" s="6">
        <v>2.6229</v>
      </c>
      <c r="AY136" s="6">
        <v>2.3180999999999998</v>
      </c>
      <c r="AZ136" s="7">
        <v>2.2450000000000001</v>
      </c>
      <c r="BA136" s="7">
        <v>1.7708999999999999</v>
      </c>
    </row>
    <row r="137" spans="1:53" x14ac:dyDescent="0.3">
      <c r="A137" t="s">
        <v>117</v>
      </c>
      <c r="B137">
        <v>2.1878956314736246</v>
      </c>
      <c r="C137">
        <f>VLOOKUP(Área!$A137,Cidades!$A$1:$E$174,2,FALSE)</f>
        <v>2.1461280356782382</v>
      </c>
      <c r="D137">
        <f>VLOOKUP(Área!$A137,Cidades!$A$1:$E$174,3,FALSE)</f>
        <v>0</v>
      </c>
      <c r="E137">
        <f>VLOOKUP(Área!$A137,Cidades!$A$1:$E$174,4,FALSE)</f>
        <v>2.5865873046717551</v>
      </c>
      <c r="F137">
        <f>VLOOKUP(Área!$A137,Cidades!$A$1:$E$174,5,FALSE)</f>
        <v>0</v>
      </c>
      <c r="N137" t="s">
        <v>117</v>
      </c>
      <c r="O137">
        <v>2.1879</v>
      </c>
      <c r="P137">
        <v>2.1461000000000001</v>
      </c>
      <c r="Q137">
        <v>2.1608999999999998</v>
      </c>
      <c r="R137">
        <v>-1.4749999999999999E-2</v>
      </c>
      <c r="S137">
        <v>2.1879</v>
      </c>
      <c r="T137">
        <v>0</v>
      </c>
      <c r="U137">
        <v>0.6784</v>
      </c>
      <c r="V137">
        <v>-0.6784</v>
      </c>
      <c r="W137">
        <v>2.1879</v>
      </c>
      <c r="X137">
        <v>2.5865999999999998</v>
      </c>
      <c r="Y137">
        <v>2.8271000000000002</v>
      </c>
      <c r="Z137">
        <v>-0.24049999999999999</v>
      </c>
      <c r="AA137">
        <v>2.1879</v>
      </c>
      <c r="AB137">
        <v>0</v>
      </c>
      <c r="AC137">
        <v>0.88580999999999999</v>
      </c>
      <c r="AD137">
        <v>-0.88580999999999999</v>
      </c>
      <c r="AI137" s="7">
        <v>0.57870999999999995</v>
      </c>
      <c r="AJ137" s="6">
        <v>-0.55195000000000005</v>
      </c>
      <c r="AP137" s="7">
        <v>7.5593999999999995E-2</v>
      </c>
      <c r="AQ137" s="6">
        <v>-0.23413999999999999</v>
      </c>
      <c r="AT137" s="7">
        <v>3.1168</v>
      </c>
      <c r="AU137" s="7">
        <v>2.1522999999999999</v>
      </c>
      <c r="AV137" s="6">
        <v>2.1879</v>
      </c>
      <c r="AW137" s="6">
        <v>0</v>
      </c>
      <c r="AX137" s="7">
        <v>2.6354000000000002</v>
      </c>
      <c r="AY137" s="7">
        <v>2.3616999999999999</v>
      </c>
      <c r="AZ137" s="6">
        <v>2.1879</v>
      </c>
      <c r="BA137" s="6">
        <v>0</v>
      </c>
    </row>
    <row r="138" spans="1:53" x14ac:dyDescent="0.3">
      <c r="A138" t="s">
        <v>118</v>
      </c>
      <c r="B138">
        <v>3.116751157016286</v>
      </c>
      <c r="C138">
        <f>VLOOKUP(Área!$A138,Cidades!$A$1:$E$174,2,FALSE)</f>
        <v>1.9912260756924949</v>
      </c>
      <c r="D138">
        <f>VLOOKUP(Área!$A138,Cidades!$A$1:$E$174,3,FALSE)</f>
        <v>0.3010299956639812</v>
      </c>
      <c r="E138">
        <f>VLOOKUP(Área!$A138,Cidades!$A$1:$E$174,4,FALSE)</f>
        <v>2.1522883443830563</v>
      </c>
      <c r="F138">
        <f>VLOOKUP(Área!$A138,Cidades!$A$1:$E$174,5,FALSE)</f>
        <v>0.3010299956639812</v>
      </c>
      <c r="N138" t="s">
        <v>118</v>
      </c>
      <c r="O138">
        <v>3.1168</v>
      </c>
      <c r="P138">
        <v>1.9912000000000001</v>
      </c>
      <c r="Q138">
        <v>2.3412999999999999</v>
      </c>
      <c r="R138">
        <v>-0.35010000000000002</v>
      </c>
      <c r="S138">
        <v>3.1168</v>
      </c>
      <c r="T138">
        <v>0.30103000000000002</v>
      </c>
      <c r="U138">
        <v>1.1309</v>
      </c>
      <c r="V138">
        <v>-0.82989000000000002</v>
      </c>
      <c r="W138">
        <v>3.1168</v>
      </c>
      <c r="X138">
        <v>2.1522999999999999</v>
      </c>
      <c r="Y138">
        <v>3.1406999999999998</v>
      </c>
      <c r="Z138">
        <v>-0.98846000000000001</v>
      </c>
      <c r="AA138">
        <v>3.1168</v>
      </c>
      <c r="AB138">
        <v>0.30103000000000002</v>
      </c>
      <c r="AC138">
        <v>1.488</v>
      </c>
      <c r="AD138">
        <v>-1.1869000000000001</v>
      </c>
      <c r="AI138" s="6">
        <v>-0.22123000000000001</v>
      </c>
      <c r="AJ138" s="7">
        <v>-0.36942999999999998</v>
      </c>
      <c r="AP138" s="6">
        <v>-0.20616999999999999</v>
      </c>
      <c r="AQ138" s="7">
        <v>-0.10437</v>
      </c>
      <c r="AT138" s="6">
        <v>2.4487999999999999</v>
      </c>
      <c r="AU138" s="6">
        <v>3.1690999999999998</v>
      </c>
      <c r="AV138" s="7">
        <v>3.1168</v>
      </c>
      <c r="AW138" s="7">
        <v>0.30103000000000002</v>
      </c>
      <c r="AX138" s="6">
        <v>3.0411999999999999</v>
      </c>
      <c r="AY138" s="6">
        <v>2.5998999999999999</v>
      </c>
      <c r="AZ138" s="7">
        <v>3.1168</v>
      </c>
      <c r="BA138" s="7">
        <v>0.30103000000000002</v>
      </c>
    </row>
    <row r="139" spans="1:53" x14ac:dyDescent="0.3">
      <c r="A139" t="s">
        <v>171</v>
      </c>
      <c r="B139">
        <v>2.4487573194653165</v>
      </c>
      <c r="C139">
        <f>VLOOKUP(Área!$A139,Cidades!$A$1:$E$174,2,FALSE)</f>
        <v>2.2833012287035497</v>
      </c>
      <c r="D139">
        <f>VLOOKUP(Área!$A139,Cidades!$A$1:$E$174,3,FALSE)</f>
        <v>0.84509804001425681</v>
      </c>
      <c r="E139">
        <f>VLOOKUP(Área!$A139,Cidades!$A$1:$E$174,4,FALSE)</f>
        <v>3.1690863574870227</v>
      </c>
      <c r="F139">
        <f>VLOOKUP(Área!$A139,Cidades!$A$1:$E$174,5,FALSE)</f>
        <v>0.84509804001425681</v>
      </c>
      <c r="N139" t="s">
        <v>171</v>
      </c>
      <c r="O139">
        <v>2.4487999999999999</v>
      </c>
      <c r="P139">
        <v>2.2833000000000001</v>
      </c>
      <c r="Q139">
        <v>2.2115999999999998</v>
      </c>
      <c r="R139">
        <v>7.1745000000000003E-2</v>
      </c>
      <c r="S139">
        <v>2.4487999999999999</v>
      </c>
      <c r="T139">
        <v>0.84509999999999996</v>
      </c>
      <c r="U139">
        <v>0.80549000000000004</v>
      </c>
      <c r="V139">
        <v>3.9608999999999998E-2</v>
      </c>
      <c r="W139">
        <v>2.4487999999999999</v>
      </c>
      <c r="X139">
        <v>3.1690999999999998</v>
      </c>
      <c r="Y139">
        <v>2.9152</v>
      </c>
      <c r="Z139">
        <v>0.25391000000000002</v>
      </c>
      <c r="AA139">
        <v>2.4487999999999999</v>
      </c>
      <c r="AB139">
        <v>0.84509999999999996</v>
      </c>
      <c r="AC139">
        <v>1.0548999999999999</v>
      </c>
      <c r="AD139">
        <v>-0.20982999999999999</v>
      </c>
      <c r="AI139" s="7">
        <v>1.0052000000000001</v>
      </c>
      <c r="AJ139" s="6">
        <v>-0.3211</v>
      </c>
      <c r="AP139" s="7">
        <v>7.6515E-2</v>
      </c>
      <c r="AQ139" s="6">
        <v>-0.10441</v>
      </c>
      <c r="AT139" s="7">
        <v>2.6122999999999998</v>
      </c>
      <c r="AU139" s="7">
        <v>3.4649000000000001</v>
      </c>
      <c r="AV139" s="6">
        <v>2.4487999999999999</v>
      </c>
      <c r="AW139" s="6">
        <v>0.84509999999999996</v>
      </c>
      <c r="AX139" s="7">
        <v>2.7905000000000002</v>
      </c>
      <c r="AY139" s="7">
        <v>2.6084999999999998</v>
      </c>
      <c r="AZ139" s="6">
        <v>2.4487999999999999</v>
      </c>
      <c r="BA139" s="6">
        <v>0.84509999999999996</v>
      </c>
    </row>
    <row r="140" spans="1:53" x14ac:dyDescent="0.3">
      <c r="A140" t="s">
        <v>119</v>
      </c>
      <c r="B140">
        <v>2.6122878423124289</v>
      </c>
      <c r="C140">
        <f>VLOOKUP(Área!$A140,Cidades!$A$1:$E$174,2,FALSE)</f>
        <v>2.4814426285023048</v>
      </c>
      <c r="D140">
        <f>VLOOKUP(Área!$A140,Cidades!$A$1:$E$174,3,FALSE)</f>
        <v>0.6020599913279624</v>
      </c>
      <c r="E140">
        <f>VLOOKUP(Área!$A140,Cidades!$A$1:$E$174,4,FALSE)</f>
        <v>3.4649364291217326</v>
      </c>
      <c r="F140">
        <f>VLOOKUP(Área!$A140,Cidades!$A$1:$E$174,5,FALSE)</f>
        <v>0.6020599913279624</v>
      </c>
      <c r="N140" t="s">
        <v>119</v>
      </c>
      <c r="O140">
        <v>2.6122999999999998</v>
      </c>
      <c r="P140">
        <v>2.4813999999999998</v>
      </c>
      <c r="Q140">
        <v>2.2433000000000001</v>
      </c>
      <c r="R140">
        <v>0.23812</v>
      </c>
      <c r="S140">
        <v>2.6122999999999998</v>
      </c>
      <c r="T140">
        <v>0.60206000000000004</v>
      </c>
      <c r="U140">
        <v>0.88515999999999995</v>
      </c>
      <c r="V140">
        <v>-0.28310000000000002</v>
      </c>
      <c r="W140">
        <v>2.6122999999999998</v>
      </c>
      <c r="X140">
        <v>3.4649000000000001</v>
      </c>
      <c r="Y140">
        <v>2.9704000000000002</v>
      </c>
      <c r="Z140">
        <v>0.49453999999999998</v>
      </c>
      <c r="AA140">
        <v>2.6122999999999998</v>
      </c>
      <c r="AB140">
        <v>0.60206000000000004</v>
      </c>
      <c r="AC140">
        <v>1.1609</v>
      </c>
      <c r="AD140">
        <v>-0.55888000000000004</v>
      </c>
      <c r="AI140" s="6">
        <v>1.0839000000000001</v>
      </c>
      <c r="AJ140" s="7">
        <v>0.24562</v>
      </c>
      <c r="AP140" s="6">
        <v>0.19014</v>
      </c>
      <c r="AQ140" s="7">
        <v>0.30525999999999998</v>
      </c>
      <c r="AT140" s="6">
        <v>3.0556999999999999</v>
      </c>
      <c r="AU140" s="6">
        <v>3.8104</v>
      </c>
      <c r="AV140" s="7">
        <v>2.6122999999999998</v>
      </c>
      <c r="AW140" s="7">
        <v>0.60206000000000004</v>
      </c>
      <c r="AX140" s="6">
        <v>2.8134000000000001</v>
      </c>
      <c r="AY140" s="6">
        <v>2.4487000000000001</v>
      </c>
      <c r="AZ140" s="7">
        <v>2.6122999999999998</v>
      </c>
      <c r="BA140" s="7">
        <v>0.60206000000000004</v>
      </c>
    </row>
    <row r="141" spans="1:53" x14ac:dyDescent="0.3">
      <c r="A141" t="s">
        <v>121</v>
      </c>
      <c r="B141">
        <v>3.0557249404672282</v>
      </c>
      <c r="C141">
        <f>VLOOKUP(Área!$A141,Cidades!$A$1:$E$174,2,FALSE)</f>
        <v>2.4983105537896004</v>
      </c>
      <c r="D141">
        <f>VLOOKUP(Área!$A141,Cidades!$A$1:$E$174,3,FALSE)</f>
        <v>0.6020599913279624</v>
      </c>
      <c r="E141">
        <f>VLOOKUP(Área!$A141,Cidades!$A$1:$E$174,4,FALSE)</f>
        <v>3.8104341559226729</v>
      </c>
      <c r="F141">
        <f>VLOOKUP(Área!$A141,Cidades!$A$1:$E$174,5,FALSE)</f>
        <v>1.3802112417116059</v>
      </c>
      <c r="N141" t="s">
        <v>121</v>
      </c>
      <c r="O141">
        <v>3.0556999999999999</v>
      </c>
      <c r="P141">
        <v>2.4983</v>
      </c>
      <c r="Q141">
        <v>2.3294999999999999</v>
      </c>
      <c r="R141">
        <v>0.16883999999999999</v>
      </c>
      <c r="S141">
        <v>3.0556999999999999</v>
      </c>
      <c r="T141">
        <v>0.60206000000000004</v>
      </c>
      <c r="U141">
        <v>1.1012</v>
      </c>
      <c r="V141">
        <v>-0.49913000000000002</v>
      </c>
      <c r="W141">
        <v>3.0556999999999999</v>
      </c>
      <c r="X141">
        <v>3.8104</v>
      </c>
      <c r="Y141">
        <v>3.1200999999999999</v>
      </c>
      <c r="Z141">
        <v>0.69030000000000002</v>
      </c>
      <c r="AA141">
        <v>3.0556999999999999</v>
      </c>
      <c r="AB141">
        <v>1.3802000000000001</v>
      </c>
      <c r="AC141">
        <v>1.4483999999999999</v>
      </c>
      <c r="AD141">
        <v>-6.8192000000000003E-2</v>
      </c>
      <c r="AI141" s="7">
        <v>6.1688E-2</v>
      </c>
      <c r="AJ141" s="6">
        <v>-1.2197</v>
      </c>
      <c r="AP141" s="7">
        <v>-0.15065000000000001</v>
      </c>
      <c r="AQ141" s="6">
        <v>-0.92932000000000003</v>
      </c>
      <c r="AT141" s="7">
        <v>2.7564000000000002</v>
      </c>
      <c r="AU141" s="7">
        <v>3.0369999999999999</v>
      </c>
      <c r="AV141" s="6">
        <v>3.0556999999999999</v>
      </c>
      <c r="AW141" s="6">
        <v>1.3802000000000001</v>
      </c>
      <c r="AX141" s="7">
        <v>2.9685999999999999</v>
      </c>
      <c r="AY141" s="7">
        <v>2.5752000000000002</v>
      </c>
      <c r="AZ141" s="6">
        <v>3.0556999999999999</v>
      </c>
      <c r="BA141" s="6">
        <v>0.60206000000000004</v>
      </c>
    </row>
    <row r="142" spans="1:53" x14ac:dyDescent="0.3">
      <c r="A142" t="s">
        <v>122</v>
      </c>
      <c r="B142">
        <v>2.7563964576149456</v>
      </c>
      <c r="C142">
        <f>VLOOKUP(Área!$A142,Cidades!$A$1:$E$174,2,FALSE)</f>
        <v>2.4216039268698313</v>
      </c>
      <c r="D142">
        <f>VLOOKUP(Área!$A142,Cidades!$A$1:$E$174,3,FALSE)</f>
        <v>1.2304489213782739</v>
      </c>
      <c r="E142">
        <f>VLOOKUP(Área!$A142,Cidades!$A$1:$E$174,4,FALSE)</f>
        <v>3.037027879755775</v>
      </c>
      <c r="F142">
        <f>VLOOKUP(Área!$A142,Cidades!$A$1:$E$174,5,FALSE)</f>
        <v>1.4471580313422192</v>
      </c>
      <c r="N142" t="s">
        <v>122</v>
      </c>
      <c r="O142">
        <v>2.7564000000000002</v>
      </c>
      <c r="P142">
        <v>2.4216000000000002</v>
      </c>
      <c r="Q142">
        <v>2.2713000000000001</v>
      </c>
      <c r="R142">
        <v>0.15028</v>
      </c>
      <c r="S142">
        <v>2.7564000000000002</v>
      </c>
      <c r="T142">
        <v>1.2303999999999999</v>
      </c>
      <c r="U142">
        <v>0.95537000000000005</v>
      </c>
      <c r="V142">
        <v>0.27507999999999999</v>
      </c>
      <c r="W142">
        <v>2.7564000000000002</v>
      </c>
      <c r="X142">
        <v>3.0369999999999999</v>
      </c>
      <c r="Y142">
        <v>3.0190999999999999</v>
      </c>
      <c r="Z142">
        <v>1.7967E-2</v>
      </c>
      <c r="AA142">
        <v>2.7564000000000002</v>
      </c>
      <c r="AB142">
        <v>1.4472</v>
      </c>
      <c r="AC142">
        <v>1.2544</v>
      </c>
      <c r="AD142">
        <v>0.1928</v>
      </c>
      <c r="AI142" s="6">
        <v>-0.82855000000000001</v>
      </c>
      <c r="AJ142" s="7">
        <v>-2.1531000000000002E-2</v>
      </c>
      <c r="AP142" s="7">
        <v>5.4752999999999998E-3</v>
      </c>
      <c r="AQ142" s="7">
        <v>-0.16152</v>
      </c>
      <c r="AT142" s="6">
        <v>2.6229</v>
      </c>
      <c r="AU142" s="6">
        <v>3.1307</v>
      </c>
      <c r="AV142" s="7">
        <v>2.7564000000000002</v>
      </c>
      <c r="AW142" s="7">
        <v>1.4472</v>
      </c>
      <c r="AX142" s="6">
        <v>3.1821999999999999</v>
      </c>
      <c r="AY142" s="6">
        <v>2.6665000000000001</v>
      </c>
      <c r="AZ142" s="7">
        <v>2.7564000000000002</v>
      </c>
      <c r="BA142" s="7">
        <v>1.2303999999999999</v>
      </c>
    </row>
    <row r="143" spans="1:53" x14ac:dyDescent="0.3">
      <c r="A143" t="s">
        <v>123</v>
      </c>
      <c r="B143">
        <v>2.6229224125182213</v>
      </c>
      <c r="C143">
        <f>VLOOKUP(Área!$A143,Cidades!$A$1:$E$174,2,FALSE)</f>
        <v>2.3180633349627615</v>
      </c>
      <c r="D143">
        <f>VLOOKUP(Área!$A143,Cidades!$A$1:$E$174,3,FALSE)</f>
        <v>0</v>
      </c>
      <c r="E143">
        <f>VLOOKUP(Área!$A143,Cidades!$A$1:$E$174,4,FALSE)</f>
        <v>3.1306553490220308</v>
      </c>
      <c r="F143">
        <f>VLOOKUP(Área!$A143,Cidades!$A$1:$E$174,5,FALSE)</f>
        <v>0</v>
      </c>
      <c r="N143" t="s">
        <v>123</v>
      </c>
      <c r="O143">
        <v>2.6229</v>
      </c>
      <c r="P143">
        <v>2.3180999999999998</v>
      </c>
      <c r="Q143">
        <v>2.2454000000000001</v>
      </c>
      <c r="R143">
        <v>7.2670999999999999E-2</v>
      </c>
      <c r="S143">
        <v>2.6229</v>
      </c>
      <c r="T143">
        <v>0</v>
      </c>
      <c r="U143">
        <v>0.89034000000000002</v>
      </c>
      <c r="V143">
        <v>-0.89034000000000002</v>
      </c>
      <c r="W143">
        <v>2.6229</v>
      </c>
      <c r="X143">
        <v>3.1307</v>
      </c>
      <c r="Y143">
        <v>2.9740000000000002</v>
      </c>
      <c r="Z143">
        <v>0.15667</v>
      </c>
      <c r="AA143">
        <v>2.6229</v>
      </c>
      <c r="AB143">
        <v>0</v>
      </c>
      <c r="AC143">
        <v>1.1677999999999999</v>
      </c>
      <c r="AD143">
        <v>-1.1677999999999999</v>
      </c>
      <c r="AI143" s="7">
        <v>-0.1111</v>
      </c>
      <c r="AJ143" s="6">
        <v>1.6476999999999999</v>
      </c>
      <c r="AP143" s="6">
        <v>-0.22584000000000001</v>
      </c>
      <c r="AQ143" s="6">
        <v>1.1254</v>
      </c>
      <c r="AT143" s="7">
        <v>2.6354000000000002</v>
      </c>
      <c r="AU143" s="7">
        <v>3.3946000000000001</v>
      </c>
      <c r="AV143" s="6">
        <v>2.6229</v>
      </c>
      <c r="AW143" s="6">
        <v>0</v>
      </c>
      <c r="AX143" s="7">
        <v>2.7862</v>
      </c>
      <c r="AY143" s="7">
        <v>2.4346000000000001</v>
      </c>
      <c r="AZ143" s="6">
        <v>2.6229</v>
      </c>
      <c r="BA143" s="6">
        <v>0</v>
      </c>
    </row>
    <row r="144" spans="1:53" x14ac:dyDescent="0.3">
      <c r="A144" t="s">
        <v>124</v>
      </c>
      <c r="B144">
        <v>2.6354274457328497</v>
      </c>
      <c r="C144">
        <f>VLOOKUP(Área!$A144,Cidades!$A$1:$E$174,2,FALSE)</f>
        <v>2.3617278360175931</v>
      </c>
      <c r="D144">
        <f>VLOOKUP(Área!$A144,Cidades!$A$1:$E$174,3,FALSE)</f>
        <v>0.3010299956639812</v>
      </c>
      <c r="E144">
        <f>VLOOKUP(Área!$A144,Cidades!$A$1:$E$174,4,FALSE)</f>
        <v>3.3946267642722092</v>
      </c>
      <c r="F144">
        <f>VLOOKUP(Área!$A144,Cidades!$A$1:$E$174,5,FALSE)</f>
        <v>0.90308998699194354</v>
      </c>
      <c r="N144" t="s">
        <v>124</v>
      </c>
      <c r="O144">
        <v>2.6354000000000002</v>
      </c>
      <c r="P144">
        <v>2.3616999999999999</v>
      </c>
      <c r="Q144">
        <v>2.2477999999999998</v>
      </c>
      <c r="R144">
        <v>0.11391</v>
      </c>
      <c r="S144">
        <v>2.6354000000000002</v>
      </c>
      <c r="T144">
        <v>0.30103000000000002</v>
      </c>
      <c r="U144">
        <v>0.89642999999999995</v>
      </c>
      <c r="V144">
        <v>-0.59540000000000004</v>
      </c>
      <c r="W144">
        <v>2.6354000000000002</v>
      </c>
      <c r="X144">
        <v>3.3946000000000001</v>
      </c>
      <c r="Y144">
        <v>2.9782000000000002</v>
      </c>
      <c r="Z144">
        <v>0.41641</v>
      </c>
      <c r="AA144">
        <v>2.6354000000000002</v>
      </c>
      <c r="AB144">
        <v>0.90308999999999995</v>
      </c>
      <c r="AC144">
        <v>1.1758999999999999</v>
      </c>
      <c r="AD144">
        <v>-0.27284999999999998</v>
      </c>
      <c r="AI144" s="6">
        <v>0.26859</v>
      </c>
      <c r="AJ144" s="7">
        <v>0.59660000000000002</v>
      </c>
      <c r="AP144" s="6">
        <v>0.41352</v>
      </c>
      <c r="AQ144" s="7">
        <v>0.70074000000000003</v>
      </c>
      <c r="AT144" s="6">
        <v>3.0411999999999999</v>
      </c>
      <c r="AU144" s="6">
        <v>4.0072999999999999</v>
      </c>
      <c r="AV144" s="7">
        <v>2.6354000000000002</v>
      </c>
      <c r="AW144" s="7">
        <v>0.90308999999999995</v>
      </c>
      <c r="AX144" s="6">
        <v>2.6046999999999998</v>
      </c>
      <c r="AY144" s="6">
        <v>2.5366</v>
      </c>
      <c r="AZ144" s="7">
        <v>2.6354000000000002</v>
      </c>
      <c r="BA144" s="7">
        <v>0.30103000000000002</v>
      </c>
    </row>
    <row r="145" spans="1:53" x14ac:dyDescent="0.3">
      <c r="A145" t="s">
        <v>125</v>
      </c>
      <c r="B145">
        <v>3.0411592878728797</v>
      </c>
      <c r="C145">
        <f>VLOOKUP(Área!$A145,Cidades!$A$1:$E$174,2,FALSE)</f>
        <v>2.5998830720736876</v>
      </c>
      <c r="D145">
        <f>VLOOKUP(Área!$A145,Cidades!$A$1:$E$174,3,FALSE)</f>
        <v>1.8195439355418688</v>
      </c>
      <c r="E145">
        <f>VLOOKUP(Área!$A145,Cidades!$A$1:$E$174,4,FALSE)</f>
        <v>4.0072782473342441</v>
      </c>
      <c r="F145">
        <f>VLOOKUP(Área!$A145,Cidades!$A$1:$E$174,5,FALSE)</f>
        <v>1.8864907251724818</v>
      </c>
      <c r="N145" t="s">
        <v>125</v>
      </c>
      <c r="O145">
        <v>3.0411999999999999</v>
      </c>
      <c r="P145">
        <v>2.5998999999999999</v>
      </c>
      <c r="Q145">
        <v>2.3266</v>
      </c>
      <c r="R145">
        <v>0.27323999999999998</v>
      </c>
      <c r="S145">
        <v>3.0411999999999999</v>
      </c>
      <c r="T145">
        <v>1.8194999999999999</v>
      </c>
      <c r="U145">
        <v>1.0941000000000001</v>
      </c>
      <c r="V145">
        <v>0.72545000000000004</v>
      </c>
      <c r="W145">
        <v>3.0411999999999999</v>
      </c>
      <c r="X145">
        <v>4.0072999999999999</v>
      </c>
      <c r="Y145">
        <v>3.1152000000000002</v>
      </c>
      <c r="Z145">
        <v>0.89205999999999996</v>
      </c>
      <c r="AA145">
        <v>3.0411999999999999</v>
      </c>
      <c r="AB145">
        <v>1.8865000000000001</v>
      </c>
      <c r="AC145">
        <v>1.4390000000000001</v>
      </c>
      <c r="AD145">
        <v>0.44752999999999998</v>
      </c>
      <c r="AI145" s="7">
        <v>-0.54640999999999995</v>
      </c>
      <c r="AJ145" s="6">
        <v>1.7617</v>
      </c>
      <c r="AP145" s="7">
        <v>-0.13525999999999999</v>
      </c>
      <c r="AQ145" s="6">
        <v>0.67083000000000004</v>
      </c>
      <c r="AT145" s="7">
        <v>2.7905000000000002</v>
      </c>
      <c r="AU145" s="7">
        <v>4.2949000000000002</v>
      </c>
      <c r="AV145" s="6">
        <v>3.0411999999999999</v>
      </c>
      <c r="AW145" s="6">
        <v>1.8865000000000001</v>
      </c>
      <c r="AX145" s="7">
        <v>2.4020999999999999</v>
      </c>
      <c r="AY145" s="7">
        <v>2.4742000000000002</v>
      </c>
      <c r="AZ145" s="6">
        <v>3.0411999999999999</v>
      </c>
      <c r="BA145" s="6">
        <v>1.8194999999999999</v>
      </c>
    </row>
    <row r="146" spans="1:53" x14ac:dyDescent="0.3">
      <c r="A146" t="s">
        <v>126</v>
      </c>
      <c r="B146">
        <v>2.790506829920425</v>
      </c>
      <c r="C146">
        <f>VLOOKUP(Área!$A146,Cidades!$A$1:$E$174,2,FALSE)</f>
        <v>2.6085260335771943</v>
      </c>
      <c r="D146">
        <f>VLOOKUP(Área!$A146,Cidades!$A$1:$E$174,3,FALSE)</f>
        <v>2.0413926851582249</v>
      </c>
      <c r="E146">
        <f>VLOOKUP(Área!$A146,Cidades!$A$1:$E$174,4,FALSE)</f>
        <v>4.2949069106051923</v>
      </c>
      <c r="F146">
        <f>VLOOKUP(Área!$A146,Cidades!$A$1:$E$174,5,FALSE)</f>
        <v>2.4771212547196626</v>
      </c>
      <c r="N146" t="s">
        <v>126</v>
      </c>
      <c r="O146">
        <v>2.7905000000000002</v>
      </c>
      <c r="P146">
        <v>2.6084999999999998</v>
      </c>
      <c r="Q146">
        <v>2.2778999999999998</v>
      </c>
      <c r="R146">
        <v>0.33057999999999998</v>
      </c>
      <c r="S146">
        <v>2.7905000000000002</v>
      </c>
      <c r="T146">
        <v>2.0413999999999999</v>
      </c>
      <c r="U146">
        <v>0.97197999999999996</v>
      </c>
      <c r="V146">
        <v>1.0693999999999999</v>
      </c>
      <c r="W146">
        <v>2.7905000000000002</v>
      </c>
      <c r="X146">
        <v>4.2949000000000002</v>
      </c>
      <c r="Y146">
        <v>3.0306000000000002</v>
      </c>
      <c r="Z146">
        <v>1.2643</v>
      </c>
      <c r="AA146">
        <v>2.7905000000000002</v>
      </c>
      <c r="AB146">
        <v>2.4771000000000001</v>
      </c>
      <c r="AC146">
        <v>1.2765</v>
      </c>
      <c r="AD146">
        <v>1.2007000000000001</v>
      </c>
      <c r="AI146" s="6">
        <v>-1.2939000000000001</v>
      </c>
      <c r="AJ146" s="7">
        <v>-1.4774</v>
      </c>
      <c r="AP146" s="6">
        <v>0.27666000000000002</v>
      </c>
      <c r="AQ146" s="7">
        <v>-1.123</v>
      </c>
      <c r="AT146" s="6">
        <v>2.8134000000000001</v>
      </c>
      <c r="AU146" s="6">
        <v>3.0979999999999999</v>
      </c>
      <c r="AV146" s="7">
        <v>2.7905000000000002</v>
      </c>
      <c r="AW146" s="7">
        <v>2.4771000000000001</v>
      </c>
      <c r="AX146" s="6">
        <v>2.7905000000000002</v>
      </c>
      <c r="AY146" s="6">
        <v>2.0792000000000002</v>
      </c>
      <c r="AZ146" s="7">
        <v>2.7905000000000002</v>
      </c>
      <c r="BA146" s="7">
        <v>2.0413999999999999</v>
      </c>
    </row>
    <row r="147" spans="1:53" x14ac:dyDescent="0.3">
      <c r="A147" t="s">
        <v>127</v>
      </c>
      <c r="B147">
        <v>2.8134034986450676</v>
      </c>
      <c r="C147">
        <f>VLOOKUP(Área!$A147,Cidades!$A$1:$E$174,2,FALSE)</f>
        <v>2.4487063199050798</v>
      </c>
      <c r="D147">
        <f>VLOOKUP(Área!$A147,Cidades!$A$1:$E$174,3,FALSE)</f>
        <v>0</v>
      </c>
      <c r="E147">
        <f>VLOOKUP(Área!$A147,Cidades!$A$1:$E$174,4,FALSE)</f>
        <v>3.0979510709941498</v>
      </c>
      <c r="F147">
        <f>VLOOKUP(Área!$A147,Cidades!$A$1:$E$174,5,FALSE)</f>
        <v>0.3010299956639812</v>
      </c>
      <c r="N147" t="s">
        <v>127</v>
      </c>
      <c r="O147">
        <v>2.8134000000000001</v>
      </c>
      <c r="P147">
        <v>2.4487000000000001</v>
      </c>
      <c r="Q147">
        <v>2.2824</v>
      </c>
      <c r="R147">
        <v>0.16631000000000001</v>
      </c>
      <c r="S147">
        <v>2.8134000000000001</v>
      </c>
      <c r="T147">
        <v>0</v>
      </c>
      <c r="U147">
        <v>0.98314000000000001</v>
      </c>
      <c r="V147">
        <v>-0.98314000000000001</v>
      </c>
      <c r="W147">
        <v>2.8134000000000001</v>
      </c>
      <c r="X147">
        <v>3.0979999999999999</v>
      </c>
      <c r="Y147">
        <v>3.0383</v>
      </c>
      <c r="Z147">
        <v>5.9639999999999999E-2</v>
      </c>
      <c r="AA147">
        <v>2.8134000000000001</v>
      </c>
      <c r="AB147">
        <v>0.30103000000000002</v>
      </c>
      <c r="AC147">
        <v>1.2912999999999999</v>
      </c>
      <c r="AD147">
        <v>-0.99028000000000005</v>
      </c>
      <c r="AI147" s="7">
        <v>-0.11357</v>
      </c>
      <c r="AJ147" s="6">
        <v>-0.56389</v>
      </c>
      <c r="AP147" s="7">
        <v>0.34794000000000003</v>
      </c>
      <c r="AQ147" s="6">
        <v>-0.54413999999999996</v>
      </c>
      <c r="AT147" s="7">
        <v>2.9685999999999999</v>
      </c>
      <c r="AU147" s="7">
        <v>3.6497999999999999</v>
      </c>
      <c r="AV147" s="6">
        <v>2.8134000000000001</v>
      </c>
      <c r="AW147" s="6">
        <v>0.30103000000000002</v>
      </c>
      <c r="AX147" s="7">
        <v>2.1705999999999999</v>
      </c>
      <c r="AY147" s="7">
        <v>2.2856000000000001</v>
      </c>
      <c r="AZ147" s="6">
        <v>2.8134000000000001</v>
      </c>
      <c r="BA147" s="6">
        <v>0</v>
      </c>
    </row>
    <row r="148" spans="1:53" x14ac:dyDescent="0.3">
      <c r="A148" t="s">
        <v>128</v>
      </c>
      <c r="B148">
        <v>2.9686412270515583</v>
      </c>
      <c r="C148">
        <f>VLOOKUP(Área!$A148,Cidades!$A$1:$E$174,2,FALSE)</f>
        <v>2.5751878449276608</v>
      </c>
      <c r="D148">
        <f>VLOOKUP(Área!$A148,Cidades!$A$1:$E$174,3,FALSE)</f>
        <v>1.3617278360175928</v>
      </c>
      <c r="E148">
        <f>VLOOKUP(Área!$A148,Cidades!$A$1:$E$174,4,FALSE)</f>
        <v>3.6498214632245651</v>
      </c>
      <c r="F148">
        <f>VLOOKUP(Área!$A148,Cidades!$A$1:$E$174,5,FALSE)</f>
        <v>1.4313637641589874</v>
      </c>
      <c r="N148" t="s">
        <v>128</v>
      </c>
      <c r="O148">
        <v>2.9685999999999999</v>
      </c>
      <c r="P148">
        <v>2.5752000000000002</v>
      </c>
      <c r="Q148">
        <v>2.3126000000000002</v>
      </c>
      <c r="R148">
        <v>0.26262999999999997</v>
      </c>
      <c r="S148">
        <v>2.9685999999999999</v>
      </c>
      <c r="T148">
        <v>1.3616999999999999</v>
      </c>
      <c r="U148">
        <v>1.0588</v>
      </c>
      <c r="V148">
        <v>0.30296000000000001</v>
      </c>
      <c r="W148">
        <v>2.9685999999999999</v>
      </c>
      <c r="X148">
        <v>3.6497999999999999</v>
      </c>
      <c r="Y148">
        <v>3.0907</v>
      </c>
      <c r="Z148">
        <v>0.55908999999999998</v>
      </c>
      <c r="AA148">
        <v>2.9685999999999999</v>
      </c>
      <c r="AB148">
        <v>1.4314</v>
      </c>
      <c r="AC148">
        <v>1.3918999999999999</v>
      </c>
      <c r="AD148">
        <v>3.9414999999999999E-2</v>
      </c>
      <c r="AI148" s="6">
        <v>-0.46603</v>
      </c>
      <c r="AJ148" s="7">
        <v>1.6153999999999999</v>
      </c>
      <c r="AP148" s="6">
        <v>-0.21134</v>
      </c>
      <c r="AQ148" s="7">
        <v>0.52629000000000004</v>
      </c>
      <c r="AT148" s="6">
        <v>3.1821999999999999</v>
      </c>
      <c r="AU148" s="6">
        <v>4.6215999999999999</v>
      </c>
      <c r="AV148" s="7">
        <v>2.9685999999999999</v>
      </c>
      <c r="AW148" s="7">
        <v>1.4314</v>
      </c>
      <c r="AX148" s="6">
        <v>2.5472999999999999</v>
      </c>
      <c r="AY148" s="6">
        <v>2.1583999999999999</v>
      </c>
      <c r="AZ148" s="7">
        <v>2.9685999999999999</v>
      </c>
      <c r="BA148" s="7">
        <v>1.3616999999999999</v>
      </c>
    </row>
    <row r="149" spans="1:53" x14ac:dyDescent="0.3">
      <c r="A149" t="s">
        <v>129</v>
      </c>
      <c r="B149">
        <v>3.1821606214597193</v>
      </c>
      <c r="C149">
        <f>VLOOKUP(Área!$A149,Cidades!$A$1:$E$174,2,FALSE)</f>
        <v>2.6665179805548807</v>
      </c>
      <c r="D149">
        <f>VLOOKUP(Área!$A149,Cidades!$A$1:$E$174,3,FALSE)</f>
        <v>2.4487063199050798</v>
      </c>
      <c r="E149">
        <f>VLOOKUP(Área!$A149,Cidades!$A$1:$E$174,4,FALSE)</f>
        <v>4.6215916758592179</v>
      </c>
      <c r="F149">
        <f>VLOOKUP(Área!$A149,Cidades!$A$1:$E$174,5,FALSE)</f>
        <v>3.7543483357110188</v>
      </c>
      <c r="N149" t="s">
        <v>129</v>
      </c>
      <c r="O149">
        <v>3.1821999999999999</v>
      </c>
      <c r="P149">
        <v>2.6665000000000001</v>
      </c>
      <c r="Q149">
        <v>2.3540000000000001</v>
      </c>
      <c r="R149">
        <v>0.31247999999999998</v>
      </c>
      <c r="S149">
        <v>3.1821999999999999</v>
      </c>
      <c r="T149">
        <v>2.4487000000000001</v>
      </c>
      <c r="U149">
        <v>1.1628000000000001</v>
      </c>
      <c r="V149">
        <v>1.2859</v>
      </c>
      <c r="W149">
        <v>3.1821999999999999</v>
      </c>
      <c r="X149">
        <v>4.6215999999999999</v>
      </c>
      <c r="Y149">
        <v>3.1627999999999998</v>
      </c>
      <c r="Z149">
        <v>1.4588000000000001</v>
      </c>
      <c r="AA149">
        <v>3.1821999999999999</v>
      </c>
      <c r="AB149">
        <v>3.7543000000000002</v>
      </c>
      <c r="AC149">
        <v>1.5304</v>
      </c>
      <c r="AD149">
        <v>2.2240000000000002</v>
      </c>
      <c r="AI149" s="7">
        <v>-1.2561</v>
      </c>
      <c r="AJ149" s="6">
        <v>-0.35554000000000002</v>
      </c>
      <c r="AP149" s="7">
        <v>0.36836000000000002</v>
      </c>
      <c r="AQ149" s="6">
        <v>-0.31292999999999999</v>
      </c>
      <c r="AT149" s="7">
        <v>2.7862</v>
      </c>
      <c r="AU149" s="7">
        <v>3.4458000000000002</v>
      </c>
      <c r="AV149" s="6">
        <v>3.1821999999999999</v>
      </c>
      <c r="AW149" s="6">
        <v>3.7543000000000002</v>
      </c>
      <c r="AX149" s="7">
        <v>3.0264000000000002</v>
      </c>
      <c r="AY149" s="7">
        <v>2.3443999999999998</v>
      </c>
      <c r="AZ149" s="6">
        <v>3.1821999999999999</v>
      </c>
      <c r="BA149" s="6">
        <v>2.4487000000000001</v>
      </c>
    </row>
    <row r="150" spans="1:53" x14ac:dyDescent="0.3">
      <c r="A150" t="s">
        <v>130</v>
      </c>
      <c r="B150">
        <v>2.786238765738196</v>
      </c>
      <c r="C150">
        <f>VLOOKUP(Área!$A150,Cidades!$A$1:$E$174,2,FALSE)</f>
        <v>2.4345689040341987</v>
      </c>
      <c r="D150">
        <f>VLOOKUP(Área!$A150,Cidades!$A$1:$E$174,3,FALSE)</f>
        <v>1.6627578316815741</v>
      </c>
      <c r="E150">
        <f>VLOOKUP(Área!$A150,Cidades!$A$1:$E$174,4,FALSE)</f>
        <v>3.445759836488631</v>
      </c>
      <c r="F150">
        <f>VLOOKUP(Área!$A150,Cidades!$A$1:$E$174,5,FALSE)</f>
        <v>1.8325089127062364</v>
      </c>
      <c r="N150" t="s">
        <v>130</v>
      </c>
      <c r="O150">
        <v>2.7862</v>
      </c>
      <c r="P150">
        <v>2.4346000000000001</v>
      </c>
      <c r="Q150">
        <v>2.2770999999999999</v>
      </c>
      <c r="R150">
        <v>0.15745000000000001</v>
      </c>
      <c r="S150">
        <v>2.7862</v>
      </c>
      <c r="T150">
        <v>1.6628000000000001</v>
      </c>
      <c r="U150">
        <v>0.96989999999999998</v>
      </c>
      <c r="V150">
        <v>0.69284999999999997</v>
      </c>
      <c r="W150">
        <v>2.7862</v>
      </c>
      <c r="X150">
        <v>3.4458000000000002</v>
      </c>
      <c r="Y150">
        <v>3.0291000000000001</v>
      </c>
      <c r="Z150">
        <v>0.41661999999999999</v>
      </c>
      <c r="AA150">
        <v>2.7862</v>
      </c>
      <c r="AB150">
        <v>1.8325</v>
      </c>
      <c r="AC150">
        <v>1.2737000000000001</v>
      </c>
      <c r="AD150">
        <v>0.55881000000000003</v>
      </c>
      <c r="AI150" s="6">
        <v>1.4731000000000001</v>
      </c>
      <c r="AJ150" s="7">
        <v>-0.35660999999999998</v>
      </c>
      <c r="AP150" s="6">
        <v>-1.4749999999999999E-2</v>
      </c>
      <c r="AQ150" s="7">
        <v>-9.4732999999999998E-2</v>
      </c>
      <c r="AT150" s="6">
        <v>2.6046999999999998</v>
      </c>
      <c r="AU150" s="6">
        <v>3.7496999999999998</v>
      </c>
      <c r="AV150" s="7">
        <v>2.7862</v>
      </c>
      <c r="AW150" s="7">
        <v>1.8325</v>
      </c>
      <c r="AX150" s="6">
        <v>2.6522999999999999</v>
      </c>
      <c r="AY150" s="6">
        <v>2.29</v>
      </c>
      <c r="AZ150" s="7">
        <v>2.7862</v>
      </c>
      <c r="BA150" s="7">
        <v>1.6628000000000001</v>
      </c>
    </row>
    <row r="151" spans="1:53" x14ac:dyDescent="0.3">
      <c r="A151" t="s">
        <v>172</v>
      </c>
      <c r="B151">
        <v>2.6046525757111403</v>
      </c>
      <c r="C151">
        <f>VLOOKUP(Área!$A151,Cidades!$A$1:$E$174,2,FALSE)</f>
        <v>2.53655844257153</v>
      </c>
      <c r="D151">
        <f>VLOOKUP(Área!$A151,Cidades!$A$1:$E$174,3,FALSE)</f>
        <v>1.8195439355418688</v>
      </c>
      <c r="E151">
        <f>VLOOKUP(Área!$A151,Cidades!$A$1:$E$174,4,FALSE)</f>
        <v>3.7496590320948999</v>
      </c>
      <c r="F151">
        <f>VLOOKUP(Área!$A151,Cidades!$A$1:$E$174,5,FALSE)</f>
        <v>2.6599162000698504</v>
      </c>
      <c r="N151" t="s">
        <v>172</v>
      </c>
      <c r="O151">
        <v>2.6046999999999998</v>
      </c>
      <c r="P151">
        <v>2.5366</v>
      </c>
      <c r="Q151">
        <v>2.2418</v>
      </c>
      <c r="R151">
        <v>0.29471999999999998</v>
      </c>
      <c r="S151">
        <v>2.6046999999999998</v>
      </c>
      <c r="T151">
        <v>1.8194999999999999</v>
      </c>
      <c r="U151">
        <v>0.88144</v>
      </c>
      <c r="V151">
        <v>0.93811</v>
      </c>
      <c r="W151">
        <v>2.6046999999999998</v>
      </c>
      <c r="X151">
        <v>3.7496999999999998</v>
      </c>
      <c r="Y151">
        <v>2.9678</v>
      </c>
      <c r="Z151">
        <v>0.78183999999999998</v>
      </c>
      <c r="AA151">
        <v>2.6046999999999998</v>
      </c>
      <c r="AB151">
        <v>2.6598999999999999</v>
      </c>
      <c r="AC151">
        <v>1.1559999999999999</v>
      </c>
      <c r="AD151">
        <v>1.5039</v>
      </c>
      <c r="AI151" s="7">
        <v>-0.63382000000000005</v>
      </c>
      <c r="AJ151" s="6">
        <v>1.8483000000000001</v>
      </c>
      <c r="AP151" s="7">
        <v>-0.35010000000000002</v>
      </c>
      <c r="AQ151" s="6">
        <v>1.3137000000000001</v>
      </c>
      <c r="AT151" s="7">
        <v>2.4020999999999999</v>
      </c>
      <c r="AU151" s="7">
        <v>3.3666</v>
      </c>
      <c r="AV151" s="6">
        <v>2.6046999999999998</v>
      </c>
      <c r="AW151" s="6">
        <v>2.6598999999999999</v>
      </c>
      <c r="AX151" s="7">
        <v>2.6536</v>
      </c>
      <c r="AY151" s="7">
        <v>2.3892000000000002</v>
      </c>
      <c r="AZ151" s="6">
        <v>2.6046999999999998</v>
      </c>
      <c r="BA151" s="6">
        <v>1.8194999999999999</v>
      </c>
    </row>
    <row r="152" spans="1:53" x14ac:dyDescent="0.3">
      <c r="A152" t="s">
        <v>131</v>
      </c>
      <c r="B152">
        <v>2.4021065568272011</v>
      </c>
      <c r="C152">
        <f>VLOOKUP(Área!$A152,Cidades!$A$1:$E$174,2,FALSE)</f>
        <v>2.4742162640762553</v>
      </c>
      <c r="D152">
        <f>VLOOKUP(Área!$A152,Cidades!$A$1:$E$174,3,FALSE)</f>
        <v>0.77815125038364363</v>
      </c>
      <c r="E152">
        <f>VLOOKUP(Área!$A152,Cidades!$A$1:$E$174,4,FALSE)</f>
        <v>3.3666097103924297</v>
      </c>
      <c r="F152">
        <f>VLOOKUP(Área!$A152,Cidades!$A$1:$E$174,5,FALSE)</f>
        <v>0.77815125038364363</v>
      </c>
      <c r="N152" t="s">
        <v>131</v>
      </c>
      <c r="O152">
        <v>2.4020999999999999</v>
      </c>
      <c r="P152">
        <v>2.4742000000000002</v>
      </c>
      <c r="Q152">
        <v>2.2025000000000001</v>
      </c>
      <c r="R152">
        <v>0.27172000000000002</v>
      </c>
      <c r="S152">
        <v>2.4020999999999999</v>
      </c>
      <c r="T152">
        <v>0.77815000000000001</v>
      </c>
      <c r="U152">
        <v>0.78276000000000001</v>
      </c>
      <c r="V152">
        <v>-4.6106000000000003E-3</v>
      </c>
      <c r="W152">
        <v>2.4020999999999999</v>
      </c>
      <c r="X152">
        <v>3.3666</v>
      </c>
      <c r="Y152">
        <v>2.8994</v>
      </c>
      <c r="Z152">
        <v>0.46717999999999998</v>
      </c>
      <c r="AA152">
        <v>2.4020999999999999</v>
      </c>
      <c r="AB152">
        <v>0.77815000000000001</v>
      </c>
      <c r="AC152">
        <v>1.0246999999999999</v>
      </c>
      <c r="AD152">
        <v>-0.24653</v>
      </c>
      <c r="AI152" s="6">
        <v>0.98429</v>
      </c>
      <c r="AJ152" s="7">
        <v>-1.0885</v>
      </c>
      <c r="AP152" s="6">
        <v>7.1745000000000003E-2</v>
      </c>
      <c r="AQ152" s="7">
        <v>-0.83072999999999997</v>
      </c>
      <c r="AT152" s="6">
        <v>2.7905000000000002</v>
      </c>
      <c r="AU152" s="6">
        <v>2.2967</v>
      </c>
      <c r="AV152" s="7">
        <v>2.4020999999999999</v>
      </c>
      <c r="AW152" s="7">
        <v>0.77815000000000001</v>
      </c>
      <c r="AX152" s="6">
        <v>2.1859999999999999</v>
      </c>
      <c r="AY152" s="6">
        <v>1.9541999999999999</v>
      </c>
      <c r="AZ152" s="7">
        <v>2.4020999999999999</v>
      </c>
      <c r="BA152" s="7">
        <v>0.77815000000000001</v>
      </c>
    </row>
    <row r="153" spans="1:53" x14ac:dyDescent="0.3">
      <c r="A153" t="s">
        <v>132</v>
      </c>
      <c r="B153">
        <v>2.7904625057932071</v>
      </c>
      <c r="C153">
        <f>VLOOKUP(Área!$A153,Cidades!$A$1:$E$174,2,FALSE)</f>
        <v>2.0791812460476247</v>
      </c>
      <c r="D153">
        <f>VLOOKUP(Área!$A153,Cidades!$A$1:$E$174,3,FALSE)</f>
        <v>0</v>
      </c>
      <c r="E153">
        <f>VLOOKUP(Área!$A153,Cidades!$A$1:$E$174,4,FALSE)</f>
        <v>2.2966651902615309</v>
      </c>
      <c r="F153">
        <f>VLOOKUP(Área!$A153,Cidades!$A$1:$E$174,5,FALSE)</f>
        <v>0.3010299956639812</v>
      </c>
      <c r="N153" t="s">
        <v>132</v>
      </c>
      <c r="O153">
        <v>2.7905000000000002</v>
      </c>
      <c r="P153">
        <v>2.0792000000000002</v>
      </c>
      <c r="Q153">
        <v>2.2778999999999998</v>
      </c>
      <c r="R153">
        <v>-0.19875999999999999</v>
      </c>
      <c r="S153">
        <v>2.7905000000000002</v>
      </c>
      <c r="T153">
        <v>0</v>
      </c>
      <c r="U153">
        <v>0.97196000000000005</v>
      </c>
      <c r="V153">
        <v>-0.97196000000000005</v>
      </c>
      <c r="W153">
        <v>2.7905000000000002</v>
      </c>
      <c r="X153">
        <v>2.2967</v>
      </c>
      <c r="Y153">
        <v>3.0306000000000002</v>
      </c>
      <c r="Z153">
        <v>-0.7339</v>
      </c>
      <c r="AA153">
        <v>2.7905000000000002</v>
      </c>
      <c r="AB153">
        <v>0.30103000000000002</v>
      </c>
      <c r="AC153">
        <v>1.2764</v>
      </c>
      <c r="AD153">
        <v>-0.97541</v>
      </c>
      <c r="AI153" s="7">
        <v>0.92871999999999999</v>
      </c>
      <c r="AJ153" s="6">
        <v>0.24615999999999999</v>
      </c>
      <c r="AP153" s="7">
        <v>0.23812</v>
      </c>
      <c r="AQ153" s="6">
        <v>0.47122000000000003</v>
      </c>
      <c r="AT153" s="7">
        <v>2.1705999999999999</v>
      </c>
      <c r="AU153" s="7">
        <v>2.98</v>
      </c>
      <c r="AV153" s="6">
        <v>2.7905000000000002</v>
      </c>
      <c r="AW153" s="6">
        <v>0.30103000000000002</v>
      </c>
      <c r="AX153" s="7">
        <v>2.8780000000000001</v>
      </c>
      <c r="AY153" s="7">
        <v>2.5501999999999998</v>
      </c>
      <c r="AZ153" s="6">
        <v>2.7905000000000002</v>
      </c>
      <c r="BA153" s="6">
        <v>0</v>
      </c>
    </row>
    <row r="154" spans="1:53" x14ac:dyDescent="0.3">
      <c r="A154" t="s">
        <v>173</v>
      </c>
      <c r="B154">
        <v>2.1705550585212086</v>
      </c>
      <c r="C154">
        <f>VLOOKUP(Área!$A154,Cidades!$A$1:$E$174,2,FALSE)</f>
        <v>2.2855573090077739</v>
      </c>
      <c r="D154">
        <f>VLOOKUP(Área!$A154,Cidades!$A$1:$E$174,3,FALSE)</f>
        <v>0.69897000433601886</v>
      </c>
      <c r="E154">
        <f>VLOOKUP(Área!$A154,Cidades!$A$1:$E$174,4,FALSE)</f>
        <v>2.9800033715837464</v>
      </c>
      <c r="F154">
        <f>VLOOKUP(Área!$A154,Cidades!$A$1:$E$174,5,FALSE)</f>
        <v>2.3802112417116059</v>
      </c>
      <c r="N154" t="s">
        <v>173</v>
      </c>
      <c r="O154">
        <v>2.1705999999999999</v>
      </c>
      <c r="P154">
        <v>2.2856000000000001</v>
      </c>
      <c r="Q154">
        <v>2.1575000000000002</v>
      </c>
      <c r="R154">
        <v>0.12805</v>
      </c>
      <c r="S154">
        <v>2.1705999999999999</v>
      </c>
      <c r="T154">
        <v>0.69896999999999998</v>
      </c>
      <c r="U154">
        <v>0.66995000000000005</v>
      </c>
      <c r="V154">
        <v>2.9016E-2</v>
      </c>
      <c r="W154">
        <v>2.1705999999999999</v>
      </c>
      <c r="X154">
        <v>2.98</v>
      </c>
      <c r="Y154">
        <v>2.8212000000000002</v>
      </c>
      <c r="Z154">
        <v>0.15876999999999999</v>
      </c>
      <c r="AA154">
        <v>2.1705999999999999</v>
      </c>
      <c r="AB154">
        <v>2.3801999999999999</v>
      </c>
      <c r="AC154">
        <v>0.87456999999999996</v>
      </c>
      <c r="AD154">
        <v>1.5056</v>
      </c>
      <c r="AI154" s="6">
        <v>-0.59852000000000005</v>
      </c>
      <c r="AJ154" s="7">
        <v>2.2725</v>
      </c>
      <c r="AP154" s="6">
        <v>0.16883999999999999</v>
      </c>
      <c r="AQ154" s="7">
        <v>1.3812</v>
      </c>
      <c r="AT154" s="6">
        <v>2.5472999999999999</v>
      </c>
      <c r="AU154" s="6">
        <v>2.5314999999999999</v>
      </c>
      <c r="AV154" s="7">
        <v>2.1705999999999999</v>
      </c>
      <c r="AW154" s="7">
        <v>2.3801999999999999</v>
      </c>
      <c r="AX154" s="6">
        <v>2.3460999999999999</v>
      </c>
      <c r="AY154" s="6">
        <v>2.0828000000000002</v>
      </c>
      <c r="AZ154" s="7">
        <v>2.1705999999999999</v>
      </c>
      <c r="BA154" s="7">
        <v>0.69896999999999998</v>
      </c>
    </row>
    <row r="155" spans="1:53" x14ac:dyDescent="0.3">
      <c r="A155" t="s">
        <v>133</v>
      </c>
      <c r="B155">
        <v>2.5472724543181813</v>
      </c>
      <c r="C155">
        <f>VLOOKUP(Área!$A155,Cidades!$A$1:$E$174,2,FALSE)</f>
        <v>2.1583624920952498</v>
      </c>
      <c r="D155">
        <f>VLOOKUP(Área!$A155,Cidades!$A$1:$E$174,3,FALSE)</f>
        <v>0.84509804001425681</v>
      </c>
      <c r="E155">
        <f>VLOOKUP(Área!$A155,Cidades!$A$1:$E$174,4,FALSE)</f>
        <v>2.5314789170422549</v>
      </c>
      <c r="F155">
        <f>VLOOKUP(Área!$A155,Cidades!$A$1:$E$174,5,FALSE)</f>
        <v>0.84509804001425681</v>
      </c>
      <c r="N155" t="s">
        <v>133</v>
      </c>
      <c r="O155">
        <v>2.5472999999999999</v>
      </c>
      <c r="P155">
        <v>2.1583999999999999</v>
      </c>
      <c r="Q155">
        <v>2.2307000000000001</v>
      </c>
      <c r="R155">
        <v>-7.2332999999999995E-2</v>
      </c>
      <c r="S155">
        <v>2.5472999999999999</v>
      </c>
      <c r="T155">
        <v>0.84509999999999996</v>
      </c>
      <c r="U155">
        <v>0.85348000000000002</v>
      </c>
      <c r="V155">
        <v>-8.3861000000000005E-3</v>
      </c>
      <c r="W155">
        <v>2.5472999999999999</v>
      </c>
      <c r="X155">
        <v>2.5314999999999999</v>
      </c>
      <c r="Y155">
        <v>2.9483999999999999</v>
      </c>
      <c r="Z155">
        <v>-0.41697000000000001</v>
      </c>
      <c r="AA155">
        <v>2.5472999999999999</v>
      </c>
      <c r="AB155">
        <v>0.84509999999999996</v>
      </c>
      <c r="AC155">
        <v>1.1188</v>
      </c>
      <c r="AD155">
        <v>-0.27368999999999999</v>
      </c>
      <c r="AI155" s="7">
        <v>1.0284</v>
      </c>
      <c r="AJ155" s="6">
        <v>0.37302000000000002</v>
      </c>
      <c r="AP155" s="7">
        <v>0.15028</v>
      </c>
      <c r="AQ155" s="6">
        <v>0.61499999999999999</v>
      </c>
      <c r="AT155" s="7">
        <v>3.0264000000000002</v>
      </c>
      <c r="AU155" s="7">
        <v>2.8062</v>
      </c>
      <c r="AV155" s="6">
        <v>2.5472999999999999</v>
      </c>
      <c r="AW155" s="6">
        <v>0.84509999999999996</v>
      </c>
      <c r="AX155" s="7">
        <v>2.7959000000000001</v>
      </c>
      <c r="AY155" s="7">
        <v>2.4361999999999999</v>
      </c>
      <c r="AZ155" s="6">
        <v>2.5472999999999999</v>
      </c>
      <c r="BA155" s="6">
        <v>0.84509999999999996</v>
      </c>
    </row>
    <row r="156" spans="1:53" x14ac:dyDescent="0.3">
      <c r="A156" t="s">
        <v>174</v>
      </c>
      <c r="B156">
        <v>3.0264102719077606</v>
      </c>
      <c r="C156">
        <f>VLOOKUP(Área!$A156,Cidades!$A$1:$E$174,2,FALSE)</f>
        <v>2.3443922736851106</v>
      </c>
      <c r="D156">
        <f>VLOOKUP(Área!$A156,Cidades!$A$1:$E$174,3,FALSE)</f>
        <v>2.1643528557844371</v>
      </c>
      <c r="E156">
        <f>VLOOKUP(Área!$A156,Cidades!$A$1:$E$174,4,FALSE)</f>
        <v>2.8061799739838871</v>
      </c>
      <c r="F156">
        <f>VLOOKUP(Área!$A156,Cidades!$A$1:$E$174,5,FALSE)</f>
        <v>2.8627275283179747</v>
      </c>
      <c r="N156" t="s">
        <v>174</v>
      </c>
      <c r="O156">
        <v>3.0264000000000002</v>
      </c>
      <c r="P156">
        <v>2.3443999999999998</v>
      </c>
      <c r="Q156">
        <v>2.3237999999999999</v>
      </c>
      <c r="R156">
        <v>2.0611999999999998E-2</v>
      </c>
      <c r="S156">
        <v>3.0264000000000002</v>
      </c>
      <c r="T156">
        <v>2.1644000000000001</v>
      </c>
      <c r="U156">
        <v>1.0869</v>
      </c>
      <c r="V156">
        <v>1.0773999999999999</v>
      </c>
      <c r="W156">
        <v>3.0264000000000002</v>
      </c>
      <c r="X156">
        <v>2.8062</v>
      </c>
      <c r="Y156">
        <v>3.1101999999999999</v>
      </c>
      <c r="Z156">
        <v>-0.30406</v>
      </c>
      <c r="AA156">
        <v>3.0264000000000002</v>
      </c>
      <c r="AB156">
        <v>2.8626999999999998</v>
      </c>
      <c r="AC156">
        <v>1.4294</v>
      </c>
      <c r="AD156">
        <v>1.4333</v>
      </c>
      <c r="AI156" s="6">
        <v>-0.24049999999999999</v>
      </c>
      <c r="AJ156" s="7">
        <v>1.0595000000000001</v>
      </c>
      <c r="AP156" s="6">
        <v>7.2670999999999999E-2</v>
      </c>
      <c r="AQ156" s="7">
        <v>1.0646</v>
      </c>
      <c r="AT156" s="6">
        <v>2.6522999999999999</v>
      </c>
      <c r="AU156" s="6">
        <v>3.1987000000000001</v>
      </c>
      <c r="AV156" s="7">
        <v>3.0264000000000002</v>
      </c>
      <c r="AW156" s="7">
        <v>2.8626999999999998</v>
      </c>
      <c r="AX156" s="6">
        <v>3.1920000000000002</v>
      </c>
      <c r="AY156" s="6">
        <v>2.5118999999999998</v>
      </c>
      <c r="AZ156" s="7">
        <v>3.0264000000000002</v>
      </c>
      <c r="BA156" s="7">
        <v>2.1644000000000001</v>
      </c>
    </row>
    <row r="157" spans="1:53" x14ac:dyDescent="0.3">
      <c r="A157" t="s">
        <v>134</v>
      </c>
      <c r="B157">
        <v>2.6522743902978996</v>
      </c>
      <c r="C157">
        <f>VLOOKUP(Área!$A157,Cidades!$A$1:$E$174,2,FALSE)</f>
        <v>2.2900346113625178</v>
      </c>
      <c r="D157">
        <f>VLOOKUP(Área!$A157,Cidades!$A$1:$E$174,3,FALSE)</f>
        <v>0</v>
      </c>
      <c r="E157">
        <f>VLOOKUP(Área!$A157,Cidades!$A$1:$E$174,4,FALSE)</f>
        <v>3.1986570869544226</v>
      </c>
      <c r="F157">
        <f>VLOOKUP(Área!$A157,Cidades!$A$1:$E$174,5,FALSE)</f>
        <v>0.3010299956639812</v>
      </c>
      <c r="N157" t="s">
        <v>134</v>
      </c>
      <c r="O157">
        <v>2.6522999999999999</v>
      </c>
      <c r="P157">
        <v>2.29</v>
      </c>
      <c r="Q157">
        <v>2.2511000000000001</v>
      </c>
      <c r="R157">
        <v>3.8940000000000002E-2</v>
      </c>
      <c r="S157">
        <v>2.6522999999999999</v>
      </c>
      <c r="T157">
        <v>0</v>
      </c>
      <c r="U157">
        <v>0.90464</v>
      </c>
      <c r="V157">
        <v>-0.90464</v>
      </c>
      <c r="W157">
        <v>2.6522999999999999</v>
      </c>
      <c r="X157">
        <v>3.1987000000000001</v>
      </c>
      <c r="Y157">
        <v>2.9839000000000002</v>
      </c>
      <c r="Z157">
        <v>0.21476000000000001</v>
      </c>
      <c r="AA157">
        <v>2.6522999999999999</v>
      </c>
      <c r="AB157">
        <v>0.30103000000000002</v>
      </c>
      <c r="AC157">
        <v>1.1869000000000001</v>
      </c>
      <c r="AD157">
        <v>-0.88583000000000001</v>
      </c>
      <c r="AI157" s="7">
        <v>-0.98846000000000001</v>
      </c>
      <c r="AJ157" s="6">
        <v>-0.88580999999999999</v>
      </c>
      <c r="AP157" s="7">
        <v>0.11391</v>
      </c>
      <c r="AQ157" s="6">
        <v>-0.6784</v>
      </c>
      <c r="AT157" s="7">
        <v>2.6536</v>
      </c>
      <c r="AU157" s="7">
        <v>3.7122000000000002</v>
      </c>
      <c r="AV157" s="6">
        <v>2.6522999999999999</v>
      </c>
      <c r="AW157" s="6">
        <v>0.30103000000000002</v>
      </c>
      <c r="AX157" s="7">
        <v>2.4986999999999999</v>
      </c>
      <c r="AY157" s="7">
        <v>2.0413999999999999</v>
      </c>
      <c r="AZ157" s="6">
        <v>2.6522999999999999</v>
      </c>
      <c r="BA157" s="6">
        <v>0</v>
      </c>
    </row>
    <row r="158" spans="1:53" x14ac:dyDescent="0.3">
      <c r="A158" t="s">
        <v>135</v>
      </c>
      <c r="B158">
        <v>2.6535810251450536</v>
      </c>
      <c r="C158">
        <f>VLOOKUP(Área!$A158,Cidades!$A$1:$E$174,2,FALSE)</f>
        <v>2.3891660843645326</v>
      </c>
      <c r="D158">
        <f>VLOOKUP(Área!$A158,Cidades!$A$1:$E$174,3,FALSE)</f>
        <v>0.90308998699194354</v>
      </c>
      <c r="E158">
        <f>VLOOKUP(Área!$A158,Cidades!$A$1:$E$174,4,FALSE)</f>
        <v>3.7122286696195355</v>
      </c>
      <c r="F158">
        <f>VLOOKUP(Área!$A158,Cidades!$A$1:$E$174,5,FALSE)</f>
        <v>0.90308998699194354</v>
      </c>
      <c r="N158" t="s">
        <v>135</v>
      </c>
      <c r="O158">
        <v>2.6536</v>
      </c>
      <c r="P158">
        <v>2.3892000000000002</v>
      </c>
      <c r="Q158">
        <v>2.2513000000000001</v>
      </c>
      <c r="R158">
        <v>0.13782</v>
      </c>
      <c r="S158">
        <v>2.6536</v>
      </c>
      <c r="T158">
        <v>0.90308999999999995</v>
      </c>
      <c r="U158">
        <v>0.90527999999999997</v>
      </c>
      <c r="V158">
        <v>-2.1859000000000002E-3</v>
      </c>
      <c r="W158">
        <v>2.6536</v>
      </c>
      <c r="X158">
        <v>3.7122000000000002</v>
      </c>
      <c r="Y158">
        <v>2.9843000000000002</v>
      </c>
      <c r="Z158">
        <v>0.72789000000000004</v>
      </c>
      <c r="AA158">
        <v>2.6536</v>
      </c>
      <c r="AB158">
        <v>0.90308999999999995</v>
      </c>
      <c r="AC158">
        <v>1.1877</v>
      </c>
      <c r="AD158">
        <v>-0.28460999999999997</v>
      </c>
      <c r="AI158" s="6">
        <v>0.25391000000000002</v>
      </c>
      <c r="AJ158" s="7">
        <v>-1.1869000000000001</v>
      </c>
      <c r="AP158" s="6">
        <v>0.27323999999999998</v>
      </c>
      <c r="AQ158" s="7">
        <v>-0.82989000000000002</v>
      </c>
      <c r="AT158" s="6">
        <v>2.1859999999999999</v>
      </c>
      <c r="AU158" s="6">
        <v>2.29</v>
      </c>
      <c r="AV158" s="7">
        <v>2.6536</v>
      </c>
      <c r="AW158" s="7">
        <v>0.90308999999999995</v>
      </c>
      <c r="AX158" s="6">
        <v>2.8500999999999999</v>
      </c>
      <c r="AY158" s="6">
        <v>2.6989999999999998</v>
      </c>
      <c r="AZ158" s="7">
        <v>2.6536</v>
      </c>
      <c r="BA158" s="7">
        <v>0.90308999999999995</v>
      </c>
    </row>
    <row r="159" spans="1:53" x14ac:dyDescent="0.3">
      <c r="A159" t="s">
        <v>136</v>
      </c>
      <c r="B159">
        <v>2.1860093437215826</v>
      </c>
      <c r="C159">
        <f>VLOOKUP(Área!$A159,Cidades!$A$1:$E$174,2,FALSE)</f>
        <v>1.954242509439325</v>
      </c>
      <c r="D159">
        <f>VLOOKUP(Área!$A159,Cidades!$A$1:$E$174,3,FALSE)</f>
        <v>1.255272505103306</v>
      </c>
      <c r="E159">
        <f>VLOOKUP(Área!$A159,Cidades!$A$1:$E$174,4,FALSE)</f>
        <v>2.2900346113625178</v>
      </c>
      <c r="F159">
        <f>VLOOKUP(Área!$A159,Cidades!$A$1:$E$174,5,FALSE)</f>
        <v>1.2787536009528289</v>
      </c>
      <c r="N159" t="s">
        <v>136</v>
      </c>
      <c r="O159">
        <v>2.1859999999999999</v>
      </c>
      <c r="P159">
        <v>1.9541999999999999</v>
      </c>
      <c r="Q159">
        <v>2.1604999999999999</v>
      </c>
      <c r="R159">
        <v>-0.20627000000000001</v>
      </c>
      <c r="S159">
        <v>2.1859999999999999</v>
      </c>
      <c r="T159">
        <v>1.2553000000000001</v>
      </c>
      <c r="U159">
        <v>0.67747999999999997</v>
      </c>
      <c r="V159">
        <v>0.57779000000000003</v>
      </c>
      <c r="W159">
        <v>2.1859999999999999</v>
      </c>
      <c r="X159">
        <v>2.29</v>
      </c>
      <c r="Y159">
        <v>2.8264999999999998</v>
      </c>
      <c r="Z159">
        <v>-0.53642000000000001</v>
      </c>
      <c r="AA159">
        <v>2.1859999999999999</v>
      </c>
      <c r="AB159">
        <v>1.2787999999999999</v>
      </c>
      <c r="AC159">
        <v>0.88458999999999999</v>
      </c>
      <c r="AD159">
        <v>0.39416000000000001</v>
      </c>
      <c r="AI159" s="7">
        <v>0.49453999999999998</v>
      </c>
      <c r="AJ159" s="6">
        <v>-0.20982999999999999</v>
      </c>
      <c r="AP159" s="7">
        <v>0.33057999999999998</v>
      </c>
      <c r="AQ159" s="6">
        <v>3.9608999999999998E-2</v>
      </c>
      <c r="AT159" s="7">
        <v>2.8780000000000001</v>
      </c>
      <c r="AU159" s="7">
        <v>4.4947999999999997</v>
      </c>
      <c r="AV159" s="6">
        <v>2.1859999999999999</v>
      </c>
      <c r="AW159" s="6">
        <v>1.2787999999999999</v>
      </c>
      <c r="AX159" s="6">
        <v>2.1718000000000002</v>
      </c>
      <c r="AY159" s="6">
        <v>2.2601</v>
      </c>
      <c r="AZ159" s="6">
        <v>2.1859999999999999</v>
      </c>
      <c r="BA159" s="6">
        <v>1.2553000000000001</v>
      </c>
    </row>
    <row r="160" spans="1:53" x14ac:dyDescent="0.3">
      <c r="A160" t="s">
        <v>137</v>
      </c>
      <c r="B160">
        <v>2.8780044702680252</v>
      </c>
      <c r="C160">
        <f>VLOOKUP(Área!$A160,Cidades!$A$1:$E$174,2,FALSE)</f>
        <v>2.5502283530550942</v>
      </c>
      <c r="D160">
        <f>VLOOKUP(Área!$A160,Cidades!$A$1:$E$174,3,FALSE)</f>
        <v>1.4471580313422192</v>
      </c>
      <c r="E160">
        <f>VLOOKUP(Área!$A160,Cidades!$A$1:$E$174,4,FALSE)</f>
        <v>4.4947666291336281</v>
      </c>
      <c r="F160">
        <f>VLOOKUP(Área!$A160,Cidades!$A$1:$E$174,5,FALSE)</f>
        <v>1.6434526764861874</v>
      </c>
      <c r="N160" t="s">
        <v>137</v>
      </c>
      <c r="O160">
        <v>2.8780000000000001</v>
      </c>
      <c r="P160">
        <v>2.5501999999999998</v>
      </c>
      <c r="Q160">
        <v>2.2949000000000002</v>
      </c>
      <c r="R160">
        <v>0.25528000000000001</v>
      </c>
      <c r="S160">
        <v>2.8780000000000001</v>
      </c>
      <c r="T160">
        <v>1.4472</v>
      </c>
      <c r="U160">
        <v>1.0145999999999999</v>
      </c>
      <c r="V160">
        <v>0.43254999999999999</v>
      </c>
      <c r="W160">
        <v>2.8780000000000001</v>
      </c>
      <c r="X160">
        <v>4.4947999999999997</v>
      </c>
      <c r="Y160">
        <v>3.0600999999999998</v>
      </c>
      <c r="Z160">
        <v>1.4346000000000001</v>
      </c>
      <c r="AA160">
        <v>2.8780000000000001</v>
      </c>
      <c r="AB160">
        <v>1.6435</v>
      </c>
      <c r="AC160">
        <v>1.3331999999999999</v>
      </c>
      <c r="AD160">
        <v>0.31025999999999998</v>
      </c>
      <c r="AI160" s="6">
        <v>0.69030000000000002</v>
      </c>
      <c r="AJ160" s="7">
        <v>-0.55888000000000004</v>
      </c>
      <c r="AP160" s="6">
        <v>0.16631000000000001</v>
      </c>
      <c r="AQ160" s="7">
        <v>-0.28310000000000002</v>
      </c>
      <c r="AT160" s="6">
        <v>2.3460999999999999</v>
      </c>
      <c r="AU160" s="6">
        <v>2.4969000000000001</v>
      </c>
      <c r="AV160" s="7">
        <v>2.8780000000000001</v>
      </c>
      <c r="AW160" s="7">
        <v>1.6435</v>
      </c>
      <c r="AX160" s="6">
        <v>2.1541000000000001</v>
      </c>
      <c r="AY160" s="6">
        <v>1.8194999999999999</v>
      </c>
      <c r="AZ160" s="7">
        <v>2.8780000000000001</v>
      </c>
      <c r="BA160" s="7">
        <v>1.4472</v>
      </c>
    </row>
    <row r="161" spans="1:53" x14ac:dyDescent="0.3">
      <c r="A161" t="s">
        <v>138</v>
      </c>
      <c r="B161">
        <v>2.3461396874072928</v>
      </c>
      <c r="C161">
        <f>VLOOKUP(Área!$A161,Cidades!$A$1:$E$174,2,FALSE)</f>
        <v>2.0827853703164503</v>
      </c>
      <c r="D161">
        <f>VLOOKUP(Área!$A161,Cidades!$A$1:$E$174,3,FALSE)</f>
        <v>0.77815125038364363</v>
      </c>
      <c r="E161">
        <f>VLOOKUP(Área!$A161,Cidades!$A$1:$E$174,4,FALSE)</f>
        <v>2.4969296480732148</v>
      </c>
      <c r="F161">
        <f>VLOOKUP(Área!$A161,Cidades!$A$1:$E$174,5,FALSE)</f>
        <v>0.77815125038364363</v>
      </c>
      <c r="N161" t="s">
        <v>138</v>
      </c>
      <c r="O161">
        <v>2.3460999999999999</v>
      </c>
      <c r="P161">
        <v>2.0828000000000002</v>
      </c>
      <c r="Q161">
        <v>2.1916000000000002</v>
      </c>
      <c r="R161">
        <v>-0.10884000000000001</v>
      </c>
      <c r="S161">
        <v>2.3460999999999999</v>
      </c>
      <c r="T161">
        <v>0.77815000000000001</v>
      </c>
      <c r="U161">
        <v>0.75549999999999995</v>
      </c>
      <c r="V161">
        <v>2.2655999999999999E-2</v>
      </c>
      <c r="W161">
        <v>2.3460999999999999</v>
      </c>
      <c r="X161">
        <v>2.4969000000000001</v>
      </c>
      <c r="Y161">
        <v>2.8805000000000001</v>
      </c>
      <c r="Z161">
        <v>-0.3836</v>
      </c>
      <c r="AA161">
        <v>2.3460999999999999</v>
      </c>
      <c r="AB161">
        <v>0.77815000000000001</v>
      </c>
      <c r="AC161">
        <v>0.98839999999999995</v>
      </c>
      <c r="AD161">
        <v>-0.21024999999999999</v>
      </c>
      <c r="AI161" s="7">
        <v>1.7967E-2</v>
      </c>
      <c r="AJ161" s="6">
        <v>-6.8192000000000003E-2</v>
      </c>
      <c r="AP161" s="7">
        <v>0.26262999999999997</v>
      </c>
      <c r="AQ161" s="6">
        <v>-0.49913000000000002</v>
      </c>
      <c r="AT161" s="7">
        <v>2.7959000000000001</v>
      </c>
      <c r="AU161" s="7">
        <v>3.4498000000000002</v>
      </c>
      <c r="AV161" s="6">
        <v>2.3460999999999999</v>
      </c>
      <c r="AW161" s="6">
        <v>0.77815000000000001</v>
      </c>
      <c r="AX161" s="7">
        <v>2.3940000000000001</v>
      </c>
      <c r="AY161" s="7">
        <v>1.8194999999999999</v>
      </c>
      <c r="AZ161" s="6">
        <v>2.3460999999999999</v>
      </c>
      <c r="BA161" s="6">
        <v>0.77815000000000001</v>
      </c>
    </row>
    <row r="162" spans="1:53" x14ac:dyDescent="0.3">
      <c r="A162" t="s">
        <v>139</v>
      </c>
      <c r="B162">
        <v>2.7958821019525852</v>
      </c>
      <c r="C162">
        <f>VLOOKUP(Área!$A162,Cidades!$A$1:$E$174,2,FALSE)</f>
        <v>2.436162647040756</v>
      </c>
      <c r="D162">
        <f>VLOOKUP(Área!$A162,Cidades!$A$1:$E$174,3,FALSE)</f>
        <v>0.6020599913279624</v>
      </c>
      <c r="E162">
        <f>VLOOKUP(Área!$A162,Cidades!$A$1:$E$174,4,FALSE)</f>
        <v>3.4497868469857735</v>
      </c>
      <c r="F162">
        <f>VLOOKUP(Área!$A162,Cidades!$A$1:$E$174,5,FALSE)</f>
        <v>0.6020599913279624</v>
      </c>
      <c r="N162" t="s">
        <v>139</v>
      </c>
      <c r="O162">
        <v>2.7959000000000001</v>
      </c>
      <c r="P162">
        <v>2.4361999999999999</v>
      </c>
      <c r="Q162">
        <v>2.2789999999999999</v>
      </c>
      <c r="R162">
        <v>0.15717</v>
      </c>
      <c r="S162">
        <v>2.7959000000000001</v>
      </c>
      <c r="T162">
        <v>0.60206000000000004</v>
      </c>
      <c r="U162">
        <v>0.97460000000000002</v>
      </c>
      <c r="V162">
        <v>-0.37253999999999998</v>
      </c>
      <c r="W162">
        <v>2.7959000000000001</v>
      </c>
      <c r="X162">
        <v>3.4498000000000002</v>
      </c>
      <c r="Y162">
        <v>3.0324</v>
      </c>
      <c r="Z162">
        <v>0.41738999999999998</v>
      </c>
      <c r="AA162">
        <v>2.7959000000000001</v>
      </c>
      <c r="AB162">
        <v>0.60206000000000004</v>
      </c>
      <c r="AC162">
        <v>1.28</v>
      </c>
      <c r="AD162">
        <v>-0.67788999999999999</v>
      </c>
      <c r="AI162" s="6">
        <v>0.15667</v>
      </c>
      <c r="AJ162" s="7">
        <v>0.1928</v>
      </c>
      <c r="AP162" s="6">
        <v>0.31247999999999998</v>
      </c>
      <c r="AQ162" s="7">
        <v>0.27507999999999999</v>
      </c>
      <c r="AT162" s="6">
        <v>3.1920000000000002</v>
      </c>
      <c r="AU162" s="6">
        <v>3.6080000000000001</v>
      </c>
      <c r="AV162" s="7">
        <v>2.7959000000000001</v>
      </c>
      <c r="AW162" s="7">
        <v>0.60206000000000004</v>
      </c>
      <c r="AX162" s="8">
        <v>1.9117</v>
      </c>
      <c r="AY162" s="8">
        <v>2.2601</v>
      </c>
      <c r="AZ162" s="7">
        <v>2.7959000000000001</v>
      </c>
      <c r="BA162" s="7">
        <v>0.60206000000000004</v>
      </c>
    </row>
    <row r="163" spans="1:53" x14ac:dyDescent="0.3">
      <c r="A163" t="s">
        <v>140</v>
      </c>
      <c r="B163">
        <v>3.1919546045885201</v>
      </c>
      <c r="C163">
        <f>VLOOKUP(Área!$A163,Cidades!$A$1:$E$174,2,FALSE)</f>
        <v>2.5118833609788744</v>
      </c>
      <c r="D163">
        <f>VLOOKUP(Área!$A163,Cidades!$A$1:$E$174,3,FALSE)</f>
        <v>1.5910646070264991</v>
      </c>
      <c r="E163">
        <f>VLOOKUP(Área!$A163,Cidades!$A$1:$E$174,4,FALSE)</f>
        <v>3.6079908585471747</v>
      </c>
      <c r="F163">
        <f>VLOOKUP(Área!$A163,Cidades!$A$1:$E$174,5,FALSE)</f>
        <v>1.7781512503836436</v>
      </c>
      <c r="N163" t="s">
        <v>140</v>
      </c>
      <c r="O163">
        <v>3.1920000000000002</v>
      </c>
      <c r="P163">
        <v>2.5118999999999998</v>
      </c>
      <c r="Q163">
        <v>2.3559000000000001</v>
      </c>
      <c r="R163">
        <v>0.15594</v>
      </c>
      <c r="S163">
        <v>3.1920000000000002</v>
      </c>
      <c r="T163">
        <v>1.5911</v>
      </c>
      <c r="U163">
        <v>1.1676</v>
      </c>
      <c r="V163">
        <v>0.42349999999999999</v>
      </c>
      <c r="W163">
        <v>3.1920000000000002</v>
      </c>
      <c r="X163">
        <v>3.6080000000000001</v>
      </c>
      <c r="Y163">
        <v>3.1661000000000001</v>
      </c>
      <c r="Z163">
        <v>0.44185000000000002</v>
      </c>
      <c r="AA163">
        <v>3.1920000000000002</v>
      </c>
      <c r="AB163">
        <v>1.7782</v>
      </c>
      <c r="AC163">
        <v>1.5367</v>
      </c>
      <c r="AD163">
        <v>0.24143000000000001</v>
      </c>
      <c r="AI163" s="7">
        <v>0.41641</v>
      </c>
      <c r="AJ163" s="6">
        <v>-1.1677999999999999</v>
      </c>
      <c r="AP163" s="7">
        <v>0.15745000000000001</v>
      </c>
      <c r="AQ163" s="6">
        <v>-0.89034000000000002</v>
      </c>
      <c r="AT163" s="7">
        <v>2.4986999999999999</v>
      </c>
      <c r="AU163" s="7">
        <v>2.3201000000000001</v>
      </c>
      <c r="AV163" s="6">
        <v>3.1920000000000002</v>
      </c>
      <c r="AW163" s="6">
        <v>1.7782</v>
      </c>
      <c r="AZ163" s="6">
        <v>3.1920000000000002</v>
      </c>
      <c r="BA163" s="6">
        <v>1.5911</v>
      </c>
    </row>
    <row r="164" spans="1:53" x14ac:dyDescent="0.3">
      <c r="A164" t="s">
        <v>141</v>
      </c>
      <c r="B164">
        <v>2.4986771365944649</v>
      </c>
      <c r="C164">
        <f>VLOOKUP(Área!$A164,Cidades!$A$1:$E$174,2,FALSE)</f>
        <v>2.0413926851582249</v>
      </c>
      <c r="D164">
        <f>VLOOKUP(Área!$A164,Cidades!$A$1:$E$174,3,FALSE)</f>
        <v>0.47712125471966244</v>
      </c>
      <c r="E164">
        <f>VLOOKUP(Área!$A164,Cidades!$A$1:$E$174,4,FALSE)</f>
        <v>2.3201462861110542</v>
      </c>
      <c r="F164">
        <f>VLOOKUP(Área!$A164,Cidades!$A$1:$E$174,5,FALSE)</f>
        <v>0.47712125471966244</v>
      </c>
      <c r="N164" t="s">
        <v>141</v>
      </c>
      <c r="O164">
        <v>2.4986999999999999</v>
      </c>
      <c r="P164">
        <v>2.0413999999999999</v>
      </c>
      <c r="Q164">
        <v>2.2212999999999998</v>
      </c>
      <c r="R164">
        <v>-0.17985999999999999</v>
      </c>
      <c r="S164">
        <v>2.4986999999999999</v>
      </c>
      <c r="T164">
        <v>0.47711999999999999</v>
      </c>
      <c r="U164">
        <v>0.82981000000000005</v>
      </c>
      <c r="V164">
        <v>-0.35269</v>
      </c>
      <c r="W164">
        <v>2.4986999999999999</v>
      </c>
      <c r="X164">
        <v>2.3201000000000001</v>
      </c>
      <c r="Y164">
        <v>2.9319999999999999</v>
      </c>
      <c r="Z164">
        <v>-0.61189000000000004</v>
      </c>
      <c r="AA164">
        <v>2.4986999999999999</v>
      </c>
      <c r="AB164">
        <v>0.47711999999999999</v>
      </c>
      <c r="AC164">
        <v>1.0872999999999999</v>
      </c>
      <c r="AD164">
        <v>-0.61016000000000004</v>
      </c>
      <c r="AI164" s="6">
        <v>0.89205999999999996</v>
      </c>
      <c r="AJ164" s="7">
        <v>-0.27284999999999998</v>
      </c>
      <c r="AP164" s="6">
        <v>0.29471999999999998</v>
      </c>
      <c r="AQ164" s="7">
        <v>-0.59540000000000004</v>
      </c>
      <c r="AT164" s="6">
        <v>2.8500999999999999</v>
      </c>
      <c r="AU164" s="6">
        <v>4.4981999999999998</v>
      </c>
      <c r="AV164" s="7">
        <v>2.4986999999999999</v>
      </c>
      <c r="AW164" s="7">
        <v>0.47711999999999999</v>
      </c>
      <c r="AZ164" s="7">
        <v>2.4986999999999999</v>
      </c>
      <c r="BA164" s="7">
        <v>0.47711999999999999</v>
      </c>
    </row>
    <row r="165" spans="1:53" x14ac:dyDescent="0.3">
      <c r="A165" t="s">
        <v>175</v>
      </c>
      <c r="B165">
        <v>2.8500976609941615</v>
      </c>
      <c r="C165">
        <f>VLOOKUP(Área!$A165,Cidades!$A$1:$E$174,2,FALSE)</f>
        <v>2.6989700043360187</v>
      </c>
      <c r="D165">
        <f>VLOOKUP(Área!$A165,Cidades!$A$1:$E$174,3,FALSE)</f>
        <v>2.2787536009528289</v>
      </c>
      <c r="E165">
        <f>VLOOKUP(Área!$A165,Cidades!$A$1:$E$174,4,FALSE)</f>
        <v>4.4982416126858915</v>
      </c>
      <c r="F165">
        <f>VLOOKUP(Área!$A165,Cidades!$A$1:$E$174,5,FALSE)</f>
        <v>3.1300119496719043</v>
      </c>
      <c r="N165" t="s">
        <v>175</v>
      </c>
      <c r="O165">
        <v>2.8500999999999999</v>
      </c>
      <c r="P165">
        <v>2.6989999999999998</v>
      </c>
      <c r="Q165">
        <v>2.2894999999999999</v>
      </c>
      <c r="R165">
        <v>0.40944000000000003</v>
      </c>
      <c r="S165">
        <v>2.8500999999999999</v>
      </c>
      <c r="T165">
        <v>2.2787999999999999</v>
      </c>
      <c r="U165">
        <v>1.0009999999999999</v>
      </c>
      <c r="V165">
        <v>1.2777000000000001</v>
      </c>
      <c r="W165">
        <v>2.8500999999999999</v>
      </c>
      <c r="X165">
        <v>4.4981999999999998</v>
      </c>
      <c r="Y165">
        <v>3.0507</v>
      </c>
      <c r="Z165">
        <v>1.4475</v>
      </c>
      <c r="AA165">
        <v>2.8500999999999999</v>
      </c>
      <c r="AB165">
        <v>3.13</v>
      </c>
      <c r="AC165">
        <v>1.3150999999999999</v>
      </c>
      <c r="AD165">
        <v>1.8149</v>
      </c>
      <c r="AI165" s="7">
        <v>1.2643</v>
      </c>
      <c r="AJ165" s="6">
        <v>0.44752999999999998</v>
      </c>
      <c r="AP165" s="7">
        <v>0.27172000000000002</v>
      </c>
      <c r="AQ165" s="6">
        <v>0.72545000000000004</v>
      </c>
      <c r="AT165" s="6">
        <v>2.1718000000000002</v>
      </c>
      <c r="AU165" s="6">
        <v>3.1385999999999998</v>
      </c>
      <c r="AV165" s="6">
        <v>2.8500999999999999</v>
      </c>
      <c r="AW165" s="6">
        <v>3.13</v>
      </c>
      <c r="AZ165" s="6">
        <v>2.8500999999999999</v>
      </c>
      <c r="BA165" s="6">
        <v>2.2787999999999999</v>
      </c>
    </row>
    <row r="166" spans="1:53" x14ac:dyDescent="0.3">
      <c r="A166" t="s">
        <v>142</v>
      </c>
      <c r="B166">
        <v>2.450524690058026</v>
      </c>
      <c r="C166">
        <f>VLOOKUP(Área!$A166,Cidades!$A$1:$E$174,2,FALSE)</f>
        <v>0.69897000433601886</v>
      </c>
      <c r="D166">
        <f>VLOOKUP(Área!$A166,Cidades!$A$1:$E$174,3,FALSE)</f>
        <v>0</v>
      </c>
      <c r="E166">
        <f>VLOOKUP(Área!$A166,Cidades!$A$1:$E$174,4,FALSE)</f>
        <v>0.69897000433601886</v>
      </c>
      <c r="F166">
        <f>VLOOKUP(Área!$A166,Cidades!$A$1:$E$174,5,FALSE)</f>
        <v>0</v>
      </c>
      <c r="N166" t="s">
        <v>142</v>
      </c>
      <c r="O166">
        <v>2.4504999999999999</v>
      </c>
      <c r="P166">
        <v>0.69896999999999998</v>
      </c>
      <c r="Q166">
        <v>2.2119</v>
      </c>
      <c r="R166">
        <v>-1.5128999999999999</v>
      </c>
      <c r="S166">
        <v>2.4504999999999999</v>
      </c>
      <c r="T166">
        <v>0</v>
      </c>
      <c r="U166">
        <v>0.80635000000000001</v>
      </c>
      <c r="V166">
        <v>-0.80635000000000001</v>
      </c>
      <c r="W166">
        <v>2.4504999999999999</v>
      </c>
      <c r="X166">
        <v>0.69896999999999998</v>
      </c>
      <c r="Y166">
        <v>2.9157999999999999</v>
      </c>
      <c r="Z166">
        <v>-2.2168000000000001</v>
      </c>
      <c r="AA166">
        <v>2.4504999999999999</v>
      </c>
      <c r="AB166">
        <v>0</v>
      </c>
      <c r="AC166">
        <v>1.0561</v>
      </c>
      <c r="AD166">
        <v>-1.0561</v>
      </c>
      <c r="AI166" s="6">
        <v>5.9639999999999999E-2</v>
      </c>
      <c r="AJ166" s="7">
        <v>1.2007000000000001</v>
      </c>
      <c r="AP166" s="6">
        <v>-0.19875999999999999</v>
      </c>
      <c r="AQ166" s="7">
        <v>1.0693999999999999</v>
      </c>
      <c r="AT166" s="7">
        <v>2.9333</v>
      </c>
      <c r="AU166" s="7">
        <v>1.4623999999999999</v>
      </c>
      <c r="AV166" s="7">
        <v>2.4504999999999999</v>
      </c>
      <c r="AW166" s="7">
        <v>0</v>
      </c>
      <c r="AZ166" s="7">
        <v>2.4504999999999999</v>
      </c>
      <c r="BA166" s="7">
        <v>0</v>
      </c>
    </row>
    <row r="167" spans="1:53" x14ac:dyDescent="0.3">
      <c r="A167" t="s">
        <v>143</v>
      </c>
      <c r="B167">
        <v>2.1718375720313672</v>
      </c>
      <c r="C167">
        <f>VLOOKUP(Área!$A167,Cidades!$A$1:$E$174,2,FALSE)</f>
        <v>2.2600713879850747</v>
      </c>
      <c r="D167">
        <f>VLOOKUP(Área!$A167,Cidades!$A$1:$E$174,3,FALSE)</f>
        <v>1.5440680443502757</v>
      </c>
      <c r="E167">
        <f>VLOOKUP(Área!$A167,Cidades!$A$1:$E$174,4,FALSE)</f>
        <v>3.1386184338994925</v>
      </c>
      <c r="F167">
        <f>VLOOKUP(Área!$A167,Cidades!$A$1:$E$174,5,FALSE)</f>
        <v>1.8512583487190752</v>
      </c>
      <c r="N167" t="s">
        <v>143</v>
      </c>
      <c r="O167">
        <v>2.1718000000000002</v>
      </c>
      <c r="P167">
        <v>2.2601</v>
      </c>
      <c r="Q167">
        <v>2.1577999999999999</v>
      </c>
      <c r="R167">
        <v>0.10231</v>
      </c>
      <c r="S167">
        <v>2.1718000000000002</v>
      </c>
      <c r="T167">
        <v>1.5441</v>
      </c>
      <c r="U167">
        <v>0.67057999999999995</v>
      </c>
      <c r="V167">
        <v>0.87348999999999999</v>
      </c>
      <c r="W167">
        <v>2.1718000000000002</v>
      </c>
      <c r="X167">
        <v>3.1385999999999998</v>
      </c>
      <c r="Y167">
        <v>2.8216999999999999</v>
      </c>
      <c r="Z167">
        <v>0.31695000000000001</v>
      </c>
      <c r="AA167">
        <v>2.1718000000000002</v>
      </c>
      <c r="AB167">
        <v>1.8512999999999999</v>
      </c>
      <c r="AC167">
        <v>0.87539999999999996</v>
      </c>
      <c r="AD167">
        <v>0.97585</v>
      </c>
      <c r="AI167" s="7">
        <v>0.55908999999999998</v>
      </c>
      <c r="AJ167" s="6">
        <v>-0.99028000000000005</v>
      </c>
      <c r="AP167" s="7">
        <v>0.12805</v>
      </c>
      <c r="AQ167" s="6">
        <v>-0.98314000000000001</v>
      </c>
      <c r="AT167" s="6">
        <v>2.1541000000000001</v>
      </c>
      <c r="AU167" s="6">
        <v>1.9731000000000001</v>
      </c>
      <c r="AV167" s="6">
        <v>2.1718000000000002</v>
      </c>
      <c r="AW167" s="6">
        <v>1.8512999999999999</v>
      </c>
      <c r="AZ167" s="6">
        <v>2.1718000000000002</v>
      </c>
      <c r="BA167" s="6">
        <v>1.5441</v>
      </c>
    </row>
    <row r="168" spans="1:53" x14ac:dyDescent="0.3">
      <c r="A168" t="s">
        <v>144</v>
      </c>
      <c r="B168">
        <v>2.9333156620656617</v>
      </c>
      <c r="C168">
        <f>VLOOKUP(Área!$A168,Cidades!$A$1:$E$174,2,FALSE)</f>
        <v>1.3617278360175928</v>
      </c>
      <c r="D168">
        <f>VLOOKUP(Área!$A168,Cidades!$A$1:$E$174,3,FALSE)</f>
        <v>0.47712125471966244</v>
      </c>
      <c r="E168">
        <f>VLOOKUP(Área!$A168,Cidades!$A$1:$E$174,4,FALSE)</f>
        <v>1.4623979978989561</v>
      </c>
      <c r="F168">
        <f>VLOOKUP(Área!$A168,Cidades!$A$1:$E$174,5,FALSE)</f>
        <v>0.47712125471966244</v>
      </c>
      <c r="N168" t="s">
        <v>144</v>
      </c>
      <c r="O168">
        <v>2.9333</v>
      </c>
      <c r="P168">
        <v>1.3616999999999999</v>
      </c>
      <c r="Q168">
        <v>2.3056999999999999</v>
      </c>
      <c r="R168">
        <v>-0.94396999999999998</v>
      </c>
      <c r="S168">
        <v>2.9333</v>
      </c>
      <c r="T168">
        <v>0.47711999999999999</v>
      </c>
      <c r="U168">
        <v>1.0416000000000001</v>
      </c>
      <c r="V168">
        <v>-0.56444000000000005</v>
      </c>
      <c r="W168">
        <v>2.9333</v>
      </c>
      <c r="X168">
        <v>1.4623999999999999</v>
      </c>
      <c r="Y168">
        <v>3.0788000000000002</v>
      </c>
      <c r="Z168">
        <v>-1.6164000000000001</v>
      </c>
      <c r="AA168">
        <v>2.9333</v>
      </c>
      <c r="AB168">
        <v>0.47711999999999999</v>
      </c>
      <c r="AC168">
        <v>1.369</v>
      </c>
      <c r="AD168">
        <v>-0.89193</v>
      </c>
      <c r="AI168" s="6">
        <v>1.4588000000000001</v>
      </c>
      <c r="AJ168" s="7">
        <v>3.9414999999999999E-2</v>
      </c>
      <c r="AP168" s="6">
        <v>-7.2332999999999995E-2</v>
      </c>
      <c r="AQ168" s="7">
        <v>0.30296000000000001</v>
      </c>
      <c r="AT168" s="7">
        <v>2.3940000000000001</v>
      </c>
      <c r="AU168" s="7">
        <v>1.8388</v>
      </c>
      <c r="AV168" s="7">
        <v>2.9333</v>
      </c>
      <c r="AW168" s="7">
        <v>0.47711999999999999</v>
      </c>
      <c r="AZ168" s="7">
        <v>2.9333</v>
      </c>
      <c r="BA168" s="7">
        <v>0.47711999999999999</v>
      </c>
    </row>
    <row r="169" spans="1:53" x14ac:dyDescent="0.3">
      <c r="A169" t="s">
        <v>145</v>
      </c>
      <c r="B169">
        <v>2.1541042975321183</v>
      </c>
      <c r="C169">
        <f>VLOOKUP(Área!$A169,Cidades!$A$1:$E$174,2,FALSE)</f>
        <v>1.8195439355418688</v>
      </c>
      <c r="D169">
        <f>VLOOKUP(Área!$A169,Cidades!$A$1:$E$174,3,FALSE)</f>
        <v>0</v>
      </c>
      <c r="E169">
        <f>VLOOKUP(Área!$A169,Cidades!$A$1:$E$174,4,FALSE)</f>
        <v>1.9731278535996986</v>
      </c>
      <c r="F169">
        <f>VLOOKUP(Área!$A169,Cidades!$A$1:$E$174,5,FALSE)</f>
        <v>0.3010299956639812</v>
      </c>
      <c r="N169" t="s">
        <v>145</v>
      </c>
      <c r="O169">
        <v>2.1541000000000001</v>
      </c>
      <c r="P169">
        <v>1.8194999999999999</v>
      </c>
      <c r="Q169">
        <v>2.1543000000000001</v>
      </c>
      <c r="R169">
        <v>-0.33477000000000001</v>
      </c>
      <c r="S169">
        <v>2.1541000000000001</v>
      </c>
      <c r="T169">
        <v>0</v>
      </c>
      <c r="U169">
        <v>0.66193999999999997</v>
      </c>
      <c r="V169">
        <v>-0.66193999999999997</v>
      </c>
      <c r="W169">
        <v>2.1541000000000001</v>
      </c>
      <c r="X169">
        <v>1.9731000000000001</v>
      </c>
      <c r="Y169">
        <v>2.8157000000000001</v>
      </c>
      <c r="Z169">
        <v>-0.84255000000000002</v>
      </c>
      <c r="AA169">
        <v>2.1541000000000001</v>
      </c>
      <c r="AB169">
        <v>0.30103000000000002</v>
      </c>
      <c r="AC169">
        <v>0.86390999999999996</v>
      </c>
      <c r="AD169">
        <v>-0.56288000000000005</v>
      </c>
      <c r="AI169" s="7">
        <v>0.41661999999999999</v>
      </c>
      <c r="AJ169" s="6">
        <v>2.2240000000000002</v>
      </c>
      <c r="AP169" s="7">
        <v>2.0611999999999998E-2</v>
      </c>
      <c r="AQ169" s="6">
        <v>1.2859</v>
      </c>
      <c r="AT169" s="8">
        <v>1.9117</v>
      </c>
      <c r="AU169" s="8">
        <v>2.8959999999999999</v>
      </c>
      <c r="AV169" s="6">
        <v>2.1541000000000001</v>
      </c>
      <c r="AW169" s="6">
        <v>0.30103000000000002</v>
      </c>
      <c r="AZ169" s="6">
        <v>2.1541000000000001</v>
      </c>
      <c r="BA169" s="6">
        <v>0</v>
      </c>
    </row>
    <row r="170" spans="1:53" x14ac:dyDescent="0.3">
      <c r="A170" t="s">
        <v>146</v>
      </c>
      <c r="B170">
        <v>2.3939540586136796</v>
      </c>
      <c r="C170">
        <f>VLOOKUP(Área!$A170,Cidades!$A$1:$E$174,2,FALSE)</f>
        <v>1.8195439355418688</v>
      </c>
      <c r="D170">
        <f>VLOOKUP(Área!$A170,Cidades!$A$1:$E$174,3,FALSE)</f>
        <v>0</v>
      </c>
      <c r="E170">
        <f>VLOOKUP(Área!$A170,Cidades!$A$1:$E$174,4,FALSE)</f>
        <v>1.8388490907372552</v>
      </c>
      <c r="F170">
        <f>VLOOKUP(Área!$A170,Cidades!$A$1:$E$174,5,FALSE)</f>
        <v>0</v>
      </c>
      <c r="N170" t="s">
        <v>146</v>
      </c>
      <c r="O170">
        <v>2.3940000000000001</v>
      </c>
      <c r="P170">
        <v>1.8194999999999999</v>
      </c>
      <c r="Q170">
        <v>2.2008999999999999</v>
      </c>
      <c r="R170">
        <v>-0.38136999999999999</v>
      </c>
      <c r="S170">
        <v>2.3940000000000001</v>
      </c>
      <c r="T170">
        <v>0</v>
      </c>
      <c r="U170">
        <v>0.77878999999999998</v>
      </c>
      <c r="V170">
        <v>-0.77878999999999998</v>
      </c>
      <c r="W170">
        <v>2.3940000000000001</v>
      </c>
      <c r="X170">
        <v>1.8388</v>
      </c>
      <c r="Y170">
        <v>2.8967000000000001</v>
      </c>
      <c r="Z170">
        <v>-1.0578000000000001</v>
      </c>
      <c r="AA170">
        <v>2.3940000000000001</v>
      </c>
      <c r="AB170">
        <v>0</v>
      </c>
      <c r="AC170">
        <v>1.0194000000000001</v>
      </c>
      <c r="AD170">
        <v>-1.0194000000000001</v>
      </c>
      <c r="AI170" s="6">
        <v>0.78183999999999998</v>
      </c>
      <c r="AJ170" s="7">
        <v>0.55881000000000003</v>
      </c>
      <c r="AP170" s="6">
        <v>3.8940000000000002E-2</v>
      </c>
      <c r="AQ170" s="7">
        <v>0.69284999999999997</v>
      </c>
      <c r="AV170" s="7">
        <v>2.3940000000000001</v>
      </c>
      <c r="AW170" s="7">
        <v>0</v>
      </c>
      <c r="AZ170" s="7">
        <v>2.3940000000000001</v>
      </c>
      <c r="BA170" s="7">
        <v>0</v>
      </c>
    </row>
    <row r="171" spans="1:53" x14ac:dyDescent="0.3">
      <c r="A171" t="s">
        <v>147</v>
      </c>
      <c r="B171">
        <v>1.9117114471772816</v>
      </c>
      <c r="C171">
        <f>VLOOKUP(Área!$A171,Cidades!$A$1:$E$174,2,FALSE)</f>
        <v>2.2600713879850747</v>
      </c>
      <c r="D171">
        <f>VLOOKUP(Área!$A171,Cidades!$A$1:$E$174,3,FALSE)</f>
        <v>0.77815125038364363</v>
      </c>
      <c r="E171">
        <f>VLOOKUP(Área!$A171,Cidades!$A$1:$E$174,4,FALSE)</f>
        <v>2.8959747323590648</v>
      </c>
      <c r="F171">
        <f>VLOOKUP(Área!$A171,Cidades!$A$1:$E$174,5,FALSE)</f>
        <v>0.95424250943932487</v>
      </c>
      <c r="N171" t="s">
        <v>147</v>
      </c>
      <c r="O171">
        <v>1.9117</v>
      </c>
      <c r="P171">
        <v>2.2601</v>
      </c>
      <c r="Q171">
        <v>2.1072000000000002</v>
      </c>
      <c r="R171">
        <v>0.15285000000000001</v>
      </c>
      <c r="S171">
        <v>1.9117</v>
      </c>
      <c r="T171">
        <v>0.77815000000000001</v>
      </c>
      <c r="U171">
        <v>0.54384999999999994</v>
      </c>
      <c r="V171">
        <v>0.23430000000000001</v>
      </c>
      <c r="W171">
        <v>1.9117</v>
      </c>
      <c r="X171">
        <v>2.8959999999999999</v>
      </c>
      <c r="Y171">
        <v>2.7338</v>
      </c>
      <c r="Z171">
        <v>0.16214000000000001</v>
      </c>
      <c r="AA171">
        <v>1.9117</v>
      </c>
      <c r="AB171">
        <v>0.95423999999999998</v>
      </c>
      <c r="AC171">
        <v>0.70677000000000001</v>
      </c>
      <c r="AD171">
        <v>0.24747</v>
      </c>
      <c r="AI171" s="7">
        <v>0.46717999999999998</v>
      </c>
      <c r="AJ171" s="6">
        <v>1.5039</v>
      </c>
      <c r="AP171" s="7">
        <v>0.13782</v>
      </c>
      <c r="AQ171" s="6">
        <v>0.93811</v>
      </c>
      <c r="AV171" s="8">
        <v>1.9117</v>
      </c>
      <c r="AW171" s="8">
        <v>0.95423999999999998</v>
      </c>
      <c r="AZ171" s="8">
        <v>1.9117</v>
      </c>
      <c r="BA171" s="8">
        <v>0.77815000000000001</v>
      </c>
    </row>
    <row r="172" spans="1:53" x14ac:dyDescent="0.3">
      <c r="AI172" s="6">
        <v>-0.7339</v>
      </c>
      <c r="AJ172" s="7">
        <v>-0.24653</v>
      </c>
      <c r="AP172" s="6">
        <v>-0.20627000000000001</v>
      </c>
      <c r="AQ172" s="7">
        <v>-4.6106000000000003E-3</v>
      </c>
    </row>
    <row r="173" spans="1:53" x14ac:dyDescent="0.3">
      <c r="AI173" s="7">
        <v>0.15876999999999999</v>
      </c>
      <c r="AJ173" s="6">
        <v>-0.97541</v>
      </c>
      <c r="AP173" s="7">
        <v>0.25528000000000001</v>
      </c>
      <c r="AQ173" s="6">
        <v>-0.97196000000000005</v>
      </c>
    </row>
    <row r="174" spans="1:53" x14ac:dyDescent="0.3">
      <c r="AI174" s="6">
        <v>-0.41697000000000001</v>
      </c>
      <c r="AJ174" s="7">
        <v>1.5056</v>
      </c>
      <c r="AP174" s="6">
        <v>-0.10884000000000001</v>
      </c>
      <c r="AQ174" s="7">
        <v>2.9016E-2</v>
      </c>
    </row>
    <row r="175" spans="1:53" x14ac:dyDescent="0.3">
      <c r="I175" t="s">
        <v>814</v>
      </c>
      <c r="J175" t="s">
        <v>258</v>
      </c>
      <c r="K175" t="s">
        <v>184</v>
      </c>
      <c r="L175" t="s">
        <v>185</v>
      </c>
      <c r="M175" t="s">
        <v>826</v>
      </c>
      <c r="N175" t="s">
        <v>260</v>
      </c>
      <c r="O175" t="s">
        <v>206</v>
      </c>
      <c r="P175" t="s">
        <v>207</v>
      </c>
      <c r="Q175" t="s">
        <v>148</v>
      </c>
      <c r="R175" t="s">
        <v>261</v>
      </c>
      <c r="S175" t="s">
        <v>184</v>
      </c>
      <c r="T175" t="s">
        <v>185</v>
      </c>
      <c r="U175" t="s">
        <v>214</v>
      </c>
      <c r="V175" t="s">
        <v>259</v>
      </c>
      <c r="W175" t="s">
        <v>206</v>
      </c>
      <c r="X175" t="s">
        <v>207</v>
      </c>
      <c r="Z175" s="1"/>
      <c r="AA175" s="1" t="s">
        <v>192</v>
      </c>
      <c r="AI175" s="7">
        <v>-0.30406</v>
      </c>
      <c r="AJ175" s="6">
        <v>-0.27368999999999999</v>
      </c>
      <c r="AP175" s="7">
        <v>0.15717</v>
      </c>
      <c r="AQ175" s="6">
        <v>-8.3861000000000005E-3</v>
      </c>
    </row>
    <row r="176" spans="1:53" x14ac:dyDescent="0.3">
      <c r="I176">
        <v>2.6149</v>
      </c>
      <c r="J176">
        <v>1.3978999999999999</v>
      </c>
      <c r="K176">
        <v>2.3856999999999999</v>
      </c>
      <c r="L176">
        <v>-0.98778999999999995</v>
      </c>
      <c r="M176">
        <v>2.6149</v>
      </c>
      <c r="N176">
        <v>1.3009999999999999</v>
      </c>
      <c r="O176">
        <v>1.9313</v>
      </c>
      <c r="P176">
        <v>-0.63029000000000002</v>
      </c>
      <c r="Q176">
        <v>2.6762999999999999</v>
      </c>
      <c r="R176">
        <v>0</v>
      </c>
      <c r="S176">
        <v>0.91276000000000002</v>
      </c>
      <c r="T176">
        <v>-0.91276000000000002</v>
      </c>
      <c r="U176">
        <v>2.6762999999999999</v>
      </c>
      <c r="V176">
        <v>0</v>
      </c>
      <c r="W176">
        <v>1.1993</v>
      </c>
      <c r="X176">
        <v>-1.1993</v>
      </c>
      <c r="AA176" t="s">
        <v>237</v>
      </c>
      <c r="AD176" t="s">
        <v>236</v>
      </c>
      <c r="AI176" s="6">
        <v>0.21476000000000001</v>
      </c>
      <c r="AJ176" s="7">
        <v>1.4333</v>
      </c>
      <c r="AP176" s="6">
        <v>0.15594</v>
      </c>
      <c r="AQ176" s="7">
        <v>1.0773999999999999</v>
      </c>
    </row>
    <row r="177" spans="9:43" x14ac:dyDescent="0.3">
      <c r="I177">
        <v>2.3243999999999998</v>
      </c>
      <c r="J177">
        <v>1.6901999999999999</v>
      </c>
      <c r="K177">
        <v>2.1478000000000002</v>
      </c>
      <c r="L177">
        <v>-0.45756000000000002</v>
      </c>
      <c r="M177">
        <v>2.3243999999999998</v>
      </c>
      <c r="N177">
        <v>1.6335</v>
      </c>
      <c r="O177">
        <v>1.7826</v>
      </c>
      <c r="P177">
        <v>-0.14918000000000001</v>
      </c>
      <c r="Q177">
        <v>2.1543000000000001</v>
      </c>
      <c r="R177">
        <v>0</v>
      </c>
      <c r="S177">
        <v>0.65114000000000005</v>
      </c>
      <c r="T177">
        <v>-0.65114000000000005</v>
      </c>
      <c r="U177">
        <v>2.1543000000000001</v>
      </c>
      <c r="V177">
        <v>0.30103000000000002</v>
      </c>
      <c r="W177">
        <v>0.85446999999999995</v>
      </c>
      <c r="X177">
        <v>-0.55344000000000004</v>
      </c>
      <c r="AA177" t="s">
        <v>199</v>
      </c>
      <c r="AB177">
        <f>_xlfn.QUARTILE.INC(Tabela9[Residual],1)</f>
        <v>-0.57164250000000005</v>
      </c>
      <c r="AD177" t="s">
        <v>199</v>
      </c>
      <c r="AE177">
        <f>_xlfn.QUARTILE.INC(Tabela10[Residual4],1)</f>
        <v>-0.81023000000000001</v>
      </c>
      <c r="AI177" s="7">
        <v>0.72789000000000004</v>
      </c>
      <c r="AJ177" s="6">
        <v>-0.88583000000000001</v>
      </c>
      <c r="AP177" s="7">
        <v>-0.17985999999999999</v>
      </c>
      <c r="AQ177" s="6">
        <v>-0.90464</v>
      </c>
    </row>
    <row r="178" spans="9:43" x14ac:dyDescent="0.3">
      <c r="I178">
        <v>2.6762999999999999</v>
      </c>
      <c r="J178">
        <v>2.3222</v>
      </c>
      <c r="K178">
        <v>2.4359999999999999</v>
      </c>
      <c r="L178">
        <v>-0.11380999999999999</v>
      </c>
      <c r="M178">
        <v>2.6762999999999999</v>
      </c>
      <c r="N178">
        <v>2.0644999999999998</v>
      </c>
      <c r="O178">
        <v>1.9626999999999999</v>
      </c>
      <c r="P178">
        <v>0.10172</v>
      </c>
      <c r="Q178">
        <v>2.6069</v>
      </c>
      <c r="R178">
        <v>0.30103000000000002</v>
      </c>
      <c r="S178">
        <v>0.87797000000000003</v>
      </c>
      <c r="T178">
        <v>-0.57694000000000001</v>
      </c>
      <c r="U178">
        <v>2.6069</v>
      </c>
      <c r="V178">
        <v>0.30103000000000002</v>
      </c>
      <c r="W178">
        <v>1.1534</v>
      </c>
      <c r="X178">
        <v>-0.85240000000000005</v>
      </c>
      <c r="AA178" t="s">
        <v>200</v>
      </c>
      <c r="AB178">
        <f>_xlfn.QUARTILE.INC(Tabela9[Residual],3)</f>
        <v>0.61592750000000007</v>
      </c>
      <c r="AD178" t="s">
        <v>200</v>
      </c>
      <c r="AE178">
        <f>_xlfn.QUARTILE.INC(Tabela10[Residual4],3)</f>
        <v>0.57528000000000001</v>
      </c>
      <c r="AI178" s="6">
        <v>-0.53642000000000001</v>
      </c>
      <c r="AJ178" s="7">
        <v>-0.28460999999999997</v>
      </c>
      <c r="AP178" s="6">
        <v>0.40944000000000003</v>
      </c>
      <c r="AQ178" s="7">
        <v>-2.1859000000000002E-3</v>
      </c>
    </row>
    <row r="179" spans="9:43" x14ac:dyDescent="0.3">
      <c r="I179">
        <v>2.1543000000000001</v>
      </c>
      <c r="J179">
        <v>2.6920000000000002</v>
      </c>
      <c r="K179">
        <v>2.0085000000000002</v>
      </c>
      <c r="L179">
        <v>0.68350999999999995</v>
      </c>
      <c r="M179">
        <v>2.1543000000000001</v>
      </c>
      <c r="N179">
        <v>2.2279</v>
      </c>
      <c r="O179">
        <v>1.6956</v>
      </c>
      <c r="P179">
        <v>0.53227000000000002</v>
      </c>
      <c r="Q179">
        <v>2.9853000000000001</v>
      </c>
      <c r="R179">
        <v>1.1760999999999999</v>
      </c>
      <c r="S179">
        <v>1.0676000000000001</v>
      </c>
      <c r="T179">
        <v>0.10843999999999999</v>
      </c>
      <c r="U179">
        <v>2.9853000000000001</v>
      </c>
      <c r="V179">
        <v>1.2553000000000001</v>
      </c>
      <c r="W179">
        <v>1.4034</v>
      </c>
      <c r="X179">
        <v>-0.14815</v>
      </c>
      <c r="AA179" t="s">
        <v>816</v>
      </c>
      <c r="AB179">
        <f>AB178-AB177</f>
        <v>1.18757</v>
      </c>
      <c r="AD179" t="s">
        <v>816</v>
      </c>
      <c r="AE179">
        <f>AE178-AE177</f>
        <v>1.38551</v>
      </c>
      <c r="AI179" s="7">
        <v>1.4346000000000001</v>
      </c>
      <c r="AJ179" s="6">
        <v>0.39416000000000001</v>
      </c>
      <c r="AP179" s="6">
        <v>0.10231</v>
      </c>
      <c r="AQ179" s="6">
        <v>0.57779000000000003</v>
      </c>
    </row>
    <row r="180" spans="9:43" x14ac:dyDescent="0.3">
      <c r="I180">
        <v>1.7790999999999999</v>
      </c>
      <c r="J180">
        <v>3.0512000000000001</v>
      </c>
      <c r="K180">
        <v>1.7010000000000001</v>
      </c>
      <c r="L180">
        <v>1.3501000000000001</v>
      </c>
      <c r="M180">
        <v>1.7790999999999999</v>
      </c>
      <c r="N180">
        <v>2.3443999999999998</v>
      </c>
      <c r="O180">
        <v>1.5035000000000001</v>
      </c>
      <c r="P180">
        <v>0.84084999999999999</v>
      </c>
      <c r="Q180">
        <v>2.1267999999999998</v>
      </c>
      <c r="R180">
        <v>0.47711999999999999</v>
      </c>
      <c r="S180">
        <v>0.63734000000000002</v>
      </c>
      <c r="T180">
        <v>-0.16022</v>
      </c>
      <c r="U180">
        <v>2.1267999999999998</v>
      </c>
      <c r="V180">
        <v>0.47711999999999999</v>
      </c>
      <c r="W180">
        <v>0.83628999999999998</v>
      </c>
      <c r="X180">
        <v>-0.35916999999999999</v>
      </c>
      <c r="AA180" t="s">
        <v>202</v>
      </c>
      <c r="AB180">
        <f>AB178+1.5*AB179</f>
        <v>2.3972825000000002</v>
      </c>
      <c r="AD180" t="s">
        <v>202</v>
      </c>
      <c r="AE180">
        <f>AE178+1.5*AE179</f>
        <v>2.6535450000000003</v>
      </c>
      <c r="AI180" s="6">
        <v>-0.3836</v>
      </c>
      <c r="AJ180" s="7">
        <v>0.31025999999999998</v>
      </c>
      <c r="AP180" s="6">
        <v>-0.33477000000000001</v>
      </c>
      <c r="AQ180" s="7">
        <v>0.43254999999999999</v>
      </c>
    </row>
    <row r="181" spans="9:43" x14ac:dyDescent="0.3">
      <c r="I181">
        <v>2.6069</v>
      </c>
      <c r="J181">
        <v>2.9308999999999998</v>
      </c>
      <c r="K181">
        <v>2.3792</v>
      </c>
      <c r="L181">
        <v>0.55178000000000005</v>
      </c>
      <c r="M181">
        <v>2.6069</v>
      </c>
      <c r="N181">
        <v>2.2923</v>
      </c>
      <c r="O181">
        <v>1.9272</v>
      </c>
      <c r="P181">
        <v>0.36503999999999998</v>
      </c>
      <c r="Q181">
        <v>2.0891000000000002</v>
      </c>
      <c r="R181">
        <v>1.6628000000000001</v>
      </c>
      <c r="S181">
        <v>0.61846000000000001</v>
      </c>
      <c r="T181">
        <v>1.0443</v>
      </c>
      <c r="U181">
        <v>2.0891000000000002</v>
      </c>
      <c r="V181">
        <v>2.1139000000000001</v>
      </c>
      <c r="W181">
        <v>0.81140000000000001</v>
      </c>
      <c r="X181">
        <v>1.3025</v>
      </c>
      <c r="AA181" t="s">
        <v>203</v>
      </c>
      <c r="AB181">
        <f>AB177-1.5*AB179</f>
        <v>-2.3529974999999999</v>
      </c>
      <c r="AD181" t="s">
        <v>203</v>
      </c>
      <c r="AE181">
        <f>AE177-1.5*AE179</f>
        <v>-2.8884949999999998</v>
      </c>
      <c r="AI181" s="7">
        <v>0.41738999999999998</v>
      </c>
      <c r="AJ181" s="6">
        <v>-0.21024999999999999</v>
      </c>
      <c r="AP181" s="7">
        <v>-0.38136999999999999</v>
      </c>
      <c r="AQ181" s="6">
        <v>2.2655999999999999E-2</v>
      </c>
    </row>
    <row r="182" spans="9:43" x14ac:dyDescent="0.3">
      <c r="I182">
        <v>2.9853000000000001</v>
      </c>
      <c r="J182">
        <v>2.5224000000000002</v>
      </c>
      <c r="K182">
        <v>2.6892</v>
      </c>
      <c r="L182">
        <v>-0.16672999999999999</v>
      </c>
      <c r="M182">
        <v>2.9853000000000001</v>
      </c>
      <c r="N182">
        <v>2.2040999999999999</v>
      </c>
      <c r="O182">
        <v>2.1208999999999998</v>
      </c>
      <c r="P182">
        <v>8.3227999999999996E-2</v>
      </c>
      <c r="Q182">
        <v>2.6486999999999998</v>
      </c>
      <c r="R182">
        <v>0</v>
      </c>
      <c r="S182">
        <v>0.89892000000000005</v>
      </c>
      <c r="T182">
        <v>-0.89892000000000005</v>
      </c>
      <c r="U182">
        <v>2.6486999999999998</v>
      </c>
      <c r="V182">
        <v>0</v>
      </c>
      <c r="W182">
        <v>1.181</v>
      </c>
      <c r="X182">
        <v>-1.181</v>
      </c>
      <c r="AI182" s="6">
        <v>0.44185000000000002</v>
      </c>
      <c r="AJ182" s="7">
        <v>-0.67788999999999999</v>
      </c>
      <c r="AP182" s="8">
        <v>0.15285000000000001</v>
      </c>
      <c r="AQ182" s="7">
        <v>-0.37253999999999998</v>
      </c>
    </row>
    <row r="183" spans="9:43" x14ac:dyDescent="0.3">
      <c r="I183">
        <v>2.2029999999999998</v>
      </c>
      <c r="J183">
        <v>2.1644000000000001</v>
      </c>
      <c r="K183">
        <v>2.0482999999999998</v>
      </c>
      <c r="L183">
        <v>0.11601</v>
      </c>
      <c r="M183">
        <v>2.2029999999999998</v>
      </c>
      <c r="N183">
        <v>1.9777</v>
      </c>
      <c r="O183">
        <v>1.7204999999999999</v>
      </c>
      <c r="P183">
        <v>0.25718999999999997</v>
      </c>
      <c r="Q183">
        <v>3.0116999999999998</v>
      </c>
      <c r="R183">
        <v>2.1461000000000001</v>
      </c>
      <c r="S183">
        <v>1.0809</v>
      </c>
      <c r="T183">
        <v>1.0651999999999999</v>
      </c>
      <c r="U183">
        <v>3.0116999999999998</v>
      </c>
      <c r="V183">
        <v>2.1492</v>
      </c>
      <c r="W183">
        <v>1.4209000000000001</v>
      </c>
      <c r="X183">
        <v>0.72836000000000001</v>
      </c>
      <c r="AA183" s="1" t="s">
        <v>193</v>
      </c>
      <c r="AI183" s="7">
        <v>-0.61189000000000004</v>
      </c>
      <c r="AJ183" s="6">
        <v>0.24143000000000001</v>
      </c>
      <c r="AP183" s="7"/>
      <c r="AQ183" s="6">
        <v>0.42349999999999999</v>
      </c>
    </row>
    <row r="184" spans="9:43" x14ac:dyDescent="0.3">
      <c r="I184">
        <v>2.0752000000000002</v>
      </c>
      <c r="J184">
        <v>2.1105999999999998</v>
      </c>
      <c r="K184">
        <v>1.9436</v>
      </c>
      <c r="L184">
        <v>0.16694000000000001</v>
      </c>
      <c r="M184">
        <v>2.0752000000000002</v>
      </c>
      <c r="N184">
        <v>1.8976</v>
      </c>
      <c r="O184">
        <v>1.6551</v>
      </c>
      <c r="P184">
        <v>0.24249999999999999</v>
      </c>
      <c r="Q184">
        <v>2.8672</v>
      </c>
      <c r="R184">
        <v>2.3201000000000001</v>
      </c>
      <c r="S184">
        <v>1.0085</v>
      </c>
      <c r="T184">
        <v>1.3117000000000001</v>
      </c>
      <c r="U184">
        <v>2.8672</v>
      </c>
      <c r="V184">
        <v>3.0546000000000002</v>
      </c>
      <c r="W184">
        <v>1.3253999999999999</v>
      </c>
      <c r="X184">
        <v>1.7292000000000001</v>
      </c>
      <c r="AA184" t="s">
        <v>827</v>
      </c>
      <c r="AD184" t="s">
        <v>236</v>
      </c>
      <c r="AI184" s="6">
        <v>1.4475</v>
      </c>
      <c r="AJ184" s="7">
        <v>-0.61016000000000004</v>
      </c>
      <c r="AP184" s="6"/>
      <c r="AQ184" s="7">
        <v>-0.35269</v>
      </c>
    </row>
    <row r="185" spans="9:43" x14ac:dyDescent="0.3">
      <c r="I185">
        <v>2.4956</v>
      </c>
      <c r="J185">
        <v>1.2553000000000001</v>
      </c>
      <c r="K185">
        <v>2.2879999999999998</v>
      </c>
      <c r="L185">
        <v>-1.0327</v>
      </c>
      <c r="M185">
        <v>2.4956</v>
      </c>
      <c r="N185">
        <v>1.0414000000000001</v>
      </c>
      <c r="O185">
        <v>1.8702000000000001</v>
      </c>
      <c r="P185">
        <v>-0.82884999999999998</v>
      </c>
      <c r="Q185">
        <v>2.9887000000000001</v>
      </c>
      <c r="R185">
        <v>0.47711999999999999</v>
      </c>
      <c r="S185">
        <v>1.0693999999999999</v>
      </c>
      <c r="T185">
        <v>-0.59223999999999999</v>
      </c>
      <c r="U185">
        <v>2.9887000000000001</v>
      </c>
      <c r="V185">
        <v>0.60206000000000004</v>
      </c>
      <c r="W185">
        <v>1.4056999999999999</v>
      </c>
      <c r="X185">
        <v>-0.80361000000000005</v>
      </c>
      <c r="AA185" t="s">
        <v>199</v>
      </c>
      <c r="AB185">
        <f>_xlfn.QUARTILE.INC(Tabela9[Residual4],1)</f>
        <v>-0.292825</v>
      </c>
      <c r="AD185" t="s">
        <v>199</v>
      </c>
      <c r="AE185">
        <f>_xlfn.QUARTILE.INC(Tabela10[Residual],1)</f>
        <v>-0.64393</v>
      </c>
      <c r="AI185" s="6">
        <v>0.31695000000000001</v>
      </c>
      <c r="AJ185" s="6">
        <v>1.8149</v>
      </c>
      <c r="AP185" s="6"/>
      <c r="AQ185" s="6">
        <v>1.2777000000000001</v>
      </c>
    </row>
    <row r="186" spans="9:43" x14ac:dyDescent="0.3">
      <c r="I186">
        <v>2.968</v>
      </c>
      <c r="J186">
        <v>3.2515999999999998</v>
      </c>
      <c r="K186">
        <v>2.6749999999999998</v>
      </c>
      <c r="L186">
        <v>0.57664000000000004</v>
      </c>
      <c r="M186">
        <v>2.968</v>
      </c>
      <c r="N186">
        <v>2.4712999999999998</v>
      </c>
      <c r="O186">
        <v>2.1120000000000001</v>
      </c>
      <c r="P186">
        <v>0.35925000000000001</v>
      </c>
      <c r="Q186">
        <v>3.0670999999999999</v>
      </c>
      <c r="R186">
        <v>0</v>
      </c>
      <c r="S186">
        <v>1.1087</v>
      </c>
      <c r="T186">
        <v>-1.1087</v>
      </c>
      <c r="U186">
        <v>3.0670999999999999</v>
      </c>
      <c r="V186">
        <v>0</v>
      </c>
      <c r="W186">
        <v>1.4575</v>
      </c>
      <c r="X186">
        <v>-1.4575</v>
      </c>
      <c r="AA186" t="s">
        <v>200</v>
      </c>
      <c r="AB186">
        <f>_xlfn.QUARTILE.INC(Tabela9[Residual4],3)</f>
        <v>0.4104775</v>
      </c>
      <c r="AD186" t="s">
        <v>200</v>
      </c>
      <c r="AE186">
        <f>_xlfn.QUARTILE.INC(Tabela10[Residual],3)</f>
        <v>0.59600999999999993</v>
      </c>
      <c r="AI186" s="7">
        <v>-1.6164000000000001</v>
      </c>
      <c r="AJ186" s="7">
        <v>-1.0561</v>
      </c>
      <c r="AP186" s="7"/>
      <c r="AQ186" s="7">
        <v>-0.80635000000000001</v>
      </c>
    </row>
    <row r="187" spans="9:43" x14ac:dyDescent="0.3">
      <c r="I187">
        <v>1.9225000000000001</v>
      </c>
      <c r="J187">
        <v>2.1789999999999998</v>
      </c>
      <c r="K187">
        <v>1.8185</v>
      </c>
      <c r="L187">
        <v>0.36043999999999998</v>
      </c>
      <c r="M187">
        <v>1.9225000000000001</v>
      </c>
      <c r="N187">
        <v>1.9867999999999999</v>
      </c>
      <c r="O187">
        <v>1.577</v>
      </c>
      <c r="P187">
        <v>0.40981000000000001</v>
      </c>
      <c r="Q187">
        <v>3.0015999999999998</v>
      </c>
      <c r="R187">
        <v>1.2787999999999999</v>
      </c>
      <c r="S187">
        <v>1.0758000000000001</v>
      </c>
      <c r="T187">
        <v>0.20294999999999999</v>
      </c>
      <c r="U187">
        <v>3.0015999999999998</v>
      </c>
      <c r="V187">
        <v>1.3978999999999999</v>
      </c>
      <c r="W187">
        <v>1.4141999999999999</v>
      </c>
      <c r="X187">
        <v>-1.6232E-2</v>
      </c>
      <c r="AA187" t="s">
        <v>816</v>
      </c>
      <c r="AB187">
        <f>AB186-AB185</f>
        <v>0.70330249999999994</v>
      </c>
      <c r="AD187" t="s">
        <v>816</v>
      </c>
      <c r="AE187">
        <f>AE186-AE185</f>
        <v>1.2399399999999998</v>
      </c>
      <c r="AI187" s="6">
        <v>-0.84255000000000002</v>
      </c>
      <c r="AJ187" s="6">
        <v>0.97585</v>
      </c>
      <c r="AP187" s="6"/>
      <c r="AQ187" s="6">
        <v>0.87348999999999999</v>
      </c>
    </row>
    <row r="188" spans="9:43" x14ac:dyDescent="0.3">
      <c r="I188">
        <v>2.5592000000000001</v>
      </c>
      <c r="J188">
        <v>1.5315000000000001</v>
      </c>
      <c r="K188">
        <v>2.3401000000000001</v>
      </c>
      <c r="L188">
        <v>-0.80864000000000003</v>
      </c>
      <c r="M188">
        <v>2.5592000000000001</v>
      </c>
      <c r="N188">
        <v>1.3802000000000001</v>
      </c>
      <c r="O188">
        <v>1.9028</v>
      </c>
      <c r="P188">
        <v>-0.52261000000000002</v>
      </c>
      <c r="Q188">
        <v>2.8094000000000001</v>
      </c>
      <c r="R188">
        <v>0.30103000000000002</v>
      </c>
      <c r="S188">
        <v>0.97950000000000004</v>
      </c>
      <c r="T188">
        <v>-0.67847000000000002</v>
      </c>
      <c r="U188">
        <v>2.8094000000000001</v>
      </c>
      <c r="V188">
        <v>0.95423999999999998</v>
      </c>
      <c r="W188">
        <v>1.2871999999999999</v>
      </c>
      <c r="X188">
        <v>-0.33300999999999997</v>
      </c>
      <c r="AA188" t="s">
        <v>202</v>
      </c>
      <c r="AB188">
        <f>AB186+1.5*AB187</f>
        <v>1.46543125</v>
      </c>
      <c r="AD188" t="s">
        <v>202</v>
      </c>
      <c r="AE188">
        <f>AE186+1.5*AE187</f>
        <v>2.4559199999999999</v>
      </c>
      <c r="AI188" s="7">
        <v>-1.0578000000000001</v>
      </c>
      <c r="AJ188" s="7">
        <v>-0.89193</v>
      </c>
      <c r="AP188" s="7"/>
      <c r="AQ188" s="7">
        <v>-0.56444000000000005</v>
      </c>
    </row>
    <row r="189" spans="9:43" x14ac:dyDescent="0.3">
      <c r="I189">
        <v>2.5411000000000001</v>
      </c>
      <c r="J189">
        <v>2.1732</v>
      </c>
      <c r="K189">
        <v>2.3252999999999999</v>
      </c>
      <c r="L189">
        <v>-0.15212999999999999</v>
      </c>
      <c r="M189">
        <v>2.5411000000000001</v>
      </c>
      <c r="N189">
        <v>2.0043000000000002</v>
      </c>
      <c r="O189">
        <v>1.8935999999999999</v>
      </c>
      <c r="P189">
        <v>0.11075</v>
      </c>
      <c r="Q189">
        <v>2.2505000000000002</v>
      </c>
      <c r="R189">
        <v>0.69896999999999998</v>
      </c>
      <c r="S189">
        <v>0.69933000000000001</v>
      </c>
      <c r="T189">
        <v>-3.5677000000000001E-4</v>
      </c>
      <c r="U189">
        <v>2.2505000000000002</v>
      </c>
      <c r="V189">
        <v>0.95423999999999998</v>
      </c>
      <c r="W189">
        <v>0.91798999999999997</v>
      </c>
      <c r="X189">
        <v>3.6255999999999997E-2</v>
      </c>
      <c r="AA189" t="s">
        <v>203</v>
      </c>
      <c r="AB189">
        <f>AB185-1.5*AB187</f>
        <v>-1.3477787499999998</v>
      </c>
      <c r="AD189" t="s">
        <v>203</v>
      </c>
      <c r="AE189">
        <f>AE185-1.5*AE187</f>
        <v>-2.5038399999999998</v>
      </c>
      <c r="AI189" s="8">
        <v>0.16214000000000001</v>
      </c>
      <c r="AJ189" s="6">
        <v>-0.56288000000000005</v>
      </c>
      <c r="AP189" s="8"/>
      <c r="AQ189" s="6">
        <v>-0.66193999999999997</v>
      </c>
    </row>
    <row r="190" spans="9:43" x14ac:dyDescent="0.3">
      <c r="I190">
        <v>2.1865999999999999</v>
      </c>
      <c r="J190">
        <v>0.30103000000000002</v>
      </c>
      <c r="K190">
        <v>2.0348999999999999</v>
      </c>
      <c r="L190">
        <v>-1.7338</v>
      </c>
      <c r="M190">
        <v>2.1865999999999999</v>
      </c>
      <c r="N190">
        <v>0.30103000000000002</v>
      </c>
      <c r="O190">
        <v>1.7121</v>
      </c>
      <c r="P190">
        <v>-1.4111</v>
      </c>
      <c r="Q190">
        <v>2.6633</v>
      </c>
      <c r="R190">
        <v>0.30103000000000002</v>
      </c>
      <c r="S190">
        <v>0.90627000000000002</v>
      </c>
      <c r="T190">
        <v>-0.60524</v>
      </c>
      <c r="U190">
        <v>2.6633</v>
      </c>
      <c r="V190">
        <v>0.30103000000000002</v>
      </c>
      <c r="W190">
        <v>1.1907000000000001</v>
      </c>
      <c r="X190">
        <v>-0.88968999999999998</v>
      </c>
      <c r="AJ190" s="7">
        <v>-1.0194000000000001</v>
      </c>
      <c r="AQ190" s="7">
        <v>-0.77878999999999998</v>
      </c>
    </row>
    <row r="191" spans="9:43" x14ac:dyDescent="0.3">
      <c r="I191">
        <v>1.9288000000000001</v>
      </c>
      <c r="J191">
        <v>2.0127999999999999</v>
      </c>
      <c r="K191">
        <v>1.8237000000000001</v>
      </c>
      <c r="L191">
        <v>0.18915000000000001</v>
      </c>
      <c r="M191">
        <v>1.9288000000000001</v>
      </c>
      <c r="N191">
        <v>1.9191</v>
      </c>
      <c r="O191">
        <v>1.5802</v>
      </c>
      <c r="P191">
        <v>0.33889999999999998</v>
      </c>
      <c r="Q191">
        <v>2.6798999999999999</v>
      </c>
      <c r="R191">
        <v>1.5315000000000001</v>
      </c>
      <c r="S191">
        <v>0.91456999999999999</v>
      </c>
      <c r="T191">
        <v>0.61690999999999996</v>
      </c>
      <c r="U191">
        <v>2.6798999999999999</v>
      </c>
      <c r="V191">
        <v>1.7403999999999999</v>
      </c>
      <c r="W191">
        <v>1.2017</v>
      </c>
      <c r="X191">
        <v>0.53869</v>
      </c>
      <c r="AJ191" s="8">
        <v>0.24747</v>
      </c>
      <c r="AQ191" s="8">
        <v>0.23430000000000001</v>
      </c>
    </row>
    <row r="192" spans="9:43" x14ac:dyDescent="0.3">
      <c r="I192">
        <v>2.1267999999999998</v>
      </c>
      <c r="J192">
        <v>3.6532</v>
      </c>
      <c r="K192">
        <v>1.9859</v>
      </c>
      <c r="L192">
        <v>1.6673</v>
      </c>
      <c r="M192">
        <v>2.1267999999999998</v>
      </c>
      <c r="N192">
        <v>2.3540999999999999</v>
      </c>
      <c r="O192">
        <v>1.6815</v>
      </c>
      <c r="P192">
        <v>0.67257999999999996</v>
      </c>
      <c r="Q192">
        <v>3.0838999999999999</v>
      </c>
      <c r="R192">
        <v>0</v>
      </c>
      <c r="S192">
        <v>1.1171</v>
      </c>
      <c r="T192">
        <v>-1.1171</v>
      </c>
      <c r="U192">
        <v>3.0838999999999999</v>
      </c>
      <c r="V192">
        <v>0</v>
      </c>
      <c r="W192">
        <v>1.4684999999999999</v>
      </c>
      <c r="X192">
        <v>-1.4684999999999999</v>
      </c>
    </row>
    <row r="193" spans="9:24" x14ac:dyDescent="0.3">
      <c r="I193">
        <v>2.0891000000000002</v>
      </c>
      <c r="J193">
        <v>2.6964000000000001</v>
      </c>
      <c r="K193">
        <v>1.9550000000000001</v>
      </c>
      <c r="L193">
        <v>0.74131000000000002</v>
      </c>
      <c r="M193">
        <v>2.0891000000000002</v>
      </c>
      <c r="N193">
        <v>2.2252999999999998</v>
      </c>
      <c r="O193">
        <v>1.6621999999999999</v>
      </c>
      <c r="P193">
        <v>0.56306</v>
      </c>
      <c r="Q193">
        <v>2.6082000000000001</v>
      </c>
      <c r="R193">
        <v>0</v>
      </c>
      <c r="S193">
        <v>0.87861999999999996</v>
      </c>
      <c r="T193">
        <v>-0.87861999999999996</v>
      </c>
      <c r="U193">
        <v>2.6082000000000001</v>
      </c>
      <c r="V193">
        <v>0.77815000000000001</v>
      </c>
      <c r="W193">
        <v>1.1543000000000001</v>
      </c>
      <c r="X193">
        <v>-0.37613999999999997</v>
      </c>
    </row>
    <row r="194" spans="9:24" x14ac:dyDescent="0.3">
      <c r="I194">
        <v>2.4028999999999998</v>
      </c>
      <c r="J194">
        <v>2.0969000000000002</v>
      </c>
      <c r="K194">
        <v>2.2121</v>
      </c>
      <c r="L194">
        <v>-0.11516999999999999</v>
      </c>
      <c r="M194">
        <v>2.4028999999999998</v>
      </c>
      <c r="N194">
        <v>1.8751</v>
      </c>
      <c r="O194">
        <v>1.8228</v>
      </c>
      <c r="P194">
        <v>5.2234000000000003E-2</v>
      </c>
      <c r="Q194">
        <v>3.0032999999999999</v>
      </c>
      <c r="R194">
        <v>1.4914000000000001</v>
      </c>
      <c r="S194">
        <v>1.0767</v>
      </c>
      <c r="T194">
        <v>0.41467999999999999</v>
      </c>
      <c r="U194">
        <v>3.0032999999999999</v>
      </c>
      <c r="V194">
        <v>2.0863999999999998</v>
      </c>
      <c r="W194">
        <v>1.4153</v>
      </c>
      <c r="X194">
        <v>0.67103000000000002</v>
      </c>
    </row>
    <row r="195" spans="9:24" x14ac:dyDescent="0.3">
      <c r="I195">
        <v>2.6486999999999998</v>
      </c>
      <c r="J195">
        <v>3.2923</v>
      </c>
      <c r="K195">
        <v>2.4134000000000002</v>
      </c>
      <c r="L195">
        <v>0.87883999999999995</v>
      </c>
      <c r="M195">
        <v>2.6486999999999998</v>
      </c>
      <c r="N195">
        <v>2.4182999999999999</v>
      </c>
      <c r="O195">
        <v>1.9486000000000001</v>
      </c>
      <c r="P195">
        <v>0.46969</v>
      </c>
      <c r="Q195">
        <v>2.9291999999999998</v>
      </c>
      <c r="R195">
        <v>0</v>
      </c>
      <c r="S195">
        <v>1.0395000000000001</v>
      </c>
      <c r="T195">
        <v>-1.0395000000000001</v>
      </c>
      <c r="U195">
        <v>2.9291999999999998</v>
      </c>
      <c r="V195">
        <v>0</v>
      </c>
      <c r="W195">
        <v>1.3663000000000001</v>
      </c>
      <c r="X195">
        <v>-1.3663000000000001</v>
      </c>
    </row>
    <row r="196" spans="9:24" x14ac:dyDescent="0.3">
      <c r="I196">
        <v>2.5131999999999999</v>
      </c>
      <c r="J196">
        <v>2.8721999999999999</v>
      </c>
      <c r="K196">
        <v>2.3024</v>
      </c>
      <c r="L196">
        <v>0.56976000000000004</v>
      </c>
      <c r="M196">
        <v>2.5131999999999999</v>
      </c>
      <c r="N196">
        <v>2.3222</v>
      </c>
      <c r="O196">
        <v>1.8793</v>
      </c>
      <c r="P196">
        <v>0.44296999999999997</v>
      </c>
      <c r="Q196">
        <v>2.8246000000000002</v>
      </c>
      <c r="R196">
        <v>0</v>
      </c>
      <c r="S196">
        <v>0.98709000000000002</v>
      </c>
      <c r="T196">
        <v>-0.98709000000000002</v>
      </c>
      <c r="U196">
        <v>2.8246000000000002</v>
      </c>
      <c r="V196">
        <v>0</v>
      </c>
      <c r="W196">
        <v>1.2971999999999999</v>
      </c>
      <c r="X196">
        <v>-1.2971999999999999</v>
      </c>
    </row>
    <row r="197" spans="9:24" x14ac:dyDescent="0.3">
      <c r="I197">
        <v>2.9842</v>
      </c>
      <c r="J197">
        <v>2.0933999999999999</v>
      </c>
      <c r="K197">
        <v>2.6882999999999999</v>
      </c>
      <c r="L197">
        <v>-0.59484000000000004</v>
      </c>
      <c r="M197">
        <v>2.9842</v>
      </c>
      <c r="N197">
        <v>1.8451</v>
      </c>
      <c r="O197">
        <v>2.1202999999999999</v>
      </c>
      <c r="P197">
        <v>-0.27522000000000002</v>
      </c>
      <c r="Q197">
        <v>2.6916000000000002</v>
      </c>
      <c r="R197">
        <v>2.0127999999999999</v>
      </c>
      <c r="S197">
        <v>0.92042000000000002</v>
      </c>
      <c r="T197">
        <v>1.0924</v>
      </c>
      <c r="U197">
        <v>2.6916000000000002</v>
      </c>
      <c r="V197">
        <v>2.8149000000000002</v>
      </c>
      <c r="W197">
        <v>1.2094</v>
      </c>
      <c r="X197">
        <v>1.6054999999999999</v>
      </c>
    </row>
    <row r="198" spans="9:24" x14ac:dyDescent="0.3">
      <c r="I198">
        <v>3.0116999999999998</v>
      </c>
      <c r="J198">
        <v>2.5224000000000002</v>
      </c>
      <c r="K198">
        <v>2.7107999999999999</v>
      </c>
      <c r="L198">
        <v>-0.18836</v>
      </c>
      <c r="M198">
        <v>3.0116999999999998</v>
      </c>
      <c r="N198">
        <v>2.2429999999999999</v>
      </c>
      <c r="O198">
        <v>2.1343999999999999</v>
      </c>
      <c r="P198">
        <v>0.10864</v>
      </c>
      <c r="Q198">
        <v>2.5015999999999998</v>
      </c>
      <c r="R198">
        <v>1.3802000000000001</v>
      </c>
      <c r="S198">
        <v>0.82521</v>
      </c>
      <c r="T198">
        <v>0.55501</v>
      </c>
      <c r="U198">
        <v>2.5015999999999998</v>
      </c>
      <c r="V198">
        <v>1.3978999999999999</v>
      </c>
      <c r="W198">
        <v>1.0839000000000001</v>
      </c>
      <c r="X198">
        <v>0.31405</v>
      </c>
    </row>
    <row r="199" spans="9:24" x14ac:dyDescent="0.3">
      <c r="I199">
        <v>2.8672</v>
      </c>
      <c r="J199">
        <v>2.9657</v>
      </c>
      <c r="K199">
        <v>2.5924</v>
      </c>
      <c r="L199">
        <v>0.37324000000000002</v>
      </c>
      <c r="M199">
        <v>2.8672</v>
      </c>
      <c r="N199">
        <v>2.3578999999999999</v>
      </c>
      <c r="O199">
        <v>2.0605000000000002</v>
      </c>
      <c r="P199">
        <v>0.29748000000000002</v>
      </c>
      <c r="Q199">
        <v>2.8393000000000002</v>
      </c>
      <c r="R199">
        <v>0</v>
      </c>
      <c r="S199">
        <v>0.99448000000000003</v>
      </c>
      <c r="T199">
        <v>-0.99448000000000003</v>
      </c>
      <c r="U199">
        <v>2.8393000000000002</v>
      </c>
      <c r="V199">
        <v>0.47711999999999999</v>
      </c>
      <c r="W199">
        <v>1.3069999999999999</v>
      </c>
      <c r="X199">
        <v>-0.82986000000000004</v>
      </c>
    </row>
    <row r="200" spans="9:24" x14ac:dyDescent="0.3">
      <c r="I200">
        <v>2.5063</v>
      </c>
      <c r="J200">
        <v>0.90308999999999995</v>
      </c>
      <c r="K200">
        <v>2.2968000000000002</v>
      </c>
      <c r="L200">
        <v>-1.3936999999999999</v>
      </c>
      <c r="M200">
        <v>2.5063</v>
      </c>
      <c r="N200">
        <v>0.77815000000000001</v>
      </c>
      <c r="O200">
        <v>1.8756999999999999</v>
      </c>
      <c r="P200">
        <v>-1.0975999999999999</v>
      </c>
      <c r="Q200">
        <v>2.1257000000000001</v>
      </c>
      <c r="R200">
        <v>0.60206000000000004</v>
      </c>
      <c r="S200">
        <v>0.63680000000000003</v>
      </c>
      <c r="T200">
        <v>-3.4736999999999997E-2</v>
      </c>
      <c r="U200">
        <v>2.1257000000000001</v>
      </c>
      <c r="V200">
        <v>0.69896999999999998</v>
      </c>
      <c r="W200">
        <v>0.83557999999999999</v>
      </c>
      <c r="X200">
        <v>-0.13661000000000001</v>
      </c>
    </row>
    <row r="201" spans="9:24" x14ac:dyDescent="0.3">
      <c r="I201">
        <v>2.0831</v>
      </c>
      <c r="J201">
        <v>2.8774000000000002</v>
      </c>
      <c r="K201">
        <v>1.9500999999999999</v>
      </c>
      <c r="L201">
        <v>0.92732000000000003</v>
      </c>
      <c r="M201">
        <v>2.0831</v>
      </c>
      <c r="N201">
        <v>2.2553000000000001</v>
      </c>
      <c r="O201">
        <v>1.6591</v>
      </c>
      <c r="P201">
        <v>0.59614</v>
      </c>
      <c r="Q201">
        <v>2.0868000000000002</v>
      </c>
      <c r="R201">
        <v>1.6628000000000001</v>
      </c>
      <c r="S201">
        <v>0.61726000000000003</v>
      </c>
      <c r="T201">
        <v>1.0455000000000001</v>
      </c>
      <c r="U201">
        <v>2.0868000000000002</v>
      </c>
      <c r="V201">
        <v>1.8129</v>
      </c>
      <c r="W201">
        <v>0.80981999999999998</v>
      </c>
      <c r="X201">
        <v>1.0031000000000001</v>
      </c>
    </row>
    <row r="202" spans="9:24" x14ac:dyDescent="0.3">
      <c r="I202">
        <v>2.2528999999999999</v>
      </c>
      <c r="J202">
        <v>0</v>
      </c>
      <c r="K202">
        <v>2.0891999999999999</v>
      </c>
      <c r="L202">
        <v>-2.0891999999999999</v>
      </c>
      <c r="M202">
        <v>2.2528999999999999</v>
      </c>
      <c r="N202">
        <v>0</v>
      </c>
      <c r="O202">
        <v>1.746</v>
      </c>
      <c r="P202">
        <v>-1.746</v>
      </c>
      <c r="Q202">
        <v>3.1709999999999998</v>
      </c>
      <c r="R202">
        <v>1.5051000000000001</v>
      </c>
      <c r="S202">
        <v>1.1608000000000001</v>
      </c>
      <c r="T202">
        <v>0.34439999999999998</v>
      </c>
      <c r="U202">
        <v>3.1709999999999998</v>
      </c>
      <c r="V202">
        <v>1.5441</v>
      </c>
      <c r="W202">
        <v>1.5261</v>
      </c>
      <c r="X202">
        <v>1.7944000000000002E-2</v>
      </c>
    </row>
    <row r="203" spans="9:24" x14ac:dyDescent="0.3">
      <c r="I203">
        <v>2.9887000000000001</v>
      </c>
      <c r="J203">
        <v>2.9790999999999999</v>
      </c>
      <c r="K203">
        <v>2.6920000000000002</v>
      </c>
      <c r="L203">
        <v>0.28713</v>
      </c>
      <c r="M203">
        <v>2.9887000000000001</v>
      </c>
      <c r="N203">
        <v>2.4165999999999999</v>
      </c>
      <c r="O203">
        <v>2.1225999999999998</v>
      </c>
      <c r="P203">
        <v>0.29399999999999998</v>
      </c>
      <c r="Q203">
        <v>2.7098</v>
      </c>
      <c r="R203">
        <v>0</v>
      </c>
      <c r="S203">
        <v>0.92954000000000003</v>
      </c>
      <c r="T203">
        <v>-0.92954000000000003</v>
      </c>
      <c r="U203">
        <v>2.7098</v>
      </c>
      <c r="V203">
        <v>0</v>
      </c>
      <c r="W203">
        <v>1.2214</v>
      </c>
      <c r="X203">
        <v>-1.2214</v>
      </c>
    </row>
    <row r="204" spans="9:24" x14ac:dyDescent="0.3">
      <c r="I204">
        <v>2.1619999999999999</v>
      </c>
      <c r="J204">
        <v>2.4813999999999998</v>
      </c>
      <c r="K204">
        <v>2.0146999999999999</v>
      </c>
      <c r="L204">
        <v>0.46673999999999999</v>
      </c>
      <c r="M204">
        <v>2.1619999999999999</v>
      </c>
      <c r="N204">
        <v>2.1366999999999998</v>
      </c>
      <c r="O204">
        <v>1.6995</v>
      </c>
      <c r="P204">
        <v>0.43719999999999998</v>
      </c>
      <c r="Q204">
        <v>3.0419</v>
      </c>
      <c r="R204">
        <v>1.7403999999999999</v>
      </c>
      <c r="S204">
        <v>1.0960000000000001</v>
      </c>
      <c r="T204">
        <v>0.64432</v>
      </c>
      <c r="U204">
        <v>3.0419</v>
      </c>
      <c r="V204">
        <v>1.8692</v>
      </c>
      <c r="W204">
        <v>1.4408000000000001</v>
      </c>
      <c r="X204">
        <v>0.4284</v>
      </c>
    </row>
    <row r="205" spans="9:24" x14ac:dyDescent="0.3">
      <c r="I205">
        <v>3.0670999999999999</v>
      </c>
      <c r="J205">
        <v>3.4327999999999999</v>
      </c>
      <c r="K205">
        <v>2.7562000000000002</v>
      </c>
      <c r="L205">
        <v>0.67659999999999998</v>
      </c>
      <c r="M205">
        <v>3.0670999999999999</v>
      </c>
      <c r="N205">
        <v>2.3820000000000001</v>
      </c>
      <c r="O205">
        <v>2.1627999999999998</v>
      </c>
      <c r="P205">
        <v>0.21925</v>
      </c>
      <c r="Q205">
        <v>3.0777000000000001</v>
      </c>
      <c r="R205">
        <v>0.47711999999999999</v>
      </c>
      <c r="S205">
        <v>1.1140000000000001</v>
      </c>
      <c r="T205">
        <v>-0.63683999999999996</v>
      </c>
      <c r="U205">
        <v>3.0777000000000001</v>
      </c>
      <c r="V205">
        <v>0.47711999999999999</v>
      </c>
      <c r="W205">
        <v>1.4644999999999999</v>
      </c>
      <c r="X205">
        <v>-0.98734</v>
      </c>
    </row>
    <row r="206" spans="9:24" x14ac:dyDescent="0.3">
      <c r="I206">
        <v>2.4070999999999998</v>
      </c>
      <c r="J206">
        <v>3.0430000000000001</v>
      </c>
      <c r="K206">
        <v>2.2155</v>
      </c>
      <c r="L206">
        <v>0.82745999999999997</v>
      </c>
      <c r="M206">
        <v>2.4070999999999998</v>
      </c>
      <c r="N206">
        <v>2.2717999999999998</v>
      </c>
      <c r="O206">
        <v>1.825</v>
      </c>
      <c r="P206">
        <v>0.44686999999999999</v>
      </c>
      <c r="Q206">
        <v>2.5144000000000002</v>
      </c>
      <c r="R206">
        <v>0</v>
      </c>
      <c r="S206">
        <v>0.83164000000000005</v>
      </c>
      <c r="T206">
        <v>-0.83164000000000005</v>
      </c>
      <c r="U206">
        <v>2.5144000000000002</v>
      </c>
      <c r="V206">
        <v>0</v>
      </c>
      <c r="W206">
        <v>1.0924</v>
      </c>
      <c r="X206">
        <v>-1.0924</v>
      </c>
    </row>
    <row r="207" spans="9:24" x14ac:dyDescent="0.3">
      <c r="I207">
        <v>2.3071000000000002</v>
      </c>
      <c r="J207">
        <v>0.95423999999999998</v>
      </c>
      <c r="K207">
        <v>2.1335999999999999</v>
      </c>
      <c r="L207">
        <v>-1.1794</v>
      </c>
      <c r="M207">
        <v>2.3071000000000002</v>
      </c>
      <c r="N207">
        <v>0.90308999999999995</v>
      </c>
      <c r="O207">
        <v>1.7738</v>
      </c>
      <c r="P207">
        <v>-0.87072000000000005</v>
      </c>
      <c r="Q207">
        <v>2.4154</v>
      </c>
      <c r="R207">
        <v>0.84509999999999996</v>
      </c>
      <c r="S207">
        <v>0.78197000000000005</v>
      </c>
      <c r="T207">
        <v>6.3125000000000001E-2</v>
      </c>
      <c r="U207">
        <v>2.4154</v>
      </c>
      <c r="V207">
        <v>0.84509999999999996</v>
      </c>
      <c r="W207">
        <v>1.0268999999999999</v>
      </c>
      <c r="X207">
        <v>-0.18181</v>
      </c>
    </row>
    <row r="208" spans="9:24" x14ac:dyDescent="0.3">
      <c r="I208">
        <v>2.4561999999999999</v>
      </c>
      <c r="J208">
        <v>2.2122000000000002</v>
      </c>
      <c r="K208">
        <v>2.2557999999999998</v>
      </c>
      <c r="L208">
        <v>-4.3569999999999998E-2</v>
      </c>
      <c r="M208">
        <v>2.4561999999999999</v>
      </c>
      <c r="N208">
        <v>1.9085000000000001</v>
      </c>
      <c r="O208">
        <v>1.8501000000000001</v>
      </c>
      <c r="P208">
        <v>5.8368999999999997E-2</v>
      </c>
      <c r="Q208">
        <v>2.9639000000000002</v>
      </c>
      <c r="R208">
        <v>1.2040999999999999</v>
      </c>
      <c r="S208">
        <v>1.0569</v>
      </c>
      <c r="T208">
        <v>0.14718999999999999</v>
      </c>
      <c r="U208">
        <v>2.9639000000000002</v>
      </c>
      <c r="V208">
        <v>1.2303999999999999</v>
      </c>
      <c r="W208">
        <v>1.3893</v>
      </c>
      <c r="X208">
        <v>-0.15884999999999999</v>
      </c>
    </row>
    <row r="209" spans="9:24" x14ac:dyDescent="0.3">
      <c r="I209">
        <v>2.1956000000000002</v>
      </c>
      <c r="J209">
        <v>2.3443999999999998</v>
      </c>
      <c r="K209">
        <v>2.0423</v>
      </c>
      <c r="L209">
        <v>0.30212</v>
      </c>
      <c r="M209">
        <v>2.1956000000000002</v>
      </c>
      <c r="N209">
        <v>1.9541999999999999</v>
      </c>
      <c r="O209">
        <v>1.7166999999999999</v>
      </c>
      <c r="P209">
        <v>0.23749999999999999</v>
      </c>
      <c r="Q209">
        <v>2.6575000000000002</v>
      </c>
      <c r="R209">
        <v>1.2303999999999999</v>
      </c>
      <c r="S209">
        <v>0.90332999999999997</v>
      </c>
      <c r="T209">
        <v>0.32712000000000002</v>
      </c>
      <c r="U209">
        <v>2.6575000000000002</v>
      </c>
      <c r="V209">
        <v>2.1139000000000001</v>
      </c>
      <c r="W209">
        <v>1.1869000000000001</v>
      </c>
      <c r="X209">
        <v>0.92708999999999997</v>
      </c>
    </row>
    <row r="210" spans="9:24" x14ac:dyDescent="0.3">
      <c r="I210">
        <v>3.0015999999999998</v>
      </c>
      <c r="J210">
        <v>3.6934</v>
      </c>
      <c r="K210">
        <v>2.7025000000000001</v>
      </c>
      <c r="L210">
        <v>0.99087000000000003</v>
      </c>
      <c r="M210">
        <v>3.0015999999999998</v>
      </c>
      <c r="N210">
        <v>2.4653999999999998</v>
      </c>
      <c r="O210">
        <v>2.1292</v>
      </c>
      <c r="P210">
        <v>0.33616000000000001</v>
      </c>
      <c r="Q210">
        <v>2.9001000000000001</v>
      </c>
      <c r="R210">
        <v>2.3908999999999998</v>
      </c>
      <c r="S210">
        <v>1.0249999999999999</v>
      </c>
      <c r="T210">
        <v>1.3660000000000001</v>
      </c>
      <c r="U210">
        <v>2.9001000000000001</v>
      </c>
      <c r="V210">
        <v>3.0899000000000001</v>
      </c>
      <c r="W210">
        <v>1.3472</v>
      </c>
      <c r="X210">
        <v>1.7426999999999999</v>
      </c>
    </row>
    <row r="211" spans="9:24" x14ac:dyDescent="0.3">
      <c r="I211">
        <v>2.8094000000000001</v>
      </c>
      <c r="J211">
        <v>3.7984</v>
      </c>
      <c r="K211">
        <v>2.5451000000000001</v>
      </c>
      <c r="L211">
        <v>1.2533000000000001</v>
      </c>
      <c r="M211">
        <v>2.8094000000000001</v>
      </c>
      <c r="N211">
        <v>2.5263</v>
      </c>
      <c r="O211">
        <v>2.0308999999999999</v>
      </c>
      <c r="P211">
        <v>0.49545</v>
      </c>
      <c r="Q211">
        <v>2.4632000000000001</v>
      </c>
      <c r="R211">
        <v>1.9494</v>
      </c>
      <c r="S211">
        <v>0.80593999999999999</v>
      </c>
      <c r="T211">
        <v>1.1435</v>
      </c>
      <c r="U211">
        <v>2.4632000000000001</v>
      </c>
      <c r="V211">
        <v>2.5366</v>
      </c>
      <c r="W211">
        <v>1.0585</v>
      </c>
      <c r="X211">
        <v>1.4781</v>
      </c>
    </row>
    <row r="212" spans="9:24" x14ac:dyDescent="0.3">
      <c r="I212">
        <v>2.4230999999999998</v>
      </c>
      <c r="J212">
        <v>1.5441</v>
      </c>
      <c r="K212">
        <v>2.2286000000000001</v>
      </c>
      <c r="L212">
        <v>-0.68454000000000004</v>
      </c>
      <c r="M212">
        <v>2.4230999999999998</v>
      </c>
      <c r="N212">
        <v>1.5051000000000001</v>
      </c>
      <c r="O212">
        <v>1.8331999999999999</v>
      </c>
      <c r="P212">
        <v>-0.32801000000000002</v>
      </c>
      <c r="Q212">
        <v>3.0924999999999998</v>
      </c>
      <c r="R212">
        <v>2.0933999999999999</v>
      </c>
      <c r="S212">
        <v>1.1214</v>
      </c>
      <c r="T212">
        <v>0.97204000000000002</v>
      </c>
      <c r="U212">
        <v>3.0924999999999998</v>
      </c>
      <c r="V212">
        <v>3.0445000000000002</v>
      </c>
      <c r="W212">
        <v>1.4742</v>
      </c>
      <c r="X212">
        <v>1.5703</v>
      </c>
    </row>
    <row r="213" spans="9:24" x14ac:dyDescent="0.3">
      <c r="I213">
        <v>2.7033</v>
      </c>
      <c r="J213">
        <v>2.1818</v>
      </c>
      <c r="K213">
        <v>2.4581</v>
      </c>
      <c r="L213">
        <v>-0.27628999999999998</v>
      </c>
      <c r="M213">
        <v>2.7033</v>
      </c>
      <c r="N213">
        <v>1.9494</v>
      </c>
      <c r="O213">
        <v>1.9765999999999999</v>
      </c>
      <c r="P213">
        <v>-2.7161000000000001E-2</v>
      </c>
      <c r="Q213">
        <v>3.2149000000000001</v>
      </c>
      <c r="R213">
        <v>1.8692</v>
      </c>
      <c r="S213">
        <v>1.1827000000000001</v>
      </c>
      <c r="T213">
        <v>0.68649000000000004</v>
      </c>
      <c r="U213">
        <v>3.2149000000000001</v>
      </c>
      <c r="V213">
        <v>2.0754999999999999</v>
      </c>
      <c r="W213">
        <v>1.5550999999999999</v>
      </c>
      <c r="X213">
        <v>0.52044000000000001</v>
      </c>
    </row>
    <row r="214" spans="9:24" x14ac:dyDescent="0.3">
      <c r="I214">
        <v>2.4845999999999999</v>
      </c>
      <c r="J214">
        <v>2.5575000000000001</v>
      </c>
      <c r="K214">
        <v>2.2789999999999999</v>
      </c>
      <c r="L214">
        <v>0.27849000000000002</v>
      </c>
      <c r="M214">
        <v>2.4845999999999999</v>
      </c>
      <c r="N214">
        <v>2.2404999999999999</v>
      </c>
      <c r="O214">
        <v>1.8646</v>
      </c>
      <c r="P214">
        <v>0.37590000000000001</v>
      </c>
      <c r="Q214">
        <v>2.6857000000000002</v>
      </c>
      <c r="R214">
        <v>1.9137999999999999</v>
      </c>
      <c r="S214">
        <v>0.91747000000000001</v>
      </c>
      <c r="T214">
        <v>0.99634</v>
      </c>
      <c r="U214">
        <v>2.6857000000000002</v>
      </c>
      <c r="V214">
        <v>2.9504000000000001</v>
      </c>
      <c r="W214">
        <v>1.2055</v>
      </c>
      <c r="X214">
        <v>1.7448999999999999</v>
      </c>
    </row>
    <row r="215" spans="9:24" x14ac:dyDescent="0.3">
      <c r="I215">
        <v>1.9339999999999999</v>
      </c>
      <c r="J215">
        <v>0.90308999999999995</v>
      </c>
      <c r="K215">
        <v>1.8280000000000001</v>
      </c>
      <c r="L215">
        <v>-0.92488000000000004</v>
      </c>
      <c r="M215">
        <v>1.9339999999999999</v>
      </c>
      <c r="N215">
        <v>0.90308999999999995</v>
      </c>
      <c r="O215">
        <v>1.5829</v>
      </c>
      <c r="P215">
        <v>-0.67976999999999999</v>
      </c>
      <c r="Q215">
        <v>3.0274999999999999</v>
      </c>
      <c r="R215">
        <v>0</v>
      </c>
      <c r="S215">
        <v>1.0888</v>
      </c>
      <c r="T215">
        <v>-1.0888</v>
      </c>
      <c r="U215">
        <v>3.0274999999999999</v>
      </c>
      <c r="V215">
        <v>0</v>
      </c>
      <c r="W215">
        <v>1.4313</v>
      </c>
      <c r="X215">
        <v>-1.4313</v>
      </c>
    </row>
    <row r="216" spans="9:24" x14ac:dyDescent="0.3">
      <c r="I216">
        <v>2.1225999999999998</v>
      </c>
      <c r="J216">
        <v>1</v>
      </c>
      <c r="K216">
        <v>1.9824999999999999</v>
      </c>
      <c r="L216">
        <v>-0.98246999999999995</v>
      </c>
      <c r="M216">
        <v>2.1225999999999998</v>
      </c>
      <c r="N216">
        <v>1</v>
      </c>
      <c r="O216">
        <v>1.6794</v>
      </c>
      <c r="P216">
        <v>-0.67937999999999998</v>
      </c>
      <c r="Q216">
        <v>2.1065</v>
      </c>
      <c r="R216">
        <v>0.30103000000000002</v>
      </c>
      <c r="S216">
        <v>0.62717999999999996</v>
      </c>
      <c r="T216">
        <v>-0.32615</v>
      </c>
      <c r="U216">
        <v>2.1065</v>
      </c>
      <c r="V216">
        <v>0.30103000000000002</v>
      </c>
      <c r="W216">
        <v>0.82289999999999996</v>
      </c>
      <c r="X216">
        <v>-0.52186999999999995</v>
      </c>
    </row>
    <row r="217" spans="9:24" x14ac:dyDescent="0.3">
      <c r="I217">
        <v>2.2505000000000002</v>
      </c>
      <c r="J217">
        <v>2.5550999999999999</v>
      </c>
      <c r="K217">
        <v>2.0872000000000002</v>
      </c>
      <c r="L217">
        <v>0.46788000000000002</v>
      </c>
      <c r="M217">
        <v>2.2505000000000002</v>
      </c>
      <c r="N217">
        <v>2.1366999999999998</v>
      </c>
      <c r="O217">
        <v>1.7447999999999999</v>
      </c>
      <c r="P217">
        <v>0.39190000000000003</v>
      </c>
      <c r="Q217">
        <v>2.2450999999999999</v>
      </c>
      <c r="R217">
        <v>0</v>
      </c>
      <c r="S217">
        <v>0.69664000000000004</v>
      </c>
      <c r="T217">
        <v>-0.69664000000000004</v>
      </c>
      <c r="U217">
        <v>2.2450999999999999</v>
      </c>
      <c r="V217">
        <v>0</v>
      </c>
      <c r="W217">
        <v>0.91444999999999999</v>
      </c>
      <c r="X217">
        <v>-0.91444999999999999</v>
      </c>
    </row>
    <row r="218" spans="9:24" x14ac:dyDescent="0.3">
      <c r="I218">
        <v>1.9830000000000001</v>
      </c>
      <c r="J218">
        <v>2.5118999999999998</v>
      </c>
      <c r="K218">
        <v>1.8681000000000001</v>
      </c>
      <c r="L218">
        <v>0.64378000000000002</v>
      </c>
      <c r="M218">
        <v>1.9830000000000001</v>
      </c>
      <c r="N218">
        <v>2.1004</v>
      </c>
      <c r="O218">
        <v>1.6079000000000001</v>
      </c>
      <c r="P218">
        <v>0.49243999999999999</v>
      </c>
      <c r="Q218">
        <v>2.262</v>
      </c>
      <c r="R218">
        <v>0.30103000000000002</v>
      </c>
      <c r="S218">
        <v>0.70508000000000004</v>
      </c>
      <c r="T218">
        <v>-0.40405000000000002</v>
      </c>
      <c r="U218">
        <v>2.262</v>
      </c>
      <c r="V218">
        <v>0.30103000000000002</v>
      </c>
      <c r="W218">
        <v>0.92557</v>
      </c>
      <c r="X218">
        <v>-0.62453999999999998</v>
      </c>
    </row>
    <row r="219" spans="9:24" x14ac:dyDescent="0.3">
      <c r="I219">
        <v>1.8411999999999999</v>
      </c>
      <c r="J219">
        <v>1.2040999999999999</v>
      </c>
      <c r="K219">
        <v>1.7519</v>
      </c>
      <c r="L219">
        <v>-0.54779999999999995</v>
      </c>
      <c r="M219">
        <v>1.8411999999999999</v>
      </c>
      <c r="N219">
        <v>1.1760999999999999</v>
      </c>
      <c r="O219">
        <v>1.5353000000000001</v>
      </c>
      <c r="P219">
        <v>-0.35925000000000001</v>
      </c>
      <c r="Q219">
        <v>2.1894</v>
      </c>
      <c r="R219">
        <v>0.30103000000000002</v>
      </c>
      <c r="S219">
        <v>0.66869999999999996</v>
      </c>
      <c r="T219">
        <v>-0.36767</v>
      </c>
      <c r="U219">
        <v>2.1894</v>
      </c>
      <c r="V219">
        <v>0.30103000000000002</v>
      </c>
      <c r="W219">
        <v>0.87763000000000002</v>
      </c>
      <c r="X219">
        <v>-0.5766</v>
      </c>
    </row>
    <row r="220" spans="9:24" x14ac:dyDescent="0.3">
      <c r="I220">
        <v>2.6633</v>
      </c>
      <c r="J220">
        <v>2.7450999999999999</v>
      </c>
      <c r="K220">
        <v>2.4253999999999998</v>
      </c>
      <c r="L220">
        <v>0.31964999999999999</v>
      </c>
      <c r="M220">
        <v>2.6633</v>
      </c>
      <c r="N220">
        <v>2.1461000000000001</v>
      </c>
      <c r="O220">
        <v>1.9560999999999999</v>
      </c>
      <c r="P220">
        <v>0.19001999999999999</v>
      </c>
      <c r="Q220">
        <v>2.5105</v>
      </c>
      <c r="R220">
        <v>2.0682</v>
      </c>
      <c r="S220">
        <v>0.82967999999999997</v>
      </c>
      <c r="T220">
        <v>1.2384999999999999</v>
      </c>
      <c r="U220">
        <v>2.5105</v>
      </c>
      <c r="V220">
        <v>2.7364000000000002</v>
      </c>
      <c r="W220">
        <v>1.0898000000000001</v>
      </c>
      <c r="X220">
        <v>1.6466000000000001</v>
      </c>
    </row>
    <row r="221" spans="9:24" x14ac:dyDescent="0.3">
      <c r="I221">
        <v>2.6798999999999999</v>
      </c>
      <c r="J221">
        <v>3.4563999999999999</v>
      </c>
      <c r="K221">
        <v>2.4390000000000001</v>
      </c>
      <c r="L221">
        <v>1.0174000000000001</v>
      </c>
      <c r="M221">
        <v>2.6798999999999999</v>
      </c>
      <c r="N221">
        <v>2.48</v>
      </c>
      <c r="O221">
        <v>1.9645999999999999</v>
      </c>
      <c r="P221">
        <v>0.51541000000000003</v>
      </c>
      <c r="Q221">
        <v>2.1549999999999998</v>
      </c>
      <c r="R221">
        <v>0.77815000000000001</v>
      </c>
      <c r="S221">
        <v>0.65144999999999997</v>
      </c>
      <c r="T221">
        <v>0.12670000000000001</v>
      </c>
      <c r="U221">
        <v>2.1549999999999998</v>
      </c>
      <c r="V221">
        <v>0.95423999999999998</v>
      </c>
      <c r="W221">
        <v>0.85489000000000004</v>
      </c>
      <c r="X221">
        <v>9.9354999999999999E-2</v>
      </c>
    </row>
    <row r="222" spans="9:24" x14ac:dyDescent="0.3">
      <c r="I222">
        <v>2.6379999999999999</v>
      </c>
      <c r="J222">
        <v>2.5440999999999998</v>
      </c>
      <c r="K222">
        <v>2.4047000000000001</v>
      </c>
      <c r="L222">
        <v>0.13941000000000001</v>
      </c>
      <c r="M222">
        <v>2.6379999999999999</v>
      </c>
      <c r="N222">
        <v>2.1173000000000002</v>
      </c>
      <c r="O222">
        <v>1.9431</v>
      </c>
      <c r="P222">
        <v>0.17413000000000001</v>
      </c>
      <c r="Q222">
        <v>3.1484000000000001</v>
      </c>
      <c r="R222">
        <v>1.6628000000000001</v>
      </c>
      <c r="S222">
        <v>1.1494</v>
      </c>
      <c r="T222">
        <v>0.51336999999999999</v>
      </c>
      <c r="U222">
        <v>3.1484000000000001</v>
      </c>
      <c r="V222">
        <v>1.8194999999999999</v>
      </c>
      <c r="W222">
        <v>1.5112000000000001</v>
      </c>
      <c r="X222">
        <v>0.30839</v>
      </c>
    </row>
    <row r="223" spans="9:24" x14ac:dyDescent="0.3">
      <c r="I223">
        <v>2.7328999999999999</v>
      </c>
      <c r="J223">
        <v>1.2303999999999999</v>
      </c>
      <c r="K223">
        <v>2.4824000000000002</v>
      </c>
      <c r="L223">
        <v>-1.252</v>
      </c>
      <c r="M223">
        <v>2.7328999999999999</v>
      </c>
      <c r="N223">
        <v>1.2303999999999999</v>
      </c>
      <c r="O223">
        <v>1.9917</v>
      </c>
      <c r="P223">
        <v>-0.76129000000000002</v>
      </c>
      <c r="Q223">
        <v>2.3498000000000001</v>
      </c>
      <c r="R223">
        <v>0.77815000000000001</v>
      </c>
      <c r="S223">
        <v>0.74909000000000003</v>
      </c>
      <c r="T223">
        <v>2.9062000000000001E-2</v>
      </c>
      <c r="U223">
        <v>2.3498000000000001</v>
      </c>
      <c r="V223">
        <v>0.77815000000000001</v>
      </c>
      <c r="W223">
        <v>0.98357000000000006</v>
      </c>
      <c r="X223">
        <v>-0.20541999999999999</v>
      </c>
    </row>
    <row r="224" spans="9:24" x14ac:dyDescent="0.3">
      <c r="I224">
        <v>2.5293999999999999</v>
      </c>
      <c r="J224">
        <v>1.2040999999999999</v>
      </c>
      <c r="K224">
        <v>2.3157000000000001</v>
      </c>
      <c r="L224">
        <v>-1.1115999999999999</v>
      </c>
      <c r="M224">
        <v>2.5293999999999999</v>
      </c>
      <c r="N224">
        <v>1.2040999999999999</v>
      </c>
      <c r="O224">
        <v>1.8875999999999999</v>
      </c>
      <c r="P224">
        <v>-0.68344000000000005</v>
      </c>
      <c r="Q224">
        <v>2.3136000000000001</v>
      </c>
      <c r="R224">
        <v>1.2553000000000001</v>
      </c>
      <c r="S224">
        <v>0.73096000000000005</v>
      </c>
      <c r="T224">
        <v>0.52431000000000005</v>
      </c>
      <c r="U224">
        <v>2.3136000000000001</v>
      </c>
      <c r="V224">
        <v>1.3978999999999999</v>
      </c>
      <c r="W224">
        <v>0.95967999999999998</v>
      </c>
      <c r="X224">
        <v>0.43825999999999998</v>
      </c>
    </row>
    <row r="225" spans="9:24" x14ac:dyDescent="0.3">
      <c r="I225">
        <v>3.0838999999999999</v>
      </c>
      <c r="J225">
        <v>3.0350000000000001</v>
      </c>
      <c r="K225">
        <v>2.7698999999999998</v>
      </c>
      <c r="L225">
        <v>0.26508999999999999</v>
      </c>
      <c r="M225">
        <v>3.0838999999999999</v>
      </c>
      <c r="N225">
        <v>2.3283999999999998</v>
      </c>
      <c r="O225">
        <v>2.1713</v>
      </c>
      <c r="P225">
        <v>0.15703</v>
      </c>
      <c r="Q225">
        <v>3.2185999999999999</v>
      </c>
      <c r="R225">
        <v>1.2553000000000001</v>
      </c>
      <c r="S225">
        <v>1.1846000000000001</v>
      </c>
      <c r="T225">
        <v>7.0679000000000006E-2</v>
      </c>
      <c r="U225">
        <v>3.2185999999999999</v>
      </c>
      <c r="V225">
        <v>1.8976</v>
      </c>
      <c r="W225">
        <v>1.5575000000000001</v>
      </c>
      <c r="X225">
        <v>0.34007999999999999</v>
      </c>
    </row>
    <row r="226" spans="9:24" x14ac:dyDescent="0.3">
      <c r="I226">
        <v>2.0428999999999999</v>
      </c>
      <c r="J226">
        <v>2.2147999999999999</v>
      </c>
      <c r="K226">
        <v>1.9171</v>
      </c>
      <c r="L226">
        <v>0.29771999999999998</v>
      </c>
      <c r="M226">
        <v>2.0428999999999999</v>
      </c>
      <c r="N226">
        <v>1.8062</v>
      </c>
      <c r="O226">
        <v>1.6386000000000001</v>
      </c>
      <c r="P226">
        <v>0.16761999999999999</v>
      </c>
      <c r="Q226">
        <v>2.1920999999999999</v>
      </c>
      <c r="R226">
        <v>0.69896999999999998</v>
      </c>
      <c r="S226">
        <v>0.67007000000000005</v>
      </c>
      <c r="T226">
        <v>2.8896000000000002E-2</v>
      </c>
      <c r="U226">
        <v>2.1920999999999999</v>
      </c>
      <c r="V226">
        <v>0.84509999999999996</v>
      </c>
      <c r="W226">
        <v>0.87943000000000005</v>
      </c>
      <c r="X226">
        <v>-3.4334999999999997E-2</v>
      </c>
    </row>
    <row r="227" spans="9:24" x14ac:dyDescent="0.3">
      <c r="I227">
        <v>1.9621</v>
      </c>
      <c r="J227">
        <v>1.1760999999999999</v>
      </c>
      <c r="K227">
        <v>1.8509</v>
      </c>
      <c r="L227">
        <v>-0.67484</v>
      </c>
      <c r="M227">
        <v>1.9621</v>
      </c>
      <c r="N227">
        <v>1.0791999999999999</v>
      </c>
      <c r="O227">
        <v>1.5972</v>
      </c>
      <c r="P227">
        <v>-0.51802000000000004</v>
      </c>
      <c r="Q227">
        <v>2.7587999999999999</v>
      </c>
      <c r="R227">
        <v>0</v>
      </c>
      <c r="S227">
        <v>0.95413000000000003</v>
      </c>
      <c r="T227">
        <v>-0.95413000000000003</v>
      </c>
      <c r="U227">
        <v>2.7587999999999999</v>
      </c>
      <c r="V227">
        <v>0.30103000000000002</v>
      </c>
      <c r="W227">
        <v>1.2538</v>
      </c>
      <c r="X227">
        <v>-0.95277999999999996</v>
      </c>
    </row>
    <row r="228" spans="9:24" x14ac:dyDescent="0.3">
      <c r="I228">
        <v>2.1757</v>
      </c>
      <c r="J228">
        <v>1.4771000000000001</v>
      </c>
      <c r="K228">
        <v>2.0259999999999998</v>
      </c>
      <c r="L228">
        <v>-0.54886999999999997</v>
      </c>
      <c r="M228">
        <v>2.1757</v>
      </c>
      <c r="N228">
        <v>1.3424</v>
      </c>
      <c r="O228">
        <v>1.7065999999999999</v>
      </c>
      <c r="P228">
        <v>-0.36414000000000002</v>
      </c>
      <c r="Q228">
        <v>2.7822</v>
      </c>
      <c r="R228">
        <v>0</v>
      </c>
      <c r="S228">
        <v>0.96587000000000001</v>
      </c>
      <c r="T228">
        <v>-0.96587000000000001</v>
      </c>
      <c r="U228">
        <v>2.7822</v>
      </c>
      <c r="V228">
        <v>0</v>
      </c>
      <c r="W228">
        <v>1.2693000000000001</v>
      </c>
      <c r="X228">
        <v>-1.2693000000000001</v>
      </c>
    </row>
    <row r="229" spans="9:24" x14ac:dyDescent="0.3">
      <c r="I229">
        <v>2.7898999999999998</v>
      </c>
      <c r="J229">
        <v>3.0318000000000001</v>
      </c>
      <c r="K229">
        <v>2.5291000000000001</v>
      </c>
      <c r="L229">
        <v>0.50271999999999994</v>
      </c>
      <c r="M229">
        <v>2.7898999999999998</v>
      </c>
      <c r="N229">
        <v>2.4378000000000002</v>
      </c>
      <c r="O229">
        <v>2.0209000000000001</v>
      </c>
      <c r="P229">
        <v>0.41687000000000002</v>
      </c>
      <c r="Q229">
        <v>2.5512999999999999</v>
      </c>
      <c r="R229">
        <v>0.77815000000000001</v>
      </c>
      <c r="S229">
        <v>0.85013000000000005</v>
      </c>
      <c r="T229">
        <v>-7.1981000000000003E-2</v>
      </c>
      <c r="U229">
        <v>2.5512999999999999</v>
      </c>
      <c r="V229">
        <v>0.77815000000000001</v>
      </c>
      <c r="W229">
        <v>1.1167</v>
      </c>
      <c r="X229">
        <v>-0.33859</v>
      </c>
    </row>
    <row r="230" spans="9:24" x14ac:dyDescent="0.3">
      <c r="I230">
        <v>2.1850999999999998</v>
      </c>
      <c r="J230">
        <v>2.0253000000000001</v>
      </c>
      <c r="K230">
        <v>2.0335999999999999</v>
      </c>
      <c r="L230">
        <v>-8.3382000000000005E-3</v>
      </c>
      <c r="M230">
        <v>2.1850999999999998</v>
      </c>
      <c r="N230">
        <v>1.8129</v>
      </c>
      <c r="O230">
        <v>1.7114</v>
      </c>
      <c r="P230">
        <v>0.10156</v>
      </c>
      <c r="Q230">
        <v>2.7448999999999999</v>
      </c>
      <c r="R230">
        <v>1.5315000000000001</v>
      </c>
      <c r="S230">
        <v>0.94716</v>
      </c>
      <c r="T230">
        <v>0.58431999999999995</v>
      </c>
      <c r="U230">
        <v>2.7448999999999999</v>
      </c>
      <c r="V230">
        <v>1.6990000000000001</v>
      </c>
      <c r="W230">
        <v>1.2445999999999999</v>
      </c>
      <c r="X230">
        <v>0.45434999999999998</v>
      </c>
    </row>
    <row r="231" spans="9:24" x14ac:dyDescent="0.3">
      <c r="I231">
        <v>2.3121999999999998</v>
      </c>
      <c r="J231">
        <v>1.8633</v>
      </c>
      <c r="K231">
        <v>2.1377999999999999</v>
      </c>
      <c r="L231">
        <v>-0.27445000000000003</v>
      </c>
      <c r="M231">
        <v>2.3121999999999998</v>
      </c>
      <c r="N231">
        <v>1.6335</v>
      </c>
      <c r="O231">
        <v>1.7764</v>
      </c>
      <c r="P231">
        <v>-0.14294000000000001</v>
      </c>
      <c r="Q231">
        <v>2.6110000000000002</v>
      </c>
      <c r="R231">
        <v>0.47711999999999999</v>
      </c>
      <c r="S231">
        <v>0.88002000000000002</v>
      </c>
      <c r="T231">
        <v>-0.40289999999999998</v>
      </c>
      <c r="U231">
        <v>2.6110000000000002</v>
      </c>
      <c r="V231">
        <v>0.60206000000000004</v>
      </c>
      <c r="W231">
        <v>1.1560999999999999</v>
      </c>
      <c r="X231">
        <v>-0.55406999999999995</v>
      </c>
    </row>
    <row r="232" spans="9:24" x14ac:dyDescent="0.3">
      <c r="I232">
        <v>2.6478000000000002</v>
      </c>
      <c r="J232">
        <v>3.3113000000000001</v>
      </c>
      <c r="K232">
        <v>2.4127000000000001</v>
      </c>
      <c r="L232">
        <v>0.89864999999999995</v>
      </c>
      <c r="M232">
        <v>2.6478000000000002</v>
      </c>
      <c r="N232">
        <v>2.3746999999999998</v>
      </c>
      <c r="O232">
        <v>1.9481999999999999</v>
      </c>
      <c r="P232">
        <v>0.42659999999999998</v>
      </c>
      <c r="Q232">
        <v>2.9803000000000002</v>
      </c>
      <c r="R232">
        <v>0</v>
      </c>
      <c r="S232">
        <v>1.0650999999999999</v>
      </c>
      <c r="T232">
        <v>-1.0650999999999999</v>
      </c>
      <c r="U232">
        <v>2.9803000000000002</v>
      </c>
      <c r="V232">
        <v>0</v>
      </c>
      <c r="W232">
        <v>1.4000999999999999</v>
      </c>
      <c r="X232">
        <v>-1.4000999999999999</v>
      </c>
    </row>
    <row r="233" spans="9:24" x14ac:dyDescent="0.3">
      <c r="I233">
        <v>2.1764000000000001</v>
      </c>
      <c r="J233">
        <v>2.7225999999999999</v>
      </c>
      <c r="K233">
        <v>2.0266000000000002</v>
      </c>
      <c r="L233">
        <v>0.69608000000000003</v>
      </c>
      <c r="M233">
        <v>2.1764000000000001</v>
      </c>
      <c r="N233">
        <v>2.1335000000000002</v>
      </c>
      <c r="O233">
        <v>1.7069000000000001</v>
      </c>
      <c r="P233">
        <v>0.42662</v>
      </c>
      <c r="Q233">
        <v>2.1608000000000001</v>
      </c>
      <c r="R233">
        <v>1.5185</v>
      </c>
      <c r="S233">
        <v>0.65434999999999999</v>
      </c>
      <c r="T233">
        <v>0.86416999999999999</v>
      </c>
      <c r="U233">
        <v>2.1608000000000001</v>
      </c>
      <c r="V233">
        <v>2.6928000000000001</v>
      </c>
      <c r="W233">
        <v>0.85870999999999997</v>
      </c>
      <c r="X233">
        <v>1.8341000000000001</v>
      </c>
    </row>
    <row r="234" spans="9:24" x14ac:dyDescent="0.3">
      <c r="I234">
        <v>2.6082000000000001</v>
      </c>
      <c r="J234">
        <v>1.6628000000000001</v>
      </c>
      <c r="K234">
        <v>2.3801999999999999</v>
      </c>
      <c r="L234">
        <v>-0.71748999999999996</v>
      </c>
      <c r="M234">
        <v>2.6082000000000001</v>
      </c>
      <c r="N234">
        <v>1.5682</v>
      </c>
      <c r="O234">
        <v>1.9278999999999999</v>
      </c>
      <c r="P234">
        <v>-0.35969000000000001</v>
      </c>
      <c r="Q234">
        <v>2.5032999999999999</v>
      </c>
      <c r="R234">
        <v>0.84509999999999996</v>
      </c>
      <c r="S234">
        <v>0.82606999999999997</v>
      </c>
      <c r="T234">
        <v>1.9023999999999999E-2</v>
      </c>
      <c r="U234">
        <v>2.5032999999999999</v>
      </c>
      <c r="V234">
        <v>0.95423999999999998</v>
      </c>
      <c r="W234">
        <v>1.085</v>
      </c>
      <c r="X234">
        <v>-0.13078999999999999</v>
      </c>
    </row>
    <row r="235" spans="9:24" x14ac:dyDescent="0.3">
      <c r="I235">
        <v>3.0032999999999999</v>
      </c>
      <c r="J235">
        <v>2.4346000000000001</v>
      </c>
      <c r="K235">
        <v>2.7039</v>
      </c>
      <c r="L235">
        <v>-0.26938000000000001</v>
      </c>
      <c r="M235">
        <v>3.0032999999999999</v>
      </c>
      <c r="N235">
        <v>2.0373999999999999</v>
      </c>
      <c r="O235">
        <v>2.1301000000000001</v>
      </c>
      <c r="P235">
        <v>-9.2691999999999997E-2</v>
      </c>
      <c r="Q235">
        <v>1.7952999999999999</v>
      </c>
      <c r="R235">
        <v>0.30103000000000002</v>
      </c>
      <c r="S235">
        <v>0.47116999999999998</v>
      </c>
      <c r="T235">
        <v>-0.17014000000000001</v>
      </c>
      <c r="U235">
        <v>1.7952999999999999</v>
      </c>
      <c r="V235">
        <v>0.47711999999999999</v>
      </c>
      <c r="W235">
        <v>0.61728000000000005</v>
      </c>
      <c r="X235">
        <v>-0.14016000000000001</v>
      </c>
    </row>
    <row r="236" spans="9:24" x14ac:dyDescent="0.3">
      <c r="I236">
        <v>3.1947999999999999</v>
      </c>
      <c r="J236">
        <v>3.4161000000000001</v>
      </c>
      <c r="K236">
        <v>2.8607999999999998</v>
      </c>
      <c r="L236">
        <v>0.55530999999999997</v>
      </c>
      <c r="M236">
        <v>3.1947999999999999</v>
      </c>
      <c r="N236">
        <v>2.4563999999999999</v>
      </c>
      <c r="O236">
        <v>2.2281</v>
      </c>
      <c r="P236">
        <v>0.22822999999999999</v>
      </c>
      <c r="Q236">
        <v>2.5078</v>
      </c>
      <c r="R236">
        <v>0.69896999999999998</v>
      </c>
      <c r="S236">
        <v>0.82830000000000004</v>
      </c>
      <c r="T236">
        <v>-0.12933</v>
      </c>
      <c r="U236">
        <v>2.5078</v>
      </c>
      <c r="V236">
        <v>0.69896999999999998</v>
      </c>
      <c r="W236">
        <v>1.0880000000000001</v>
      </c>
      <c r="X236">
        <v>-0.38900000000000001</v>
      </c>
    </row>
    <row r="237" spans="9:24" x14ac:dyDescent="0.3">
      <c r="I237">
        <v>2.1644000000000001</v>
      </c>
      <c r="J237">
        <v>2.4392999999999998</v>
      </c>
      <c r="K237">
        <v>2.0167000000000002</v>
      </c>
      <c r="L237">
        <v>0.42262</v>
      </c>
      <c r="M237">
        <v>2.1644000000000001</v>
      </c>
      <c r="N237">
        <v>2.1846999999999999</v>
      </c>
      <c r="O237">
        <v>1.7008000000000001</v>
      </c>
      <c r="P237">
        <v>0.48392000000000002</v>
      </c>
      <c r="Q237">
        <v>3.0245000000000002</v>
      </c>
      <c r="R237">
        <v>1.8976</v>
      </c>
      <c r="S237">
        <v>1.0872999999999999</v>
      </c>
      <c r="T237">
        <v>0.81032000000000004</v>
      </c>
      <c r="U237">
        <v>3.0245000000000002</v>
      </c>
      <c r="V237">
        <v>2.9165000000000001</v>
      </c>
      <c r="W237">
        <v>1.4293</v>
      </c>
      <c r="X237">
        <v>1.4871000000000001</v>
      </c>
    </row>
    <row r="238" spans="9:24" x14ac:dyDescent="0.3">
      <c r="I238">
        <v>1.8176000000000001</v>
      </c>
      <c r="J238">
        <v>3.0318000000000001</v>
      </c>
      <c r="K238">
        <v>1.7325999999999999</v>
      </c>
      <c r="L238">
        <v>1.2991999999999999</v>
      </c>
      <c r="M238">
        <v>1.8176000000000001</v>
      </c>
      <c r="N238">
        <v>2.2429999999999999</v>
      </c>
      <c r="O238">
        <v>1.5233000000000001</v>
      </c>
      <c r="P238">
        <v>0.71977999999999998</v>
      </c>
      <c r="Q238">
        <v>2.4668000000000001</v>
      </c>
      <c r="R238">
        <v>0.77815000000000001</v>
      </c>
      <c r="S238">
        <v>0.80774999999999997</v>
      </c>
      <c r="T238">
        <v>-2.9602E-2</v>
      </c>
      <c r="U238">
        <v>2.4668000000000001</v>
      </c>
      <c r="V238">
        <v>0.77815000000000001</v>
      </c>
      <c r="W238">
        <v>1.0609</v>
      </c>
      <c r="X238">
        <v>-0.28273999999999999</v>
      </c>
    </row>
    <row r="239" spans="9:24" x14ac:dyDescent="0.3">
      <c r="I239">
        <v>2.2328000000000001</v>
      </c>
      <c r="J239">
        <v>0.90308999999999995</v>
      </c>
      <c r="K239">
        <v>2.0727000000000002</v>
      </c>
      <c r="L239">
        <v>-1.1696</v>
      </c>
      <c r="M239">
        <v>2.2328000000000001</v>
      </c>
      <c r="N239">
        <v>0.77815000000000001</v>
      </c>
      <c r="O239">
        <v>1.7358</v>
      </c>
      <c r="P239">
        <v>-0.95760000000000001</v>
      </c>
      <c r="Q239">
        <v>3.2964000000000002</v>
      </c>
      <c r="R239">
        <v>2.1614</v>
      </c>
      <c r="S239">
        <v>1.2236</v>
      </c>
      <c r="T239">
        <v>0.93777999999999995</v>
      </c>
      <c r="U239">
        <v>3.2964000000000002</v>
      </c>
      <c r="V239">
        <v>3.4237000000000002</v>
      </c>
      <c r="W239">
        <v>1.6089</v>
      </c>
      <c r="X239">
        <v>1.8148</v>
      </c>
    </row>
    <row r="240" spans="9:24" x14ac:dyDescent="0.3">
      <c r="I240">
        <v>2.9291999999999998</v>
      </c>
      <c r="J240">
        <v>3.3978000000000002</v>
      </c>
      <c r="K240">
        <v>2.6432000000000002</v>
      </c>
      <c r="L240">
        <v>0.75456000000000001</v>
      </c>
      <c r="M240">
        <v>2.9291999999999998</v>
      </c>
      <c r="N240">
        <v>2.3944999999999999</v>
      </c>
      <c r="O240">
        <v>2.0922000000000001</v>
      </c>
      <c r="P240">
        <v>0.30227999999999999</v>
      </c>
      <c r="Q240">
        <v>2.2934999999999999</v>
      </c>
      <c r="R240">
        <v>0.69896999999999998</v>
      </c>
      <c r="S240">
        <v>0.72089000000000003</v>
      </c>
      <c r="T240">
        <v>-2.1923999999999999E-2</v>
      </c>
      <c r="U240">
        <v>2.2934999999999999</v>
      </c>
      <c r="V240">
        <v>2.2648000000000001</v>
      </c>
      <c r="W240">
        <v>0.94640999999999997</v>
      </c>
      <c r="X240">
        <v>1.3184</v>
      </c>
    </row>
    <row r="241" spans="9:24" x14ac:dyDescent="0.3">
      <c r="I241">
        <v>2.8246000000000002</v>
      </c>
      <c r="J241">
        <v>3.4597000000000002</v>
      </c>
      <c r="K241">
        <v>2.5575000000000001</v>
      </c>
      <c r="L241">
        <v>0.90219000000000005</v>
      </c>
      <c r="M241">
        <v>2.8246000000000002</v>
      </c>
      <c r="N241">
        <v>2.4361999999999999</v>
      </c>
      <c r="O241">
        <v>2.0386000000000002</v>
      </c>
      <c r="P241">
        <v>0.39752999999999999</v>
      </c>
      <c r="Q241">
        <v>2.5396000000000001</v>
      </c>
      <c r="R241">
        <v>0.77815000000000001</v>
      </c>
      <c r="S241">
        <v>0.84423000000000004</v>
      </c>
      <c r="T241">
        <v>-6.6075999999999996E-2</v>
      </c>
      <c r="U241">
        <v>2.5396000000000001</v>
      </c>
      <c r="V241">
        <v>0.77815000000000001</v>
      </c>
      <c r="W241">
        <v>1.109</v>
      </c>
      <c r="X241">
        <v>-0.33080999999999999</v>
      </c>
    </row>
    <row r="242" spans="9:24" x14ac:dyDescent="0.3">
      <c r="I242">
        <v>2.8344999999999998</v>
      </c>
      <c r="J242">
        <v>2.9903</v>
      </c>
      <c r="K242">
        <v>2.5657000000000001</v>
      </c>
      <c r="L242">
        <v>0.42465999999999998</v>
      </c>
      <c r="M242">
        <v>2.8344999999999998</v>
      </c>
      <c r="N242">
        <v>2.3784000000000001</v>
      </c>
      <c r="O242">
        <v>2.0436999999999999</v>
      </c>
      <c r="P242">
        <v>0.33466000000000001</v>
      </c>
      <c r="Q242">
        <v>2.4935</v>
      </c>
      <c r="R242">
        <v>0.60206000000000004</v>
      </c>
      <c r="S242">
        <v>0.82115000000000005</v>
      </c>
      <c r="T242">
        <v>-0.21909000000000001</v>
      </c>
      <c r="U242">
        <v>2.4935</v>
      </c>
      <c r="V242">
        <v>0.90308999999999995</v>
      </c>
      <c r="W242">
        <v>1.0785</v>
      </c>
      <c r="X242">
        <v>-0.17544999999999999</v>
      </c>
    </row>
    <row r="243" spans="9:24" x14ac:dyDescent="0.3">
      <c r="I243">
        <v>2.4796</v>
      </c>
      <c r="J243">
        <v>0.47711999999999999</v>
      </c>
      <c r="K243">
        <v>2.2749000000000001</v>
      </c>
      <c r="L243">
        <v>-1.7977000000000001</v>
      </c>
      <c r="M243">
        <v>2.4796</v>
      </c>
      <c r="N243">
        <v>0.47711999999999999</v>
      </c>
      <c r="O243">
        <v>1.8621000000000001</v>
      </c>
      <c r="P243">
        <v>-1.3849</v>
      </c>
      <c r="Q243">
        <v>2.2311999999999999</v>
      </c>
      <c r="R243">
        <v>1.5563</v>
      </c>
      <c r="S243">
        <v>0.68964999999999999</v>
      </c>
      <c r="T243">
        <v>0.86665000000000003</v>
      </c>
      <c r="U243">
        <v>2.2311999999999999</v>
      </c>
      <c r="V243">
        <v>1.6901999999999999</v>
      </c>
      <c r="W243">
        <v>0.90524000000000004</v>
      </c>
      <c r="X243">
        <v>0.78495999999999999</v>
      </c>
    </row>
    <row r="244" spans="9:24" x14ac:dyDescent="0.3">
      <c r="I244">
        <v>2.3877000000000002</v>
      </c>
      <c r="J244">
        <v>1.9444999999999999</v>
      </c>
      <c r="K244">
        <v>2.1996000000000002</v>
      </c>
      <c r="L244">
        <v>-0.25511</v>
      </c>
      <c r="M244">
        <v>2.3877000000000002</v>
      </c>
      <c r="N244">
        <v>1.8062</v>
      </c>
      <c r="O244">
        <v>1.8149999999999999</v>
      </c>
      <c r="P244">
        <v>-8.8497000000000003E-3</v>
      </c>
      <c r="Q244">
        <v>3.0615000000000001</v>
      </c>
      <c r="R244">
        <v>0</v>
      </c>
      <c r="S244">
        <v>1.1057999999999999</v>
      </c>
      <c r="T244">
        <v>-1.1057999999999999</v>
      </c>
      <c r="U244">
        <v>3.0615000000000001</v>
      </c>
      <c r="V244">
        <v>0</v>
      </c>
      <c r="W244">
        <v>1.4537</v>
      </c>
      <c r="X244">
        <v>-1.4537</v>
      </c>
    </row>
    <row r="245" spans="9:24" x14ac:dyDescent="0.3">
      <c r="I245">
        <v>2.6916000000000002</v>
      </c>
      <c r="J245">
        <v>3.7172999999999998</v>
      </c>
      <c r="K245">
        <v>2.4485000000000001</v>
      </c>
      <c r="L245">
        <v>1.2686999999999999</v>
      </c>
      <c r="M245">
        <v>2.6916000000000002</v>
      </c>
      <c r="N245">
        <v>2.5065</v>
      </c>
      <c r="O245">
        <v>1.9705999999999999</v>
      </c>
      <c r="P245">
        <v>0.53593999999999997</v>
      </c>
      <c r="Q245">
        <v>2.7793999999999999</v>
      </c>
      <c r="R245">
        <v>1.5682</v>
      </c>
      <c r="S245">
        <v>0.96443999999999996</v>
      </c>
      <c r="T245">
        <v>0.60375999999999996</v>
      </c>
      <c r="U245">
        <v>2.7793999999999999</v>
      </c>
      <c r="V245">
        <v>3.1892</v>
      </c>
      <c r="W245">
        <v>1.2674000000000001</v>
      </c>
      <c r="X245">
        <v>1.9218</v>
      </c>
    </row>
    <row r="246" spans="9:24" x14ac:dyDescent="0.3">
      <c r="I246">
        <v>2.1987000000000001</v>
      </c>
      <c r="J246">
        <v>1.3222</v>
      </c>
      <c r="K246">
        <v>2.0448</v>
      </c>
      <c r="L246">
        <v>-0.72258999999999995</v>
      </c>
      <c r="M246">
        <v>2.1987000000000001</v>
      </c>
      <c r="N246">
        <v>1.2787999999999999</v>
      </c>
      <c r="O246">
        <v>1.7182999999999999</v>
      </c>
      <c r="P246">
        <v>-0.43957000000000002</v>
      </c>
      <c r="Q246">
        <v>3.2526999999999999</v>
      </c>
      <c r="R246">
        <v>2.2877999999999998</v>
      </c>
      <c r="S246">
        <v>1.2017</v>
      </c>
      <c r="T246">
        <v>1.0861000000000001</v>
      </c>
      <c r="U246">
        <v>3.2526999999999999</v>
      </c>
      <c r="V246">
        <v>3.5234999999999999</v>
      </c>
      <c r="W246">
        <v>1.5801000000000001</v>
      </c>
      <c r="X246">
        <v>1.9434</v>
      </c>
    </row>
    <row r="247" spans="9:24" x14ac:dyDescent="0.3">
      <c r="I247">
        <v>2.7242999999999999</v>
      </c>
      <c r="J247">
        <v>2.2967</v>
      </c>
      <c r="K247">
        <v>2.4754</v>
      </c>
      <c r="L247">
        <v>-0.1787</v>
      </c>
      <c r="M247">
        <v>2.7242999999999999</v>
      </c>
      <c r="N247">
        <v>2.0607000000000002</v>
      </c>
      <c r="O247">
        <v>1.9873000000000001</v>
      </c>
      <c r="P247">
        <v>7.3382000000000003E-2</v>
      </c>
      <c r="Q247">
        <v>3.2616000000000001</v>
      </c>
      <c r="R247">
        <v>0</v>
      </c>
      <c r="S247">
        <v>1.2060999999999999</v>
      </c>
      <c r="T247">
        <v>-1.2060999999999999</v>
      </c>
      <c r="U247">
        <v>3.2616000000000001</v>
      </c>
      <c r="V247">
        <v>0</v>
      </c>
      <c r="W247">
        <v>1.5859000000000001</v>
      </c>
      <c r="X247">
        <v>-1.5859000000000001</v>
      </c>
    </row>
    <row r="248" spans="9:24" x14ac:dyDescent="0.3">
      <c r="I248">
        <v>2.5015999999999998</v>
      </c>
      <c r="J248">
        <v>2.6656</v>
      </c>
      <c r="K248">
        <v>2.2928999999999999</v>
      </c>
      <c r="L248">
        <v>0.37264000000000003</v>
      </c>
      <c r="M248">
        <v>2.5015999999999998</v>
      </c>
      <c r="N248">
        <v>2.2040999999999999</v>
      </c>
      <c r="O248">
        <v>1.8733</v>
      </c>
      <c r="P248">
        <v>0.33077000000000001</v>
      </c>
      <c r="Q248">
        <v>1.9173</v>
      </c>
      <c r="R248">
        <v>0.60206000000000004</v>
      </c>
      <c r="S248">
        <v>0.53230999999999995</v>
      </c>
      <c r="T248">
        <v>6.9748000000000004E-2</v>
      </c>
      <c r="U248">
        <v>1.9173</v>
      </c>
      <c r="V248">
        <v>0.69896999999999998</v>
      </c>
      <c r="W248">
        <v>0.69786999999999999</v>
      </c>
      <c r="X248">
        <v>1.1015E-3</v>
      </c>
    </row>
    <row r="249" spans="9:24" x14ac:dyDescent="0.3">
      <c r="I249">
        <v>2.8393000000000002</v>
      </c>
      <c r="J249">
        <v>3.0518999999999998</v>
      </c>
      <c r="K249">
        <v>2.5695999999999999</v>
      </c>
      <c r="L249">
        <v>0.48232999999999998</v>
      </c>
      <c r="M249">
        <v>2.8393000000000002</v>
      </c>
      <c r="N249">
        <v>2.2833000000000001</v>
      </c>
      <c r="O249">
        <v>2.0461999999999998</v>
      </c>
      <c r="P249">
        <v>0.23712</v>
      </c>
      <c r="Q249">
        <v>2.7147000000000001</v>
      </c>
      <c r="R249">
        <v>0</v>
      </c>
      <c r="S249">
        <v>0.93200000000000005</v>
      </c>
      <c r="T249">
        <v>-0.93200000000000005</v>
      </c>
      <c r="U249">
        <v>2.7147000000000001</v>
      </c>
      <c r="V249">
        <v>0</v>
      </c>
      <c r="W249">
        <v>1.2245999999999999</v>
      </c>
      <c r="X249">
        <v>-1.2245999999999999</v>
      </c>
    </row>
    <row r="250" spans="9:24" x14ac:dyDescent="0.3">
      <c r="I250">
        <v>2.5609999999999999</v>
      </c>
      <c r="J250">
        <v>2.6084999999999998</v>
      </c>
      <c r="K250">
        <v>2.3416000000000001</v>
      </c>
      <c r="L250">
        <v>0.26693</v>
      </c>
      <c r="M250">
        <v>2.5609999999999999</v>
      </c>
      <c r="N250">
        <v>2.1703000000000001</v>
      </c>
      <c r="O250">
        <v>1.9036999999999999</v>
      </c>
      <c r="P250">
        <v>0.26651999999999998</v>
      </c>
      <c r="Q250">
        <v>1.9171</v>
      </c>
      <c r="R250">
        <v>0</v>
      </c>
      <c r="S250">
        <v>0.53222000000000003</v>
      </c>
      <c r="T250">
        <v>-0.53222000000000003</v>
      </c>
      <c r="U250">
        <v>1.9171</v>
      </c>
      <c r="V250">
        <v>0</v>
      </c>
      <c r="W250">
        <v>0.69774000000000003</v>
      </c>
      <c r="X250">
        <v>-0.69774000000000003</v>
      </c>
    </row>
    <row r="251" spans="9:24" x14ac:dyDescent="0.3">
      <c r="I251">
        <v>2.8153000000000001</v>
      </c>
      <c r="J251">
        <v>3.0224000000000002</v>
      </c>
      <c r="K251">
        <v>2.5499000000000001</v>
      </c>
      <c r="L251">
        <v>0.47254000000000002</v>
      </c>
      <c r="M251">
        <v>2.8153000000000001</v>
      </c>
      <c r="N251">
        <v>2.4409000000000001</v>
      </c>
      <c r="O251">
        <v>2.0339</v>
      </c>
      <c r="P251">
        <v>0.40703</v>
      </c>
      <c r="Q251">
        <v>3.0017</v>
      </c>
      <c r="R251">
        <v>1.4914000000000001</v>
      </c>
      <c r="S251">
        <v>1.0759000000000001</v>
      </c>
      <c r="T251">
        <v>0.41549999999999998</v>
      </c>
      <c r="U251">
        <v>3.0017</v>
      </c>
      <c r="V251">
        <v>1.6990000000000001</v>
      </c>
      <c r="W251">
        <v>1.4141999999999999</v>
      </c>
      <c r="X251">
        <v>0.28472999999999998</v>
      </c>
    </row>
    <row r="252" spans="9:24" x14ac:dyDescent="0.3">
      <c r="I252">
        <v>2.3961000000000001</v>
      </c>
      <c r="J252">
        <v>2.8948999999999998</v>
      </c>
      <c r="K252">
        <v>2.2065000000000001</v>
      </c>
      <c r="L252">
        <v>0.68835000000000002</v>
      </c>
      <c r="M252">
        <v>2.3961000000000001</v>
      </c>
      <c r="N252">
        <v>2.2504</v>
      </c>
      <c r="O252">
        <v>1.8193999999999999</v>
      </c>
      <c r="P252">
        <v>0.43107000000000001</v>
      </c>
      <c r="Q252">
        <v>2.5082</v>
      </c>
      <c r="R252">
        <v>1.8261000000000001</v>
      </c>
      <c r="S252">
        <v>0.82852000000000003</v>
      </c>
      <c r="T252">
        <v>0.99755000000000005</v>
      </c>
      <c r="U252">
        <v>2.5082</v>
      </c>
      <c r="V252">
        <v>2.2742</v>
      </c>
      <c r="W252">
        <v>1.0883</v>
      </c>
      <c r="X252">
        <v>1.1859</v>
      </c>
    </row>
    <row r="253" spans="9:24" x14ac:dyDescent="0.3">
      <c r="I253">
        <v>2.0348999999999999</v>
      </c>
      <c r="J253">
        <v>2.1429999999999998</v>
      </c>
      <c r="K253">
        <v>1.9106000000000001</v>
      </c>
      <c r="L253">
        <v>0.23241999999999999</v>
      </c>
      <c r="M253">
        <v>2.0348999999999999</v>
      </c>
      <c r="N253">
        <v>1.9541999999999999</v>
      </c>
      <c r="O253">
        <v>1.6345000000000001</v>
      </c>
      <c r="P253">
        <v>0.31975999999999999</v>
      </c>
      <c r="Q253">
        <v>2.7517</v>
      </c>
      <c r="R253">
        <v>1.3802000000000001</v>
      </c>
      <c r="S253">
        <v>0.95057999999999998</v>
      </c>
      <c r="T253">
        <v>0.42963000000000001</v>
      </c>
      <c r="U253">
        <v>2.7517</v>
      </c>
      <c r="V253">
        <v>1.7634000000000001</v>
      </c>
      <c r="W253">
        <v>1.2491000000000001</v>
      </c>
      <c r="X253">
        <v>0.51429999999999998</v>
      </c>
    </row>
    <row r="254" spans="9:24" x14ac:dyDescent="0.3">
      <c r="I254">
        <v>2.1257000000000001</v>
      </c>
      <c r="J254">
        <v>1.8325</v>
      </c>
      <c r="K254">
        <v>1.9850000000000001</v>
      </c>
      <c r="L254">
        <v>-0.15251000000000001</v>
      </c>
      <c r="M254">
        <v>2.1257000000000001</v>
      </c>
      <c r="N254">
        <v>1.7634000000000001</v>
      </c>
      <c r="O254">
        <v>1.681</v>
      </c>
      <c r="P254">
        <v>8.2456000000000002E-2</v>
      </c>
      <c r="Q254">
        <v>2.3028</v>
      </c>
      <c r="R254">
        <v>0.69896999999999998</v>
      </c>
      <c r="S254">
        <v>0.72555000000000003</v>
      </c>
      <c r="T254">
        <v>-2.6578999999999998E-2</v>
      </c>
      <c r="U254">
        <v>2.3028</v>
      </c>
      <c r="V254">
        <v>0.77815000000000001</v>
      </c>
      <c r="W254">
        <v>0.95255000000000001</v>
      </c>
      <c r="X254">
        <v>-0.1744</v>
      </c>
    </row>
    <row r="255" spans="9:24" x14ac:dyDescent="0.3">
      <c r="I255">
        <v>2.0754000000000001</v>
      </c>
      <c r="J255">
        <v>1.716</v>
      </c>
      <c r="K255">
        <v>1.9438</v>
      </c>
      <c r="L255">
        <v>-0.22775000000000001</v>
      </c>
      <c r="M255">
        <v>2.0754000000000001</v>
      </c>
      <c r="N255">
        <v>1.5441</v>
      </c>
      <c r="O255">
        <v>1.6552</v>
      </c>
      <c r="P255">
        <v>-0.11113000000000001</v>
      </c>
      <c r="Q255">
        <v>2.8477000000000001</v>
      </c>
      <c r="R255">
        <v>1.716</v>
      </c>
      <c r="S255">
        <v>0.99866999999999995</v>
      </c>
      <c r="T255">
        <v>0.71733000000000002</v>
      </c>
      <c r="U255">
        <v>2.8477000000000001</v>
      </c>
      <c r="V255">
        <v>2.6884000000000001</v>
      </c>
      <c r="W255">
        <v>1.3125</v>
      </c>
      <c r="X255">
        <v>1.3758999999999999</v>
      </c>
    </row>
    <row r="256" spans="9:24" x14ac:dyDescent="0.3">
      <c r="I256">
        <v>2.0868000000000002</v>
      </c>
      <c r="J256">
        <v>2.3483000000000001</v>
      </c>
      <c r="K256">
        <v>1.9531000000000001</v>
      </c>
      <c r="L256">
        <v>0.39522000000000002</v>
      </c>
      <c r="M256">
        <v>2.0868000000000002</v>
      </c>
      <c r="N256">
        <v>2.1614</v>
      </c>
      <c r="O256">
        <v>1.661</v>
      </c>
      <c r="P256">
        <v>0.50034999999999996</v>
      </c>
      <c r="Q256">
        <v>2.1503999999999999</v>
      </c>
      <c r="R256">
        <v>0.47711999999999999</v>
      </c>
      <c r="S256">
        <v>0.64917000000000002</v>
      </c>
      <c r="T256">
        <v>-0.17205000000000001</v>
      </c>
      <c r="U256">
        <v>2.1503999999999999</v>
      </c>
      <c r="V256">
        <v>0.47711999999999999</v>
      </c>
      <c r="W256">
        <v>0.85187999999999997</v>
      </c>
      <c r="X256">
        <v>-0.37475999999999998</v>
      </c>
    </row>
    <row r="257" spans="9:24" x14ac:dyDescent="0.3">
      <c r="I257">
        <v>2.7421000000000002</v>
      </c>
      <c r="J257">
        <v>2.3502000000000001</v>
      </c>
      <c r="K257">
        <v>2.4900000000000002</v>
      </c>
      <c r="L257">
        <v>-0.13972999999999999</v>
      </c>
      <c r="M257">
        <v>2.7421000000000002</v>
      </c>
      <c r="N257">
        <v>1.9590000000000001</v>
      </c>
      <c r="O257">
        <v>1.9964</v>
      </c>
      <c r="P257">
        <v>-3.7405000000000001E-2</v>
      </c>
      <c r="Q257">
        <v>2.8370000000000002</v>
      </c>
      <c r="R257">
        <v>0</v>
      </c>
      <c r="S257">
        <v>0.99333000000000005</v>
      </c>
      <c r="T257">
        <v>-0.99333000000000005</v>
      </c>
      <c r="U257">
        <v>2.8370000000000002</v>
      </c>
      <c r="V257">
        <v>0</v>
      </c>
      <c r="W257">
        <v>1.3055000000000001</v>
      </c>
      <c r="X257">
        <v>-1.3055000000000001</v>
      </c>
    </row>
    <row r="258" spans="9:24" x14ac:dyDescent="0.3">
      <c r="I258">
        <v>2.5415999999999999</v>
      </c>
      <c r="J258">
        <v>1.9191</v>
      </c>
      <c r="K258">
        <v>2.3256999999999999</v>
      </c>
      <c r="L258">
        <v>-0.40659000000000001</v>
      </c>
      <c r="M258">
        <v>2.5415999999999999</v>
      </c>
      <c r="N258">
        <v>1.8194999999999999</v>
      </c>
      <c r="O258">
        <v>1.8937999999999999</v>
      </c>
      <c r="P258">
        <v>-7.4247999999999995E-2</v>
      </c>
      <c r="Q258">
        <v>2.9346000000000001</v>
      </c>
      <c r="R258">
        <v>1.4314</v>
      </c>
      <c r="S258">
        <v>1.0422</v>
      </c>
      <c r="T258">
        <v>0.38912999999999998</v>
      </c>
      <c r="U258">
        <v>2.9346000000000001</v>
      </c>
      <c r="V258">
        <v>1.6128</v>
      </c>
      <c r="W258">
        <v>1.3698999999999999</v>
      </c>
      <c r="X258">
        <v>0.24285999999999999</v>
      </c>
    </row>
    <row r="259" spans="9:24" x14ac:dyDescent="0.3">
      <c r="I259">
        <v>3.1709999999999998</v>
      </c>
      <c r="J259">
        <v>3.5899000000000001</v>
      </c>
      <c r="K259">
        <v>2.8412999999999999</v>
      </c>
      <c r="L259">
        <v>0.74861</v>
      </c>
      <c r="M259">
        <v>3.1709999999999998</v>
      </c>
      <c r="N259">
        <v>2.5091999999999999</v>
      </c>
      <c r="O259">
        <v>2.2160000000000002</v>
      </c>
      <c r="P259">
        <v>0.29325000000000001</v>
      </c>
      <c r="Q259">
        <v>2.6347</v>
      </c>
      <c r="R259">
        <v>1.8920999999999999</v>
      </c>
      <c r="S259">
        <v>0.89190999999999998</v>
      </c>
      <c r="T259">
        <v>1.0002</v>
      </c>
      <c r="U259">
        <v>2.6347</v>
      </c>
      <c r="V259">
        <v>2.1732</v>
      </c>
      <c r="W259">
        <v>1.1718</v>
      </c>
      <c r="X259">
        <v>1.0014000000000001</v>
      </c>
    </row>
    <row r="260" spans="9:24" x14ac:dyDescent="0.3">
      <c r="I260">
        <v>2.7098</v>
      </c>
      <c r="J260">
        <v>3.4188000000000001</v>
      </c>
      <c r="K260">
        <v>2.4634999999999998</v>
      </c>
      <c r="L260">
        <v>0.95533999999999997</v>
      </c>
      <c r="M260">
        <v>2.7098</v>
      </c>
      <c r="N260">
        <v>2.4378000000000002</v>
      </c>
      <c r="O260">
        <v>1.9799</v>
      </c>
      <c r="P260">
        <v>0.45787</v>
      </c>
      <c r="Q260">
        <v>2.91</v>
      </c>
      <c r="R260">
        <v>1.9684999999999999</v>
      </c>
      <c r="S260">
        <v>1.0299</v>
      </c>
      <c r="T260">
        <v>0.93857999999999997</v>
      </c>
      <c r="U260">
        <v>2.91</v>
      </c>
      <c r="V260">
        <v>2.5527000000000002</v>
      </c>
      <c r="W260">
        <v>1.3536999999999999</v>
      </c>
      <c r="X260">
        <v>1.1990000000000001</v>
      </c>
    </row>
    <row r="261" spans="9:24" x14ac:dyDescent="0.3">
      <c r="I261">
        <v>2.2904</v>
      </c>
      <c r="J261">
        <v>0.60206000000000004</v>
      </c>
      <c r="K261">
        <v>2.1198999999999999</v>
      </c>
      <c r="L261">
        <v>-1.5179</v>
      </c>
      <c r="M261">
        <v>2.2904</v>
      </c>
      <c r="N261">
        <v>0.30103000000000002</v>
      </c>
      <c r="O261">
        <v>1.7653000000000001</v>
      </c>
      <c r="P261">
        <v>-1.4641999999999999</v>
      </c>
      <c r="Q261">
        <v>2.7178</v>
      </c>
      <c r="R261">
        <v>2.1959</v>
      </c>
      <c r="S261">
        <v>0.93357000000000001</v>
      </c>
      <c r="T261">
        <v>1.2623</v>
      </c>
      <c r="U261">
        <v>2.7178</v>
      </c>
      <c r="V261">
        <v>2.3365</v>
      </c>
      <c r="W261">
        <v>1.2266999999999999</v>
      </c>
      <c r="X261">
        <v>1.1096999999999999</v>
      </c>
    </row>
    <row r="262" spans="9:24" x14ac:dyDescent="0.3">
      <c r="I262">
        <v>2.024</v>
      </c>
      <c r="J262">
        <v>0</v>
      </c>
      <c r="K262">
        <v>1.9016999999999999</v>
      </c>
      <c r="L262">
        <v>-1.9016999999999999</v>
      </c>
      <c r="M262">
        <v>2.024</v>
      </c>
      <c r="N262">
        <v>0</v>
      </c>
      <c r="O262">
        <v>1.6289</v>
      </c>
      <c r="P262">
        <v>-1.6289</v>
      </c>
      <c r="Q262">
        <v>2.9081999999999999</v>
      </c>
      <c r="R262">
        <v>2.2094999999999998</v>
      </c>
      <c r="S262">
        <v>1.0289999999999999</v>
      </c>
      <c r="T262">
        <v>1.1805000000000001</v>
      </c>
      <c r="U262">
        <v>2.9081999999999999</v>
      </c>
      <c r="V262">
        <v>2.7443</v>
      </c>
      <c r="W262">
        <v>1.3525</v>
      </c>
      <c r="X262">
        <v>1.3917999999999999</v>
      </c>
    </row>
    <row r="263" spans="9:24" x14ac:dyDescent="0.3">
      <c r="I263">
        <v>2.4447999999999999</v>
      </c>
      <c r="J263">
        <v>2.7818000000000001</v>
      </c>
      <c r="K263">
        <v>2.2464</v>
      </c>
      <c r="L263">
        <v>0.53539000000000003</v>
      </c>
      <c r="M263">
        <v>2.4447999999999999</v>
      </c>
      <c r="N263">
        <v>2.2765</v>
      </c>
      <c r="O263">
        <v>1.8442000000000001</v>
      </c>
      <c r="P263">
        <v>0.43220999999999998</v>
      </c>
      <c r="Q263">
        <v>2.7768999999999999</v>
      </c>
      <c r="R263">
        <v>0</v>
      </c>
      <c r="S263">
        <v>0.96318999999999999</v>
      </c>
      <c r="T263">
        <v>-0.96318999999999999</v>
      </c>
      <c r="U263">
        <v>2.7768999999999999</v>
      </c>
      <c r="V263">
        <v>0</v>
      </c>
      <c r="W263">
        <v>1.2657</v>
      </c>
      <c r="X263">
        <v>-1.2657</v>
      </c>
    </row>
    <row r="264" spans="9:24" x14ac:dyDescent="0.3">
      <c r="I264">
        <v>3.0419</v>
      </c>
      <c r="J264">
        <v>3.5718000000000001</v>
      </c>
      <c r="K264">
        <v>2.7355999999999998</v>
      </c>
      <c r="L264">
        <v>0.83625000000000005</v>
      </c>
      <c r="M264">
        <v>3.0419</v>
      </c>
      <c r="N264">
        <v>2.4756999999999998</v>
      </c>
      <c r="O264">
        <v>2.1499000000000001</v>
      </c>
      <c r="P264">
        <v>0.32579000000000002</v>
      </c>
      <c r="Q264">
        <v>2.3512</v>
      </c>
      <c r="R264">
        <v>0.30103000000000002</v>
      </c>
      <c r="S264">
        <v>0.74983</v>
      </c>
      <c r="T264">
        <v>-0.44879999999999998</v>
      </c>
      <c r="U264">
        <v>2.3512</v>
      </c>
      <c r="V264">
        <v>0.30103000000000002</v>
      </c>
      <c r="W264">
        <v>0.98455000000000004</v>
      </c>
      <c r="X264">
        <v>-0.68352000000000002</v>
      </c>
    </row>
    <row r="265" spans="9:24" x14ac:dyDescent="0.3">
      <c r="I265">
        <v>3.0777000000000001</v>
      </c>
      <c r="J265">
        <v>2.3874</v>
      </c>
      <c r="K265">
        <v>2.7648999999999999</v>
      </c>
      <c r="L265">
        <v>-0.37747999999999998</v>
      </c>
      <c r="M265">
        <v>3.0777000000000001</v>
      </c>
      <c r="N265">
        <v>2.2067999999999999</v>
      </c>
      <c r="O265">
        <v>2.1682000000000001</v>
      </c>
      <c r="P265">
        <v>3.8642000000000003E-2</v>
      </c>
      <c r="Q265">
        <v>2.5061</v>
      </c>
      <c r="R265">
        <v>1.1460999999999999</v>
      </c>
      <c r="S265">
        <v>0.82745000000000002</v>
      </c>
      <c r="T265">
        <v>0.31868000000000002</v>
      </c>
      <c r="U265">
        <v>2.5061</v>
      </c>
      <c r="V265">
        <v>1.1460999999999999</v>
      </c>
      <c r="W265">
        <v>1.0868</v>
      </c>
      <c r="X265">
        <v>5.9278999999999998E-2</v>
      </c>
    </row>
    <row r="266" spans="9:24" x14ac:dyDescent="0.3">
      <c r="I266">
        <v>2.5144000000000002</v>
      </c>
      <c r="J266">
        <v>1.8692</v>
      </c>
      <c r="K266">
        <v>2.3033999999999999</v>
      </c>
      <c r="L266">
        <v>-0.43421999999999999</v>
      </c>
      <c r="M266">
        <v>2.5144000000000002</v>
      </c>
      <c r="N266">
        <v>1.7482</v>
      </c>
      <c r="O266">
        <v>1.8798999999999999</v>
      </c>
      <c r="P266">
        <v>-0.13172</v>
      </c>
      <c r="Q266">
        <v>2.3289</v>
      </c>
      <c r="R266">
        <v>0</v>
      </c>
      <c r="S266">
        <v>0.73862000000000005</v>
      </c>
      <c r="T266">
        <v>-0.73862000000000005</v>
      </c>
      <c r="U266">
        <v>2.3289</v>
      </c>
      <c r="V266">
        <v>0.30103000000000002</v>
      </c>
      <c r="W266">
        <v>0.96977000000000002</v>
      </c>
      <c r="X266">
        <v>-0.66874</v>
      </c>
    </row>
    <row r="267" spans="9:24" x14ac:dyDescent="0.3">
      <c r="I267">
        <v>2.4256000000000002</v>
      </c>
      <c r="J267">
        <v>2.6137999999999999</v>
      </c>
      <c r="K267">
        <v>2.2305999999999999</v>
      </c>
      <c r="L267">
        <v>0.38319999999999999</v>
      </c>
      <c r="M267">
        <v>2.4256000000000002</v>
      </c>
      <c r="N267">
        <v>2.2404999999999999</v>
      </c>
      <c r="O267">
        <v>1.8344</v>
      </c>
      <c r="P267">
        <v>0.40611999999999998</v>
      </c>
      <c r="Q267">
        <v>3.0005999999999999</v>
      </c>
      <c r="R267">
        <v>1.3802000000000001</v>
      </c>
      <c r="S267">
        <v>1.0752999999999999</v>
      </c>
      <c r="T267">
        <v>0.30486999999999997</v>
      </c>
      <c r="U267">
        <v>3.0005999999999999</v>
      </c>
      <c r="V267">
        <v>2.7372000000000001</v>
      </c>
      <c r="W267">
        <v>1.4136</v>
      </c>
      <c r="X267">
        <v>1.3236000000000001</v>
      </c>
    </row>
    <row r="268" spans="9:24" x14ac:dyDescent="0.3">
      <c r="I268">
        <v>2.3801999999999999</v>
      </c>
      <c r="J268">
        <v>1.6532</v>
      </c>
      <c r="K268">
        <v>2.1934</v>
      </c>
      <c r="L268">
        <v>-0.54022999999999999</v>
      </c>
      <c r="M268">
        <v>2.3801999999999999</v>
      </c>
      <c r="N268">
        <v>1.5051000000000001</v>
      </c>
      <c r="O268">
        <v>1.8111999999999999</v>
      </c>
      <c r="P268">
        <v>-0.30603999999999998</v>
      </c>
      <c r="Q268">
        <v>2.9626999999999999</v>
      </c>
      <c r="R268">
        <v>0.47711999999999999</v>
      </c>
      <c r="S268">
        <v>1.0563</v>
      </c>
      <c r="T268">
        <v>-0.57920000000000005</v>
      </c>
      <c r="U268">
        <v>2.9626999999999999</v>
      </c>
      <c r="V268">
        <v>0.47711999999999999</v>
      </c>
      <c r="W268">
        <v>1.3885000000000001</v>
      </c>
      <c r="X268">
        <v>-0.91137000000000001</v>
      </c>
    </row>
    <row r="269" spans="9:24" x14ac:dyDescent="0.3">
      <c r="I269">
        <v>2.4154</v>
      </c>
      <c r="J269">
        <v>2.9983</v>
      </c>
      <c r="K269">
        <v>2.2223000000000002</v>
      </c>
      <c r="L269">
        <v>0.77598</v>
      </c>
      <c r="M269">
        <v>2.4154</v>
      </c>
      <c r="N269">
        <v>2.3673999999999999</v>
      </c>
      <c r="O269">
        <v>1.8291999999999999</v>
      </c>
      <c r="P269">
        <v>0.53815000000000002</v>
      </c>
      <c r="Q269">
        <v>2.3860000000000001</v>
      </c>
      <c r="R269">
        <v>0.30103000000000002</v>
      </c>
      <c r="S269">
        <v>0.76726000000000005</v>
      </c>
      <c r="T269">
        <v>-0.46622999999999998</v>
      </c>
      <c r="U269">
        <v>2.3860000000000001</v>
      </c>
      <c r="V269">
        <v>0.30103000000000002</v>
      </c>
      <c r="W269">
        <v>1.0075000000000001</v>
      </c>
      <c r="X269">
        <v>-0.70648999999999995</v>
      </c>
    </row>
    <row r="270" spans="9:24" x14ac:dyDescent="0.3">
      <c r="I270">
        <v>2.5670000000000002</v>
      </c>
      <c r="J270">
        <v>3.0137</v>
      </c>
      <c r="K270">
        <v>2.3464999999999998</v>
      </c>
      <c r="L270">
        <v>0.66715999999999998</v>
      </c>
      <c r="M270">
        <v>2.5670000000000002</v>
      </c>
      <c r="N270">
        <v>2.4116</v>
      </c>
      <c r="O270">
        <v>1.9068000000000001</v>
      </c>
      <c r="P270">
        <v>0.50480000000000003</v>
      </c>
      <c r="Q270">
        <v>2.9319999999999999</v>
      </c>
      <c r="R270">
        <v>1.2787999999999999</v>
      </c>
      <c r="S270">
        <v>1.0409999999999999</v>
      </c>
      <c r="T270">
        <v>0.23780000000000001</v>
      </c>
      <c r="U270">
        <v>2.9319999999999999</v>
      </c>
      <c r="V270">
        <v>1.3424</v>
      </c>
      <c r="W270">
        <v>1.3682000000000001</v>
      </c>
      <c r="X270">
        <v>-2.5819000000000002E-2</v>
      </c>
    </row>
    <row r="271" spans="9:24" x14ac:dyDescent="0.3">
      <c r="I271">
        <v>2.4594</v>
      </c>
      <c r="J271">
        <v>3.0394000000000001</v>
      </c>
      <c r="K271">
        <v>2.2583000000000002</v>
      </c>
      <c r="L271">
        <v>0.78108</v>
      </c>
      <c r="M271">
        <v>2.4594</v>
      </c>
      <c r="N271">
        <v>2.2227000000000001</v>
      </c>
      <c r="O271">
        <v>1.8516999999999999</v>
      </c>
      <c r="P271">
        <v>0.37098999999999999</v>
      </c>
      <c r="Q271">
        <v>2.8527999999999998</v>
      </c>
      <c r="R271">
        <v>1.3009999999999999</v>
      </c>
      <c r="S271">
        <v>1.0012000000000001</v>
      </c>
      <c r="T271">
        <v>0.29979</v>
      </c>
      <c r="U271">
        <v>2.8527999999999998</v>
      </c>
      <c r="V271">
        <v>1.5798000000000001</v>
      </c>
      <c r="W271">
        <v>1.3159000000000001</v>
      </c>
      <c r="X271">
        <v>0.26389000000000001</v>
      </c>
    </row>
    <row r="272" spans="9:24" x14ac:dyDescent="0.3">
      <c r="I272">
        <v>2.6703999999999999</v>
      </c>
      <c r="J272">
        <v>3.3721999999999999</v>
      </c>
      <c r="K272">
        <v>2.4312</v>
      </c>
      <c r="L272">
        <v>0.94093000000000004</v>
      </c>
      <c r="M272">
        <v>2.6703999999999999</v>
      </c>
      <c r="N272">
        <v>2.4843000000000002</v>
      </c>
      <c r="O272">
        <v>1.9598</v>
      </c>
      <c r="P272">
        <v>0.52454999999999996</v>
      </c>
      <c r="Q272">
        <v>2.91</v>
      </c>
      <c r="R272">
        <v>1.5315000000000001</v>
      </c>
      <c r="S272">
        <v>1.0299</v>
      </c>
      <c r="T272">
        <v>0.50158999999999998</v>
      </c>
      <c r="U272">
        <v>2.91</v>
      </c>
      <c r="V272">
        <v>1.6335</v>
      </c>
      <c r="W272">
        <v>1.3536999999999999</v>
      </c>
      <c r="X272">
        <v>0.27982000000000001</v>
      </c>
    </row>
    <row r="273" spans="9:24" x14ac:dyDescent="0.3">
      <c r="I273">
        <v>2.9639000000000002</v>
      </c>
      <c r="J273">
        <v>1.9191</v>
      </c>
      <c r="K273">
        <v>2.6717</v>
      </c>
      <c r="L273">
        <v>-0.75258999999999998</v>
      </c>
      <c r="M273">
        <v>2.9639000000000002</v>
      </c>
      <c r="N273">
        <v>1.7634000000000001</v>
      </c>
      <c r="O273">
        <v>2.11</v>
      </c>
      <c r="P273">
        <v>-0.34651999999999999</v>
      </c>
      <c r="Q273">
        <v>2.6970000000000001</v>
      </c>
      <c r="R273">
        <v>0.30103000000000002</v>
      </c>
      <c r="S273">
        <v>0.92313000000000001</v>
      </c>
      <c r="T273">
        <v>-0.62209999999999999</v>
      </c>
      <c r="U273">
        <v>2.6970000000000001</v>
      </c>
      <c r="V273">
        <v>0.60206000000000004</v>
      </c>
      <c r="W273">
        <v>1.2129000000000001</v>
      </c>
      <c r="X273">
        <v>-0.61089000000000004</v>
      </c>
    </row>
    <row r="274" spans="9:24" x14ac:dyDescent="0.3">
      <c r="I274">
        <v>1.9896</v>
      </c>
      <c r="J274">
        <v>2.6981000000000002</v>
      </c>
      <c r="K274">
        <v>1.8734999999999999</v>
      </c>
      <c r="L274">
        <v>0.82457999999999998</v>
      </c>
      <c r="M274">
        <v>1.9896</v>
      </c>
      <c r="N274">
        <v>2.1760999999999999</v>
      </c>
      <c r="O274">
        <v>1.6113</v>
      </c>
      <c r="P274">
        <v>0.56476999999999999</v>
      </c>
      <c r="Q274">
        <v>2.1560000000000001</v>
      </c>
      <c r="R274">
        <v>0</v>
      </c>
      <c r="S274">
        <v>0.65195000000000003</v>
      </c>
      <c r="T274">
        <v>-0.65195000000000003</v>
      </c>
      <c r="U274">
        <v>2.1560000000000001</v>
      </c>
      <c r="V274">
        <v>0</v>
      </c>
      <c r="W274">
        <v>0.85553999999999997</v>
      </c>
      <c r="X274">
        <v>-0.85553999999999997</v>
      </c>
    </row>
    <row r="275" spans="9:24" x14ac:dyDescent="0.3">
      <c r="I275">
        <v>2.7412999999999998</v>
      </c>
      <c r="J275">
        <v>1</v>
      </c>
      <c r="K275">
        <v>2.4893000000000001</v>
      </c>
      <c r="L275">
        <v>-1.4893000000000001</v>
      </c>
      <c r="M275">
        <v>2.7412999999999998</v>
      </c>
      <c r="N275">
        <v>1</v>
      </c>
      <c r="O275">
        <v>1.996</v>
      </c>
      <c r="P275">
        <v>-0.996</v>
      </c>
      <c r="Q275">
        <v>2.0426000000000002</v>
      </c>
      <c r="R275">
        <v>0.30103000000000002</v>
      </c>
      <c r="S275">
        <v>0.59513000000000005</v>
      </c>
      <c r="T275">
        <v>-0.29409999999999997</v>
      </c>
      <c r="U275">
        <v>2.0426000000000002</v>
      </c>
      <c r="V275">
        <v>0.30103000000000002</v>
      </c>
      <c r="W275">
        <v>0.78066000000000002</v>
      </c>
      <c r="X275">
        <v>-0.47963</v>
      </c>
    </row>
    <row r="276" spans="9:24" x14ac:dyDescent="0.3">
      <c r="I276">
        <v>2.1185</v>
      </c>
      <c r="J276">
        <v>1.8194999999999999</v>
      </c>
      <c r="K276">
        <v>1.9791000000000001</v>
      </c>
      <c r="L276">
        <v>-0.15959000000000001</v>
      </c>
      <c r="M276">
        <v>2.1185</v>
      </c>
      <c r="N276">
        <v>1.6532</v>
      </c>
      <c r="O276">
        <v>1.6773</v>
      </c>
      <c r="P276">
        <v>-2.4081999999999999E-2</v>
      </c>
      <c r="Q276">
        <v>2.3812000000000002</v>
      </c>
      <c r="R276">
        <v>0.90308999999999995</v>
      </c>
      <c r="S276">
        <v>0.76487000000000005</v>
      </c>
      <c r="T276">
        <v>0.13822000000000001</v>
      </c>
      <c r="U276">
        <v>2.3812000000000002</v>
      </c>
      <c r="V276">
        <v>0.95423999999999998</v>
      </c>
      <c r="W276">
        <v>1.0044</v>
      </c>
      <c r="X276">
        <v>-5.0120999999999999E-2</v>
      </c>
    </row>
    <row r="277" spans="9:24" x14ac:dyDescent="0.3">
      <c r="I277">
        <v>2.6575000000000002</v>
      </c>
      <c r="J277">
        <v>2.4609000000000001</v>
      </c>
      <c r="K277">
        <v>2.4205999999999999</v>
      </c>
      <c r="L277">
        <v>4.0278000000000001E-2</v>
      </c>
      <c r="M277">
        <v>2.6575000000000002</v>
      </c>
      <c r="N277">
        <v>2.1492</v>
      </c>
      <c r="O277">
        <v>1.9531000000000001</v>
      </c>
      <c r="P277">
        <v>0.19611000000000001</v>
      </c>
      <c r="Q277">
        <v>3.1423999999999999</v>
      </c>
      <c r="R277">
        <v>0</v>
      </c>
      <c r="S277">
        <v>1.1464000000000001</v>
      </c>
      <c r="T277">
        <v>-1.1464000000000001</v>
      </c>
      <c r="U277">
        <v>3.1423999999999999</v>
      </c>
      <c r="V277">
        <v>0</v>
      </c>
      <c r="W277">
        <v>1.5072000000000001</v>
      </c>
      <c r="X277">
        <v>-1.5072000000000001</v>
      </c>
    </row>
    <row r="278" spans="9:24" x14ac:dyDescent="0.3">
      <c r="I278">
        <v>2.2477999999999998</v>
      </c>
      <c r="J278">
        <v>2.0211999999999999</v>
      </c>
      <c r="K278">
        <v>2.085</v>
      </c>
      <c r="L278">
        <v>-6.3823000000000005E-2</v>
      </c>
      <c r="M278">
        <v>2.2477999999999998</v>
      </c>
      <c r="N278">
        <v>1.8751</v>
      </c>
      <c r="O278">
        <v>1.7434000000000001</v>
      </c>
      <c r="P278">
        <v>0.13161999999999999</v>
      </c>
      <c r="Q278">
        <v>2.5531000000000001</v>
      </c>
      <c r="R278">
        <v>0.30103000000000002</v>
      </c>
      <c r="S278">
        <v>0.85099000000000002</v>
      </c>
      <c r="T278">
        <v>-0.54996</v>
      </c>
      <c r="U278">
        <v>2.5531000000000001</v>
      </c>
      <c r="V278">
        <v>0.30103000000000002</v>
      </c>
      <c r="W278">
        <v>1.1178999999999999</v>
      </c>
      <c r="X278">
        <v>-0.81684999999999997</v>
      </c>
    </row>
    <row r="279" spans="9:24" x14ac:dyDescent="0.3">
      <c r="I279">
        <v>2.8195999999999999</v>
      </c>
      <c r="J279">
        <v>2.9262999999999999</v>
      </c>
      <c r="K279">
        <v>2.5533999999999999</v>
      </c>
      <c r="L279">
        <v>0.37290000000000001</v>
      </c>
      <c r="M279">
        <v>2.8195999999999999</v>
      </c>
      <c r="N279">
        <v>2.3117999999999999</v>
      </c>
      <c r="O279">
        <v>2.0360999999999998</v>
      </c>
      <c r="P279">
        <v>0.27566000000000002</v>
      </c>
      <c r="Q279">
        <v>2.5859000000000001</v>
      </c>
      <c r="R279">
        <v>0.47711999999999999</v>
      </c>
      <c r="S279">
        <v>0.86743999999999999</v>
      </c>
      <c r="T279">
        <v>-0.39032</v>
      </c>
      <c r="U279">
        <v>2.5859000000000001</v>
      </c>
      <c r="V279">
        <v>0.47711999999999999</v>
      </c>
      <c r="W279">
        <v>1.1395999999999999</v>
      </c>
      <c r="X279">
        <v>-0.66244000000000003</v>
      </c>
    </row>
    <row r="280" spans="9:24" x14ac:dyDescent="0.3">
      <c r="I280">
        <v>2.2671999999999999</v>
      </c>
      <c r="J280">
        <v>2.1429999999999998</v>
      </c>
      <c r="K280">
        <v>2.1009000000000002</v>
      </c>
      <c r="L280">
        <v>4.2072999999999999E-2</v>
      </c>
      <c r="M280">
        <v>2.2671999999999999</v>
      </c>
      <c r="N280">
        <v>1.9031</v>
      </c>
      <c r="O280">
        <v>1.7534000000000001</v>
      </c>
      <c r="P280">
        <v>0.14968999999999999</v>
      </c>
      <c r="Q280">
        <v>1.8680000000000001</v>
      </c>
      <c r="R280">
        <v>1.2040999999999999</v>
      </c>
      <c r="S280">
        <v>0.50760000000000005</v>
      </c>
      <c r="T280">
        <v>0.69652000000000003</v>
      </c>
      <c r="U280">
        <v>1.8680000000000001</v>
      </c>
      <c r="V280">
        <v>1.2553000000000001</v>
      </c>
      <c r="W280">
        <v>0.6653</v>
      </c>
      <c r="X280">
        <v>0.58996999999999999</v>
      </c>
    </row>
    <row r="281" spans="9:24" x14ac:dyDescent="0.3">
      <c r="I281">
        <v>2.9001000000000001</v>
      </c>
      <c r="J281">
        <v>4.1599000000000004</v>
      </c>
      <c r="K281">
        <v>2.6194000000000002</v>
      </c>
      <c r="L281">
        <v>1.5405</v>
      </c>
      <c r="M281">
        <v>2.9001000000000001</v>
      </c>
      <c r="N281">
        <v>2.5198</v>
      </c>
      <c r="O281">
        <v>2.0773000000000001</v>
      </c>
      <c r="P281">
        <v>0.44252000000000002</v>
      </c>
      <c r="Q281">
        <v>2.2987000000000002</v>
      </c>
      <c r="R281">
        <v>0</v>
      </c>
      <c r="S281">
        <v>0.72350000000000003</v>
      </c>
      <c r="T281">
        <v>-0.72350000000000003</v>
      </c>
      <c r="U281">
        <v>2.2987000000000002</v>
      </c>
      <c r="V281">
        <v>0</v>
      </c>
      <c r="W281">
        <v>0.94984999999999997</v>
      </c>
      <c r="X281">
        <v>-0.94984999999999997</v>
      </c>
    </row>
    <row r="282" spans="9:24" x14ac:dyDescent="0.3">
      <c r="I282">
        <v>1.8997999999999999</v>
      </c>
      <c r="J282">
        <v>2.7307999999999999</v>
      </c>
      <c r="K282">
        <v>1.8</v>
      </c>
      <c r="L282">
        <v>0.93081999999999998</v>
      </c>
      <c r="M282">
        <v>1.8997999999999999</v>
      </c>
      <c r="N282">
        <v>2.1139000000000001</v>
      </c>
      <c r="O282">
        <v>1.5653999999999999</v>
      </c>
      <c r="P282">
        <v>0.54859000000000002</v>
      </c>
      <c r="Q282">
        <v>3.0081000000000002</v>
      </c>
      <c r="R282">
        <v>0</v>
      </c>
      <c r="S282">
        <v>1.0790999999999999</v>
      </c>
      <c r="T282">
        <v>-1.0790999999999999</v>
      </c>
      <c r="U282">
        <v>3.0081000000000002</v>
      </c>
      <c r="V282">
        <v>0</v>
      </c>
      <c r="W282">
        <v>1.4185000000000001</v>
      </c>
      <c r="X282">
        <v>-1.4185000000000001</v>
      </c>
    </row>
    <row r="283" spans="9:24" x14ac:dyDescent="0.3">
      <c r="I283">
        <v>2.4632000000000001</v>
      </c>
      <c r="J283">
        <v>4.2061000000000002</v>
      </c>
      <c r="K283">
        <v>2.2614999999999998</v>
      </c>
      <c r="L283">
        <v>1.9446000000000001</v>
      </c>
      <c r="M283">
        <v>2.4632000000000001</v>
      </c>
      <c r="N283">
        <v>2.4870999999999999</v>
      </c>
      <c r="O283">
        <v>1.8536999999999999</v>
      </c>
      <c r="P283">
        <v>0.63346999999999998</v>
      </c>
      <c r="Q283">
        <v>2.5556000000000001</v>
      </c>
      <c r="R283">
        <v>1.5798000000000001</v>
      </c>
      <c r="S283">
        <v>0.85226000000000002</v>
      </c>
      <c r="T283">
        <v>0.72751999999999994</v>
      </c>
      <c r="U283">
        <v>2.5556000000000001</v>
      </c>
      <c r="V283">
        <v>3.0116000000000001</v>
      </c>
      <c r="W283">
        <v>1.1194999999999999</v>
      </c>
      <c r="X283">
        <v>1.8919999999999999</v>
      </c>
    </row>
    <row r="284" spans="9:24" x14ac:dyDescent="0.3">
      <c r="I284">
        <v>2.6850000000000001</v>
      </c>
      <c r="J284">
        <v>0.95423999999999998</v>
      </c>
      <c r="K284">
        <v>2.4432</v>
      </c>
      <c r="L284">
        <v>-1.4888999999999999</v>
      </c>
      <c r="M284">
        <v>2.6850000000000001</v>
      </c>
      <c r="N284">
        <v>0.95423999999999998</v>
      </c>
      <c r="O284">
        <v>1.9672000000000001</v>
      </c>
      <c r="P284">
        <v>-1.0129999999999999</v>
      </c>
      <c r="Q284">
        <v>2.7801999999999998</v>
      </c>
      <c r="R284">
        <v>0.30103000000000002</v>
      </c>
      <c r="S284">
        <v>0.96484999999999999</v>
      </c>
      <c r="T284">
        <v>-0.66381999999999997</v>
      </c>
      <c r="U284">
        <v>2.7801999999999998</v>
      </c>
      <c r="V284">
        <v>0.30103000000000002</v>
      </c>
      <c r="W284">
        <v>1.2679</v>
      </c>
      <c r="X284">
        <v>-0.96689999999999998</v>
      </c>
    </row>
    <row r="285" spans="9:24" x14ac:dyDescent="0.3">
      <c r="I285">
        <v>3.0924999999999998</v>
      </c>
      <c r="J285">
        <v>3.5695999999999999</v>
      </c>
      <c r="K285">
        <v>2.7770000000000001</v>
      </c>
      <c r="L285">
        <v>0.79261000000000004</v>
      </c>
      <c r="M285">
        <v>3.0924999999999998</v>
      </c>
      <c r="N285">
        <v>2.5091999999999999</v>
      </c>
      <c r="O285">
        <v>2.1758000000000002</v>
      </c>
      <c r="P285">
        <v>0.33345000000000002</v>
      </c>
      <c r="Q285">
        <v>2.1423000000000001</v>
      </c>
      <c r="R285">
        <v>0.47711999999999999</v>
      </c>
      <c r="S285">
        <v>0.64510999999999996</v>
      </c>
      <c r="T285">
        <v>-0.16799</v>
      </c>
      <c r="U285">
        <v>2.1423000000000001</v>
      </c>
      <c r="V285">
        <v>0.47711999999999999</v>
      </c>
      <c r="W285">
        <v>0.84653</v>
      </c>
      <c r="X285">
        <v>-0.36941000000000002</v>
      </c>
    </row>
    <row r="286" spans="9:24" x14ac:dyDescent="0.3">
      <c r="I286">
        <v>1.7263999999999999</v>
      </c>
      <c r="J286">
        <v>1.9494</v>
      </c>
      <c r="K286">
        <v>1.6578999999999999</v>
      </c>
      <c r="L286">
        <v>0.29149999999999998</v>
      </c>
      <c r="M286">
        <v>1.7263999999999999</v>
      </c>
      <c r="N286">
        <v>1.7992999999999999</v>
      </c>
      <c r="O286">
        <v>1.4765999999999999</v>
      </c>
      <c r="P286">
        <v>0.32274000000000003</v>
      </c>
      <c r="Q286">
        <v>2.0367000000000002</v>
      </c>
      <c r="R286">
        <v>0</v>
      </c>
      <c r="S286">
        <v>0.59216999999999997</v>
      </c>
      <c r="T286">
        <v>-0.59216999999999997</v>
      </c>
      <c r="U286">
        <v>2.0367000000000002</v>
      </c>
      <c r="V286">
        <v>0</v>
      </c>
      <c r="W286">
        <v>0.77675000000000005</v>
      </c>
      <c r="X286">
        <v>-0.77675000000000005</v>
      </c>
    </row>
    <row r="287" spans="9:24" x14ac:dyDescent="0.3">
      <c r="I287">
        <v>2.7751000000000001</v>
      </c>
      <c r="J287">
        <v>2.0682</v>
      </c>
      <c r="K287">
        <v>2.5169999999999999</v>
      </c>
      <c r="L287">
        <v>-0.44879999999999998</v>
      </c>
      <c r="M287">
        <v>2.7751000000000001</v>
      </c>
      <c r="N287">
        <v>1.8512999999999999</v>
      </c>
      <c r="O287">
        <v>2.0133000000000001</v>
      </c>
      <c r="P287">
        <v>-0.16206000000000001</v>
      </c>
      <c r="Q287">
        <v>2.8521000000000001</v>
      </c>
      <c r="R287">
        <v>0.30103000000000002</v>
      </c>
      <c r="S287">
        <v>1.0008999999999999</v>
      </c>
      <c r="T287">
        <v>-0.69984000000000002</v>
      </c>
      <c r="U287">
        <v>2.8521000000000001</v>
      </c>
      <c r="V287">
        <v>0.30103000000000002</v>
      </c>
      <c r="W287">
        <v>1.3153999999999999</v>
      </c>
      <c r="X287">
        <v>-1.0144</v>
      </c>
    </row>
    <row r="288" spans="9:24" x14ac:dyDescent="0.3">
      <c r="I288">
        <v>1.8506</v>
      </c>
      <c r="J288">
        <v>2.4047999999999998</v>
      </c>
      <c r="K288">
        <v>1.7596000000000001</v>
      </c>
      <c r="L288">
        <v>0.64520999999999995</v>
      </c>
      <c r="M288">
        <v>1.8506</v>
      </c>
      <c r="N288">
        <v>2.1206</v>
      </c>
      <c r="O288">
        <v>1.5402</v>
      </c>
      <c r="P288">
        <v>0.58042000000000005</v>
      </c>
      <c r="Q288">
        <v>2.9887000000000001</v>
      </c>
      <c r="R288">
        <v>0.60206000000000004</v>
      </c>
      <c r="S288">
        <v>1.0692999999999999</v>
      </c>
      <c r="T288">
        <v>-0.46727999999999997</v>
      </c>
      <c r="U288">
        <v>2.9887000000000001</v>
      </c>
      <c r="V288">
        <v>0.84509999999999996</v>
      </c>
      <c r="W288">
        <v>1.4056</v>
      </c>
      <c r="X288">
        <v>-0.56054999999999999</v>
      </c>
    </row>
    <row r="289" spans="9:24" x14ac:dyDescent="0.3">
      <c r="I289">
        <v>1.7594000000000001</v>
      </c>
      <c r="J289">
        <v>0.95423999999999998</v>
      </c>
      <c r="K289">
        <v>1.6849000000000001</v>
      </c>
      <c r="L289">
        <v>-0.73063999999999996</v>
      </c>
      <c r="M289">
        <v>1.7594000000000001</v>
      </c>
      <c r="N289">
        <v>0.90308999999999995</v>
      </c>
      <c r="O289">
        <v>1.4935</v>
      </c>
      <c r="P289">
        <v>-0.59036999999999995</v>
      </c>
      <c r="Q289">
        <v>2.5135000000000001</v>
      </c>
      <c r="R289">
        <v>1.9912000000000001</v>
      </c>
      <c r="S289">
        <v>0.83116999999999996</v>
      </c>
      <c r="T289">
        <v>1.1600999999999999</v>
      </c>
      <c r="U289">
        <v>2.5135000000000001</v>
      </c>
      <c r="V289">
        <v>2.944</v>
      </c>
      <c r="W289">
        <v>1.0916999999999999</v>
      </c>
      <c r="X289">
        <v>1.8522000000000001</v>
      </c>
    </row>
    <row r="290" spans="9:24" x14ac:dyDescent="0.3">
      <c r="I290">
        <v>3.2149000000000001</v>
      </c>
      <c r="J290">
        <v>2.9279000000000002</v>
      </c>
      <c r="K290">
        <v>2.8773</v>
      </c>
      <c r="L290">
        <v>5.0610000000000002E-2</v>
      </c>
      <c r="M290">
        <v>3.2149000000000001</v>
      </c>
      <c r="N290">
        <v>2.3365</v>
      </c>
      <c r="O290">
        <v>2.2383999999999999</v>
      </c>
      <c r="P290">
        <v>9.8055000000000003E-2</v>
      </c>
      <c r="Q290">
        <v>2.3664000000000001</v>
      </c>
      <c r="R290">
        <v>0</v>
      </c>
      <c r="S290">
        <v>0.75743000000000005</v>
      </c>
      <c r="T290">
        <v>-0.75743000000000005</v>
      </c>
      <c r="U290">
        <v>2.3664000000000001</v>
      </c>
      <c r="V290">
        <v>0</v>
      </c>
      <c r="W290">
        <v>0.99456</v>
      </c>
      <c r="X290">
        <v>-0.99456</v>
      </c>
    </row>
    <row r="291" spans="9:24" x14ac:dyDescent="0.3">
      <c r="I291">
        <v>2.2302</v>
      </c>
      <c r="J291">
        <v>2.1614</v>
      </c>
      <c r="K291">
        <v>2.0706000000000002</v>
      </c>
      <c r="L291">
        <v>9.0799000000000005E-2</v>
      </c>
      <c r="M291">
        <v>2.2302</v>
      </c>
      <c r="N291">
        <v>2</v>
      </c>
      <c r="O291">
        <v>1.7343999999999999</v>
      </c>
      <c r="P291">
        <v>0.26557999999999998</v>
      </c>
      <c r="Q291">
        <v>2.8732000000000002</v>
      </c>
      <c r="R291">
        <v>0.77815000000000001</v>
      </c>
      <c r="S291">
        <v>1.0115000000000001</v>
      </c>
      <c r="T291">
        <v>-0.23333000000000001</v>
      </c>
      <c r="U291">
        <v>2.8732000000000002</v>
      </c>
      <c r="V291">
        <v>0.77815000000000001</v>
      </c>
      <c r="W291">
        <v>1.3293999999999999</v>
      </c>
      <c r="X291">
        <v>-0.55123999999999995</v>
      </c>
    </row>
    <row r="292" spans="9:24" x14ac:dyDescent="0.3">
      <c r="I292">
        <v>2.5089999999999999</v>
      </c>
      <c r="J292">
        <v>3.1956000000000002</v>
      </c>
      <c r="K292">
        <v>2.2989999999999999</v>
      </c>
      <c r="L292">
        <v>0.89659999999999995</v>
      </c>
      <c r="M292">
        <v>2.5089999999999999</v>
      </c>
      <c r="N292">
        <v>2.3654999999999999</v>
      </c>
      <c r="O292">
        <v>1.8771</v>
      </c>
      <c r="P292">
        <v>0.48834</v>
      </c>
      <c r="Q292">
        <v>2.8633000000000002</v>
      </c>
      <c r="R292">
        <v>0.90308999999999995</v>
      </c>
      <c r="S292">
        <v>1.0065</v>
      </c>
      <c r="T292">
        <v>-0.10342</v>
      </c>
      <c r="U292">
        <v>2.8633000000000002</v>
      </c>
      <c r="V292">
        <v>0.95423999999999998</v>
      </c>
      <c r="W292">
        <v>1.3228</v>
      </c>
      <c r="X292">
        <v>-0.36859999999999998</v>
      </c>
    </row>
    <row r="293" spans="9:24" x14ac:dyDescent="0.3">
      <c r="I293">
        <v>2.6857000000000002</v>
      </c>
      <c r="J293">
        <v>3.9581</v>
      </c>
      <c r="K293">
        <v>2.4437000000000002</v>
      </c>
      <c r="L293">
        <v>1.5143</v>
      </c>
      <c r="M293">
        <v>2.6857000000000002</v>
      </c>
      <c r="N293">
        <v>2.6425000000000001</v>
      </c>
      <c r="O293">
        <v>1.9676</v>
      </c>
      <c r="P293">
        <v>0.67491000000000001</v>
      </c>
      <c r="Q293">
        <v>2.2454999999999998</v>
      </c>
      <c r="R293">
        <v>0.60206000000000004</v>
      </c>
      <c r="S293">
        <v>0.69682999999999995</v>
      </c>
      <c r="T293">
        <v>-9.4769999999999993E-2</v>
      </c>
      <c r="U293">
        <v>2.2454999999999998</v>
      </c>
      <c r="V293">
        <v>0.60206000000000004</v>
      </c>
      <c r="W293">
        <v>0.91469999999999996</v>
      </c>
      <c r="X293">
        <v>-0.31263999999999997</v>
      </c>
    </row>
    <row r="294" spans="9:24" x14ac:dyDescent="0.3">
      <c r="I294">
        <v>1.5384</v>
      </c>
      <c r="J294">
        <v>2.3927</v>
      </c>
      <c r="K294">
        <v>1.5039</v>
      </c>
      <c r="L294">
        <v>0.88883000000000001</v>
      </c>
      <c r="M294">
        <v>1.5384</v>
      </c>
      <c r="N294">
        <v>2.1429999999999998</v>
      </c>
      <c r="O294">
        <v>1.3804000000000001</v>
      </c>
      <c r="P294">
        <v>0.76263999999999998</v>
      </c>
      <c r="Q294">
        <v>3.1393</v>
      </c>
      <c r="R294">
        <v>1.4472</v>
      </c>
      <c r="S294">
        <v>1.1448</v>
      </c>
      <c r="T294">
        <v>0.30232999999999999</v>
      </c>
      <c r="U294">
        <v>3.1393</v>
      </c>
      <c r="V294">
        <v>1.7482</v>
      </c>
      <c r="W294">
        <v>1.5051000000000001</v>
      </c>
      <c r="X294">
        <v>0.24304999999999999</v>
      </c>
    </row>
    <row r="295" spans="9:24" x14ac:dyDescent="0.3">
      <c r="I295">
        <v>2.8056999999999999</v>
      </c>
      <c r="J295">
        <v>2.4954999999999998</v>
      </c>
      <c r="K295">
        <v>2.5419999999999998</v>
      </c>
      <c r="L295">
        <v>-4.648E-2</v>
      </c>
      <c r="M295">
        <v>2.8056999999999999</v>
      </c>
      <c r="N295">
        <v>2.1072000000000002</v>
      </c>
      <c r="O295">
        <v>2.0289999999999999</v>
      </c>
      <c r="P295">
        <v>7.825E-2</v>
      </c>
      <c r="Q295">
        <v>2.7029000000000001</v>
      </c>
      <c r="R295">
        <v>0</v>
      </c>
      <c r="S295">
        <v>0.92612000000000005</v>
      </c>
      <c r="T295">
        <v>-0.92612000000000005</v>
      </c>
      <c r="U295">
        <v>2.7029000000000001</v>
      </c>
      <c r="V295">
        <v>0</v>
      </c>
      <c r="W295">
        <v>1.2169000000000001</v>
      </c>
      <c r="X295">
        <v>-1.2169000000000001</v>
      </c>
    </row>
    <row r="296" spans="9:24" x14ac:dyDescent="0.3">
      <c r="I296">
        <v>2.9365999999999999</v>
      </c>
      <c r="J296">
        <v>2.5682</v>
      </c>
      <c r="K296">
        <v>2.6493000000000002</v>
      </c>
      <c r="L296">
        <v>-8.1103999999999996E-2</v>
      </c>
      <c r="M296">
        <v>2.9365999999999999</v>
      </c>
      <c r="N296">
        <v>2.1038000000000001</v>
      </c>
      <c r="O296">
        <v>2.0960000000000001</v>
      </c>
      <c r="P296">
        <v>7.8203000000000005E-3</v>
      </c>
      <c r="Q296">
        <v>2.8616000000000001</v>
      </c>
      <c r="R296">
        <v>0.84509999999999996</v>
      </c>
      <c r="S296">
        <v>1.0056</v>
      </c>
      <c r="T296">
        <v>-0.16055</v>
      </c>
      <c r="U296">
        <v>2.8616000000000001</v>
      </c>
      <c r="V296">
        <v>1.3009999999999999</v>
      </c>
      <c r="W296">
        <v>1.3217000000000001</v>
      </c>
      <c r="X296">
        <v>-2.0677000000000001E-2</v>
      </c>
    </row>
    <row r="297" spans="9:24" x14ac:dyDescent="0.3">
      <c r="I297">
        <v>2.2826</v>
      </c>
      <c r="J297">
        <v>2.3384999999999998</v>
      </c>
      <c r="K297">
        <v>2.1135000000000002</v>
      </c>
      <c r="L297">
        <v>0.22495000000000001</v>
      </c>
      <c r="M297">
        <v>2.2826</v>
      </c>
      <c r="N297">
        <v>2.1429999999999998</v>
      </c>
      <c r="O297">
        <v>1.7612000000000001</v>
      </c>
      <c r="P297">
        <v>0.38177</v>
      </c>
      <c r="Q297">
        <v>2.6341000000000001</v>
      </c>
      <c r="R297">
        <v>2.0211999999999999</v>
      </c>
      <c r="S297">
        <v>0.89161999999999997</v>
      </c>
      <c r="T297">
        <v>1.1295999999999999</v>
      </c>
      <c r="U297">
        <v>2.6341000000000001</v>
      </c>
      <c r="V297">
        <v>2.8228</v>
      </c>
      <c r="W297">
        <v>1.1714</v>
      </c>
      <c r="X297">
        <v>1.6514</v>
      </c>
    </row>
    <row r="298" spans="9:24" x14ac:dyDescent="0.3">
      <c r="I298">
        <v>3.0274999999999999</v>
      </c>
      <c r="J298">
        <v>2.6920000000000002</v>
      </c>
      <c r="K298">
        <v>2.7237</v>
      </c>
      <c r="L298">
        <v>-3.1766999999999997E-2</v>
      </c>
      <c r="M298">
        <v>3.0274999999999999</v>
      </c>
      <c r="N298">
        <v>2.2787999999999999</v>
      </c>
      <c r="O298">
        <v>2.1425000000000001</v>
      </c>
      <c r="P298">
        <v>0.13627</v>
      </c>
      <c r="Q298">
        <v>2.3889999999999998</v>
      </c>
      <c r="R298">
        <v>1.4771000000000001</v>
      </c>
      <c r="S298">
        <v>0.76876</v>
      </c>
      <c r="T298">
        <v>0.70835999999999999</v>
      </c>
      <c r="U298">
        <v>2.3889999999999998</v>
      </c>
      <c r="V298">
        <v>1.6128</v>
      </c>
      <c r="W298">
        <v>1.0095000000000001</v>
      </c>
      <c r="X298">
        <v>0.60328999999999999</v>
      </c>
    </row>
    <row r="299" spans="9:24" x14ac:dyDescent="0.3">
      <c r="I299">
        <v>2.4632999999999998</v>
      </c>
      <c r="J299">
        <v>2.4712999999999998</v>
      </c>
      <c r="K299">
        <v>2.2614999999999998</v>
      </c>
      <c r="L299">
        <v>0.20974999999999999</v>
      </c>
      <c r="M299">
        <v>2.4632999999999998</v>
      </c>
      <c r="N299">
        <v>2</v>
      </c>
      <c r="O299">
        <v>1.8536999999999999</v>
      </c>
      <c r="P299">
        <v>0.14627000000000001</v>
      </c>
      <c r="Q299">
        <v>2.1739000000000002</v>
      </c>
      <c r="R299">
        <v>1.3424</v>
      </c>
      <c r="S299">
        <v>0.66095000000000004</v>
      </c>
      <c r="T299">
        <v>0.68147000000000002</v>
      </c>
      <c r="U299">
        <v>2.1739000000000002</v>
      </c>
      <c r="V299">
        <v>2.6385000000000001</v>
      </c>
      <c r="W299">
        <v>0.86741000000000001</v>
      </c>
      <c r="X299">
        <v>1.7710999999999999</v>
      </c>
    </row>
    <row r="300" spans="9:24" x14ac:dyDescent="0.3">
      <c r="I300">
        <v>2.1714000000000002</v>
      </c>
      <c r="J300">
        <v>1.8451</v>
      </c>
      <c r="K300">
        <v>2.0224000000000002</v>
      </c>
      <c r="L300">
        <v>-0.17734</v>
      </c>
      <c r="M300">
        <v>2.1714000000000002</v>
      </c>
      <c r="N300">
        <v>1.6628000000000001</v>
      </c>
      <c r="O300">
        <v>1.7042999999999999</v>
      </c>
      <c r="P300">
        <v>-4.1591999999999997E-2</v>
      </c>
      <c r="Q300">
        <v>3.1004999999999998</v>
      </c>
      <c r="R300">
        <v>0</v>
      </c>
      <c r="S300">
        <v>1.1254</v>
      </c>
      <c r="T300">
        <v>-1.1254</v>
      </c>
      <c r="U300">
        <v>3.1004999999999998</v>
      </c>
      <c r="V300">
        <v>0</v>
      </c>
      <c r="W300">
        <v>1.4795</v>
      </c>
      <c r="X300">
        <v>-1.4795</v>
      </c>
    </row>
    <row r="301" spans="9:24" x14ac:dyDescent="0.3">
      <c r="I301">
        <v>2.2963</v>
      </c>
      <c r="J301">
        <v>1.9191</v>
      </c>
      <c r="K301">
        <v>2.1248</v>
      </c>
      <c r="L301">
        <v>-0.20566999999999999</v>
      </c>
      <c r="M301">
        <v>2.2963</v>
      </c>
      <c r="N301">
        <v>1.7782</v>
      </c>
      <c r="O301">
        <v>1.7683</v>
      </c>
      <c r="P301">
        <v>9.8799000000000005E-3</v>
      </c>
      <c r="Q301">
        <v>2.8915999999999999</v>
      </c>
      <c r="R301">
        <v>0.47711999999999999</v>
      </c>
      <c r="S301">
        <v>1.0206999999999999</v>
      </c>
      <c r="T301">
        <v>-0.54359000000000002</v>
      </c>
      <c r="U301">
        <v>2.8915999999999999</v>
      </c>
      <c r="V301">
        <v>0.77815000000000001</v>
      </c>
      <c r="W301">
        <v>1.3415999999999999</v>
      </c>
      <c r="X301">
        <v>-0.56340000000000001</v>
      </c>
    </row>
    <row r="302" spans="9:24" x14ac:dyDescent="0.3">
      <c r="I302">
        <v>2.7088999999999999</v>
      </c>
      <c r="J302">
        <v>2.2355</v>
      </c>
      <c r="K302">
        <v>2.4628000000000001</v>
      </c>
      <c r="L302">
        <v>-0.22725999999999999</v>
      </c>
      <c r="M302">
        <v>2.7088999999999999</v>
      </c>
      <c r="N302">
        <v>1.9823</v>
      </c>
      <c r="O302">
        <v>1.9795</v>
      </c>
      <c r="P302">
        <v>2.8129000000000001E-3</v>
      </c>
      <c r="Q302">
        <v>2.8586999999999998</v>
      </c>
      <c r="R302">
        <v>1.5315000000000001</v>
      </c>
      <c r="S302">
        <v>1.0042</v>
      </c>
      <c r="T302">
        <v>0.52730999999999995</v>
      </c>
      <c r="U302">
        <v>2.8586999999999998</v>
      </c>
      <c r="V302">
        <v>2.9359999999999999</v>
      </c>
      <c r="W302">
        <v>1.3198000000000001</v>
      </c>
      <c r="X302">
        <v>1.6163000000000001</v>
      </c>
    </row>
    <row r="303" spans="9:24" x14ac:dyDescent="0.3">
      <c r="I303">
        <v>2.1065</v>
      </c>
      <c r="J303">
        <v>2.2576999999999998</v>
      </c>
      <c r="K303">
        <v>1.9693000000000001</v>
      </c>
      <c r="L303">
        <v>0.28838999999999998</v>
      </c>
      <c r="M303">
        <v>2.1065</v>
      </c>
      <c r="N303">
        <v>1.9731000000000001</v>
      </c>
      <c r="O303">
        <v>1.6711</v>
      </c>
      <c r="P303">
        <v>0.30198000000000003</v>
      </c>
      <c r="Q303">
        <v>2.6735000000000002</v>
      </c>
      <c r="R303">
        <v>0.60206000000000004</v>
      </c>
      <c r="S303">
        <v>0.91137999999999997</v>
      </c>
      <c r="T303">
        <v>-0.30931999999999998</v>
      </c>
      <c r="U303">
        <v>2.6735000000000002</v>
      </c>
      <c r="V303">
        <v>0.84509999999999996</v>
      </c>
      <c r="W303">
        <v>1.1975</v>
      </c>
      <c r="X303">
        <v>-0.35236000000000001</v>
      </c>
    </row>
    <row r="304" spans="9:24" x14ac:dyDescent="0.3">
      <c r="I304">
        <v>2.2795999999999998</v>
      </c>
      <c r="J304">
        <v>3.0626000000000002</v>
      </c>
      <c r="K304">
        <v>2.1111</v>
      </c>
      <c r="L304">
        <v>0.95147999999999999</v>
      </c>
      <c r="M304">
        <v>2.2795999999999998</v>
      </c>
      <c r="N304">
        <v>2.1846999999999999</v>
      </c>
      <c r="O304">
        <v>1.7597</v>
      </c>
      <c r="P304">
        <v>0.42494999999999999</v>
      </c>
      <c r="Q304">
        <v>2.8435000000000001</v>
      </c>
      <c r="R304">
        <v>0.90308999999999995</v>
      </c>
      <c r="S304">
        <v>0.99660000000000004</v>
      </c>
      <c r="T304">
        <v>-9.3506000000000006E-2</v>
      </c>
      <c r="U304">
        <v>2.8435000000000001</v>
      </c>
      <c r="V304">
        <v>0.95423999999999998</v>
      </c>
      <c r="W304">
        <v>1.3098000000000001</v>
      </c>
      <c r="X304">
        <v>-0.35553000000000001</v>
      </c>
    </row>
    <row r="305" spans="9:24" x14ac:dyDescent="0.3">
      <c r="I305">
        <v>2.2450999999999999</v>
      </c>
      <c r="J305">
        <v>2.3384999999999998</v>
      </c>
      <c r="K305">
        <v>2.0828000000000002</v>
      </c>
      <c r="L305">
        <v>0.25563000000000002</v>
      </c>
      <c r="M305">
        <v>2.2450999999999999</v>
      </c>
      <c r="N305">
        <v>2.0211999999999999</v>
      </c>
      <c r="O305">
        <v>1.7421</v>
      </c>
      <c r="P305">
        <v>0.27911000000000002</v>
      </c>
      <c r="Q305">
        <v>2.5228999999999999</v>
      </c>
      <c r="R305">
        <v>2.1553</v>
      </c>
      <c r="S305">
        <v>0.83587999999999996</v>
      </c>
      <c r="T305">
        <v>1.3194999999999999</v>
      </c>
      <c r="U305">
        <v>2.5228999999999999</v>
      </c>
      <c r="V305">
        <v>2.9512999999999998</v>
      </c>
      <c r="W305">
        <v>1.0980000000000001</v>
      </c>
      <c r="X305">
        <v>1.8533999999999999</v>
      </c>
    </row>
    <row r="306" spans="9:24" x14ac:dyDescent="0.3">
      <c r="I306">
        <v>2.2757999999999998</v>
      </c>
      <c r="J306">
        <v>1.415</v>
      </c>
      <c r="K306">
        <v>2.1080000000000001</v>
      </c>
      <c r="L306">
        <v>-0.69301000000000001</v>
      </c>
      <c r="M306">
        <v>2.2757999999999998</v>
      </c>
      <c r="N306">
        <v>1.2303999999999999</v>
      </c>
      <c r="O306">
        <v>1.7578</v>
      </c>
      <c r="P306">
        <v>-0.52734000000000003</v>
      </c>
      <c r="Q306">
        <v>2.5005999999999999</v>
      </c>
      <c r="R306">
        <v>0</v>
      </c>
      <c r="S306">
        <v>0.82467999999999997</v>
      </c>
      <c r="T306">
        <v>-0.82467999999999997</v>
      </c>
      <c r="U306">
        <v>2.5005999999999999</v>
      </c>
      <c r="V306">
        <v>0</v>
      </c>
      <c r="W306">
        <v>1.0831999999999999</v>
      </c>
      <c r="X306">
        <v>-1.0831999999999999</v>
      </c>
    </row>
    <row r="307" spans="9:24" x14ac:dyDescent="0.3">
      <c r="I307">
        <v>2.2267999999999999</v>
      </c>
      <c r="J307">
        <v>0</v>
      </c>
      <c r="K307">
        <v>2.0678000000000001</v>
      </c>
      <c r="L307">
        <v>-2.0678000000000001</v>
      </c>
      <c r="M307">
        <v>2.2267999999999999</v>
      </c>
      <c r="N307">
        <v>0</v>
      </c>
      <c r="O307">
        <v>1.7326999999999999</v>
      </c>
      <c r="P307">
        <v>-1.7326999999999999</v>
      </c>
      <c r="Q307">
        <v>2.6976</v>
      </c>
      <c r="R307">
        <v>1.3978999999999999</v>
      </c>
      <c r="S307">
        <v>0.92344000000000004</v>
      </c>
      <c r="T307">
        <v>0.47449999999999998</v>
      </c>
      <c r="U307">
        <v>2.6976</v>
      </c>
      <c r="V307">
        <v>1.4623999999999999</v>
      </c>
      <c r="W307">
        <v>1.2134</v>
      </c>
      <c r="X307">
        <v>0.24904000000000001</v>
      </c>
    </row>
    <row r="308" spans="9:24" x14ac:dyDescent="0.3">
      <c r="I308">
        <v>2.6255999999999999</v>
      </c>
      <c r="J308">
        <v>2.4232</v>
      </c>
      <c r="K308">
        <v>2.3944999999999999</v>
      </c>
      <c r="L308">
        <v>2.8715999999999998E-2</v>
      </c>
      <c r="M308">
        <v>2.6255999999999999</v>
      </c>
      <c r="N308">
        <v>2.0569000000000002</v>
      </c>
      <c r="O308">
        <v>1.9368000000000001</v>
      </c>
      <c r="P308">
        <v>0.12009</v>
      </c>
      <c r="Q308">
        <v>2.6284000000000001</v>
      </c>
      <c r="R308">
        <v>2.2742</v>
      </c>
      <c r="S308">
        <v>0.88875000000000004</v>
      </c>
      <c r="T308">
        <v>1.3854</v>
      </c>
      <c r="U308">
        <v>2.6284000000000001</v>
      </c>
      <c r="V308">
        <v>3.4439000000000002</v>
      </c>
      <c r="W308">
        <v>1.1676</v>
      </c>
      <c r="X308">
        <v>2.2763</v>
      </c>
    </row>
    <row r="309" spans="9:24" x14ac:dyDescent="0.3">
      <c r="I309">
        <v>2.8624999999999998</v>
      </c>
      <c r="J309">
        <v>2.2625000000000002</v>
      </c>
      <c r="K309">
        <v>2.5886</v>
      </c>
      <c r="L309">
        <v>-0.32613999999999999</v>
      </c>
      <c r="M309">
        <v>2.8624999999999998</v>
      </c>
      <c r="N309">
        <v>2.0569000000000002</v>
      </c>
      <c r="O309">
        <v>2.0581</v>
      </c>
      <c r="P309">
        <v>-1.1498000000000001E-3</v>
      </c>
      <c r="Q309">
        <v>2.2378999999999998</v>
      </c>
      <c r="R309">
        <v>0</v>
      </c>
      <c r="S309">
        <v>0.69301000000000001</v>
      </c>
      <c r="T309">
        <v>-0.69301000000000001</v>
      </c>
      <c r="U309">
        <v>2.2378999999999998</v>
      </c>
      <c r="V309">
        <v>0.30103000000000002</v>
      </c>
      <c r="W309">
        <v>0.90966000000000002</v>
      </c>
      <c r="X309">
        <v>-0.60863</v>
      </c>
    </row>
    <row r="310" spans="9:24" x14ac:dyDescent="0.3">
      <c r="I310">
        <v>2.262</v>
      </c>
      <c r="J310">
        <v>2.8609</v>
      </c>
      <c r="K310">
        <v>2.0966</v>
      </c>
      <c r="L310">
        <v>0.76432</v>
      </c>
      <c r="M310">
        <v>2.262</v>
      </c>
      <c r="N310">
        <v>2.2694999999999999</v>
      </c>
      <c r="O310">
        <v>1.7506999999999999</v>
      </c>
      <c r="P310">
        <v>0.51881999999999995</v>
      </c>
      <c r="Q310">
        <v>2.4024999999999999</v>
      </c>
      <c r="R310">
        <v>1.3978999999999999</v>
      </c>
      <c r="S310">
        <v>0.77551000000000003</v>
      </c>
      <c r="T310">
        <v>0.62243000000000004</v>
      </c>
      <c r="U310">
        <v>2.4024999999999999</v>
      </c>
      <c r="V310">
        <v>1.3978999999999999</v>
      </c>
      <c r="W310">
        <v>1.0184</v>
      </c>
      <c r="X310">
        <v>0.37955</v>
      </c>
    </row>
    <row r="311" spans="9:24" x14ac:dyDescent="0.3">
      <c r="I311">
        <v>2.6684999999999999</v>
      </c>
      <c r="J311">
        <v>2.9409999999999998</v>
      </c>
      <c r="K311">
        <v>2.4297</v>
      </c>
      <c r="L311">
        <v>0.51136000000000004</v>
      </c>
      <c r="M311">
        <v>2.6684999999999999</v>
      </c>
      <c r="N311">
        <v>2.42</v>
      </c>
      <c r="O311">
        <v>1.9588000000000001</v>
      </c>
      <c r="P311">
        <v>0.4612</v>
      </c>
      <c r="Q311">
        <v>2.2450000000000001</v>
      </c>
      <c r="R311">
        <v>1.7708999999999999</v>
      </c>
      <c r="S311">
        <v>0.69657000000000002</v>
      </c>
      <c r="T311">
        <v>1.0743</v>
      </c>
      <c r="U311">
        <v>2.2450000000000001</v>
      </c>
      <c r="V311">
        <v>1.9823</v>
      </c>
      <c r="W311">
        <v>0.91435</v>
      </c>
      <c r="X311">
        <v>1.0679000000000001</v>
      </c>
    </row>
    <row r="312" spans="9:24" x14ac:dyDescent="0.3">
      <c r="I312">
        <v>2.1385999999999998</v>
      </c>
      <c r="J312">
        <v>2.1644000000000001</v>
      </c>
      <c r="K312">
        <v>1.9955000000000001</v>
      </c>
      <c r="L312">
        <v>0.16883999999999999</v>
      </c>
      <c r="M312">
        <v>2.1385999999999998</v>
      </c>
      <c r="N312">
        <v>1.9345000000000001</v>
      </c>
      <c r="O312">
        <v>1.6875</v>
      </c>
      <c r="P312">
        <v>0.24697</v>
      </c>
      <c r="Q312">
        <v>2.1879</v>
      </c>
      <c r="R312">
        <v>0</v>
      </c>
      <c r="S312">
        <v>0.66795000000000004</v>
      </c>
      <c r="T312">
        <v>-0.66795000000000004</v>
      </c>
      <c r="U312">
        <v>2.1879</v>
      </c>
      <c r="V312">
        <v>0</v>
      </c>
      <c r="W312">
        <v>0.87663999999999997</v>
      </c>
      <c r="X312">
        <v>-0.87663999999999997</v>
      </c>
    </row>
    <row r="313" spans="9:24" x14ac:dyDescent="0.3">
      <c r="I313">
        <v>2.3923999999999999</v>
      </c>
      <c r="J313">
        <v>1.0791999999999999</v>
      </c>
      <c r="K313">
        <v>2.2035</v>
      </c>
      <c r="L313">
        <v>-1.1243000000000001</v>
      </c>
      <c r="M313">
        <v>2.3923999999999999</v>
      </c>
      <c r="N313">
        <v>1.0414000000000001</v>
      </c>
      <c r="O313">
        <v>1.8173999999999999</v>
      </c>
      <c r="P313">
        <v>-0.77605000000000002</v>
      </c>
      <c r="Q313">
        <v>3.1168</v>
      </c>
      <c r="R313">
        <v>0.30103000000000002</v>
      </c>
      <c r="S313">
        <v>1.1335</v>
      </c>
      <c r="T313">
        <v>-0.83250999999999997</v>
      </c>
      <c r="U313">
        <v>3.1168</v>
      </c>
      <c r="V313">
        <v>0.30103000000000002</v>
      </c>
      <c r="W313">
        <v>1.4903</v>
      </c>
      <c r="X313">
        <v>-1.1892</v>
      </c>
    </row>
    <row r="314" spans="9:24" x14ac:dyDescent="0.3">
      <c r="I314">
        <v>2.4826000000000001</v>
      </c>
      <c r="J314">
        <v>0.30103000000000002</v>
      </c>
      <c r="K314">
        <v>2.2774000000000001</v>
      </c>
      <c r="L314">
        <v>-1.9763999999999999</v>
      </c>
      <c r="M314">
        <v>2.4826000000000001</v>
      </c>
      <c r="N314">
        <v>0.30103000000000002</v>
      </c>
      <c r="O314">
        <v>1.8635999999999999</v>
      </c>
      <c r="P314">
        <v>-1.5626</v>
      </c>
      <c r="Q314">
        <v>2.4487999999999999</v>
      </c>
      <c r="R314">
        <v>0.84509999999999996</v>
      </c>
      <c r="S314">
        <v>0.79871000000000003</v>
      </c>
      <c r="T314">
        <v>4.6386999999999998E-2</v>
      </c>
      <c r="U314">
        <v>2.4487999999999999</v>
      </c>
      <c r="V314">
        <v>0.84509999999999996</v>
      </c>
      <c r="W314">
        <v>1.0489999999999999</v>
      </c>
      <c r="X314">
        <v>-0.20387</v>
      </c>
    </row>
    <row r="315" spans="9:24" x14ac:dyDescent="0.3">
      <c r="I315">
        <v>2.4449999999999998</v>
      </c>
      <c r="J315">
        <v>2.7551000000000001</v>
      </c>
      <c r="K315">
        <v>2.2465999999999999</v>
      </c>
      <c r="L315">
        <v>0.50853999999999999</v>
      </c>
      <c r="M315">
        <v>2.4449999999999998</v>
      </c>
      <c r="N315">
        <v>2.3096000000000001</v>
      </c>
      <c r="O315">
        <v>1.8444</v>
      </c>
      <c r="P315">
        <v>0.46525</v>
      </c>
      <c r="Q315">
        <v>2.6122999999999998</v>
      </c>
      <c r="R315">
        <v>0.60206000000000004</v>
      </c>
      <c r="S315">
        <v>0.88068000000000002</v>
      </c>
      <c r="T315">
        <v>-0.27861999999999998</v>
      </c>
      <c r="U315">
        <v>2.6122999999999998</v>
      </c>
      <c r="V315">
        <v>0.60206000000000004</v>
      </c>
      <c r="W315">
        <v>1.157</v>
      </c>
      <c r="X315">
        <v>-0.55493999999999999</v>
      </c>
    </row>
    <row r="316" spans="9:24" x14ac:dyDescent="0.3">
      <c r="I316">
        <v>2.1894</v>
      </c>
      <c r="J316">
        <v>2.5693999999999999</v>
      </c>
      <c r="K316">
        <v>2.0371999999999999</v>
      </c>
      <c r="L316">
        <v>0.53220999999999996</v>
      </c>
      <c r="M316">
        <v>2.1894</v>
      </c>
      <c r="N316">
        <v>2.0531000000000001</v>
      </c>
      <c r="O316">
        <v>1.7136</v>
      </c>
      <c r="P316">
        <v>0.33953</v>
      </c>
      <c r="Q316">
        <v>3.0556999999999999</v>
      </c>
      <c r="R316">
        <v>0.60206000000000004</v>
      </c>
      <c r="S316">
        <v>1.103</v>
      </c>
      <c r="T316">
        <v>-0.50088999999999995</v>
      </c>
      <c r="U316">
        <v>3.0556999999999999</v>
      </c>
      <c r="V316">
        <v>1.3802000000000001</v>
      </c>
      <c r="W316">
        <v>1.4499</v>
      </c>
      <c r="X316">
        <v>-6.9735000000000005E-2</v>
      </c>
    </row>
    <row r="317" spans="9:24" x14ac:dyDescent="0.3">
      <c r="I317">
        <v>2.6450999999999998</v>
      </c>
      <c r="J317">
        <v>1.8976</v>
      </c>
      <c r="K317">
        <v>2.4104999999999999</v>
      </c>
      <c r="L317">
        <v>-0.51285999999999998</v>
      </c>
      <c r="M317">
        <v>2.6450999999999998</v>
      </c>
      <c r="N317">
        <v>1.7708999999999999</v>
      </c>
      <c r="O317">
        <v>1.9468000000000001</v>
      </c>
      <c r="P317">
        <v>-0.17593</v>
      </c>
      <c r="Q317">
        <v>2.7564000000000002</v>
      </c>
      <c r="R317">
        <v>1.2303999999999999</v>
      </c>
      <c r="S317">
        <v>0.95291000000000003</v>
      </c>
      <c r="T317">
        <v>0.27754000000000001</v>
      </c>
      <c r="U317">
        <v>2.7564000000000002</v>
      </c>
      <c r="V317">
        <v>1.4472</v>
      </c>
      <c r="W317">
        <v>1.2522</v>
      </c>
      <c r="X317">
        <v>0.19495000000000001</v>
      </c>
    </row>
    <row r="318" spans="9:24" x14ac:dyDescent="0.3">
      <c r="I318">
        <v>2.5105</v>
      </c>
      <c r="J318">
        <v>3.5145</v>
      </c>
      <c r="K318">
        <v>2.3001999999999998</v>
      </c>
      <c r="L318">
        <v>1.2142999999999999</v>
      </c>
      <c r="M318">
        <v>2.5105</v>
      </c>
      <c r="N318">
        <v>2.5078999999999998</v>
      </c>
      <c r="O318">
        <v>1.8778999999999999</v>
      </c>
      <c r="P318">
        <v>0.62994000000000006</v>
      </c>
      <c r="Q318">
        <v>2.6229</v>
      </c>
      <c r="R318">
        <v>0</v>
      </c>
      <c r="S318">
        <v>0.88600999999999996</v>
      </c>
      <c r="T318">
        <v>-0.88600999999999996</v>
      </c>
      <c r="U318">
        <v>2.6229</v>
      </c>
      <c r="V318">
        <v>0</v>
      </c>
      <c r="W318">
        <v>1.1639999999999999</v>
      </c>
      <c r="X318">
        <v>-1.1639999999999999</v>
      </c>
    </row>
    <row r="319" spans="9:24" x14ac:dyDescent="0.3">
      <c r="I319">
        <v>2.4933999999999998</v>
      </c>
      <c r="J319">
        <v>2.6395</v>
      </c>
      <c r="K319">
        <v>2.2862</v>
      </c>
      <c r="L319">
        <v>0.35332000000000002</v>
      </c>
      <c r="M319">
        <v>2.4933999999999998</v>
      </c>
      <c r="N319">
        <v>2.2528999999999999</v>
      </c>
      <c r="O319">
        <v>1.8691</v>
      </c>
      <c r="P319">
        <v>0.38374000000000003</v>
      </c>
      <c r="Q319">
        <v>2.6354000000000002</v>
      </c>
      <c r="R319">
        <v>0.30103000000000002</v>
      </c>
      <c r="S319">
        <v>0.89227999999999996</v>
      </c>
      <c r="T319">
        <v>-0.59125000000000005</v>
      </c>
      <c r="U319">
        <v>2.6354000000000002</v>
      </c>
      <c r="V319">
        <v>0.90308999999999995</v>
      </c>
      <c r="W319">
        <v>1.1722999999999999</v>
      </c>
      <c r="X319">
        <v>-0.26919999999999999</v>
      </c>
    </row>
    <row r="320" spans="9:24" x14ac:dyDescent="0.3">
      <c r="I320">
        <v>2.5857000000000001</v>
      </c>
      <c r="J320">
        <v>2.444</v>
      </c>
      <c r="K320">
        <v>2.3618000000000001</v>
      </c>
      <c r="L320">
        <v>8.2205E-2</v>
      </c>
      <c r="M320">
        <v>2.5857000000000001</v>
      </c>
      <c r="N320">
        <v>2.1366999999999998</v>
      </c>
      <c r="O320">
        <v>1.9164000000000001</v>
      </c>
      <c r="P320">
        <v>0.22033</v>
      </c>
      <c r="Q320">
        <v>3.0411999999999999</v>
      </c>
      <c r="R320">
        <v>1.8194999999999999</v>
      </c>
      <c r="S320">
        <v>1.0956999999999999</v>
      </c>
      <c r="T320">
        <v>0.72389000000000003</v>
      </c>
      <c r="U320">
        <v>3.0411999999999999</v>
      </c>
      <c r="V320">
        <v>1.8865000000000001</v>
      </c>
      <c r="W320">
        <v>1.4402999999999999</v>
      </c>
      <c r="X320">
        <v>0.44617000000000001</v>
      </c>
    </row>
    <row r="321" spans="9:24" x14ac:dyDescent="0.3">
      <c r="I321">
        <v>2.1741000000000001</v>
      </c>
      <c r="J321">
        <v>1.2553000000000001</v>
      </c>
      <c r="K321">
        <v>2.0247000000000002</v>
      </c>
      <c r="L321">
        <v>-0.76939999999999997</v>
      </c>
      <c r="M321">
        <v>2.1741000000000001</v>
      </c>
      <c r="N321">
        <v>1.2303999999999999</v>
      </c>
      <c r="O321">
        <v>1.7057</v>
      </c>
      <c r="P321">
        <v>-0.4753</v>
      </c>
      <c r="Q321">
        <v>2.7905000000000002</v>
      </c>
      <c r="R321">
        <v>2.0413999999999999</v>
      </c>
      <c r="S321">
        <v>0.97001000000000004</v>
      </c>
      <c r="T321">
        <v>1.0713999999999999</v>
      </c>
      <c r="U321">
        <v>2.7905000000000002</v>
      </c>
      <c r="V321">
        <v>2.4771000000000001</v>
      </c>
      <c r="W321">
        <v>1.2746999999999999</v>
      </c>
      <c r="X321">
        <v>1.2023999999999999</v>
      </c>
    </row>
    <row r="322" spans="9:24" x14ac:dyDescent="0.3">
      <c r="I322">
        <v>2.4853000000000001</v>
      </c>
      <c r="J322">
        <v>2.3559999999999999</v>
      </c>
      <c r="K322">
        <v>2.2795999999999998</v>
      </c>
      <c r="L322">
        <v>7.6455999999999996E-2</v>
      </c>
      <c r="M322">
        <v>2.4853000000000001</v>
      </c>
      <c r="N322">
        <v>2.0211999999999999</v>
      </c>
      <c r="O322">
        <v>1.865</v>
      </c>
      <c r="P322">
        <v>0.15620000000000001</v>
      </c>
      <c r="Q322">
        <v>2.8134000000000001</v>
      </c>
      <c r="R322">
        <v>0</v>
      </c>
      <c r="S322">
        <v>0.98148999999999997</v>
      </c>
      <c r="T322">
        <v>-0.98148999999999997</v>
      </c>
      <c r="U322">
        <v>2.8134000000000001</v>
      </c>
      <c r="V322">
        <v>0.30103000000000002</v>
      </c>
      <c r="W322">
        <v>1.2899</v>
      </c>
      <c r="X322">
        <v>-0.98882999999999999</v>
      </c>
    </row>
    <row r="323" spans="9:24" x14ac:dyDescent="0.3">
      <c r="I323">
        <v>2.1549999999999998</v>
      </c>
      <c r="J323">
        <v>3.3277999999999999</v>
      </c>
      <c r="K323">
        <v>2.0089999999999999</v>
      </c>
      <c r="L323">
        <v>1.3188</v>
      </c>
      <c r="M323">
        <v>2.1549999999999998</v>
      </c>
      <c r="N323">
        <v>2.3711000000000002</v>
      </c>
      <c r="O323">
        <v>1.6959</v>
      </c>
      <c r="P323">
        <v>0.67513000000000001</v>
      </c>
      <c r="Q323">
        <v>2.9685999999999999</v>
      </c>
      <c r="R323">
        <v>1.3616999999999999</v>
      </c>
      <c r="S323">
        <v>1.0592999999999999</v>
      </c>
      <c r="T323">
        <v>0.30242999999999998</v>
      </c>
      <c r="U323">
        <v>2.9685999999999999</v>
      </c>
      <c r="V323">
        <v>1.4314</v>
      </c>
      <c r="W323">
        <v>1.3924000000000001</v>
      </c>
      <c r="X323">
        <v>3.8947000000000002E-2</v>
      </c>
    </row>
    <row r="324" spans="9:24" x14ac:dyDescent="0.3">
      <c r="I324">
        <v>3.1484000000000001</v>
      </c>
      <c r="J324">
        <v>3.1909000000000001</v>
      </c>
      <c r="K324">
        <v>2.8228</v>
      </c>
      <c r="L324">
        <v>0.36812</v>
      </c>
      <c r="M324">
        <v>3.1484000000000001</v>
      </c>
      <c r="N324">
        <v>2.5131999999999999</v>
      </c>
      <c r="O324">
        <v>2.2044000000000001</v>
      </c>
      <c r="P324">
        <v>0.30886000000000002</v>
      </c>
      <c r="Q324">
        <v>3.1821999999999999</v>
      </c>
      <c r="R324">
        <v>2.4487000000000001</v>
      </c>
      <c r="S324">
        <v>1.1662999999999999</v>
      </c>
      <c r="T324">
        <v>1.2824</v>
      </c>
      <c r="U324">
        <v>3.1821999999999999</v>
      </c>
      <c r="V324">
        <v>3.7543000000000002</v>
      </c>
      <c r="W324">
        <v>1.5335000000000001</v>
      </c>
      <c r="X324">
        <v>2.2208999999999999</v>
      </c>
    </row>
    <row r="325" spans="9:24" x14ac:dyDescent="0.3">
      <c r="I325">
        <v>2.8772000000000002</v>
      </c>
      <c r="J325">
        <v>2.3729</v>
      </c>
      <c r="K325">
        <v>2.6006</v>
      </c>
      <c r="L325">
        <v>-0.22771</v>
      </c>
      <c r="M325">
        <v>2.8772000000000002</v>
      </c>
      <c r="N325">
        <v>2.0682</v>
      </c>
      <c r="O325">
        <v>2.0655999999999999</v>
      </c>
      <c r="P325">
        <v>2.6159E-3</v>
      </c>
      <c r="Q325">
        <v>2.7862</v>
      </c>
      <c r="R325">
        <v>1.6628000000000001</v>
      </c>
      <c r="S325">
        <v>0.96787000000000001</v>
      </c>
      <c r="T325">
        <v>0.69489000000000001</v>
      </c>
      <c r="U325">
        <v>2.7862</v>
      </c>
      <c r="V325">
        <v>1.8325</v>
      </c>
      <c r="W325">
        <v>1.2719</v>
      </c>
      <c r="X325">
        <v>0.56059000000000003</v>
      </c>
    </row>
    <row r="326" spans="9:24" x14ac:dyDescent="0.3">
      <c r="I326">
        <v>1.9451000000000001</v>
      </c>
      <c r="J326">
        <v>0.30103000000000002</v>
      </c>
      <c r="K326">
        <v>1.8371</v>
      </c>
      <c r="L326">
        <v>-1.536</v>
      </c>
      <c r="M326">
        <v>1.9451000000000001</v>
      </c>
      <c r="N326">
        <v>0.30103000000000002</v>
      </c>
      <c r="O326">
        <v>1.5885</v>
      </c>
      <c r="P326">
        <v>-1.2875000000000001</v>
      </c>
      <c r="Q326">
        <v>2.6046999999999998</v>
      </c>
      <c r="R326">
        <v>1.8194999999999999</v>
      </c>
      <c r="S326">
        <v>0.87685000000000002</v>
      </c>
      <c r="T326">
        <v>0.94269000000000003</v>
      </c>
      <c r="U326">
        <v>2.6046999999999998</v>
      </c>
      <c r="V326">
        <v>2.6598999999999999</v>
      </c>
      <c r="W326">
        <v>1.1519999999999999</v>
      </c>
      <c r="X326">
        <v>1.508</v>
      </c>
    </row>
    <row r="327" spans="9:24" x14ac:dyDescent="0.3">
      <c r="I327">
        <v>2.3498000000000001</v>
      </c>
      <c r="J327">
        <v>2.8020999999999998</v>
      </c>
      <c r="K327">
        <v>2.1684999999999999</v>
      </c>
      <c r="L327">
        <v>0.63354999999999995</v>
      </c>
      <c r="M327">
        <v>2.3498000000000001</v>
      </c>
      <c r="N327">
        <v>2.2833000000000001</v>
      </c>
      <c r="O327">
        <v>1.7956000000000001</v>
      </c>
      <c r="P327">
        <v>0.48766999999999999</v>
      </c>
      <c r="Q327">
        <v>2.4020999999999999</v>
      </c>
      <c r="R327">
        <v>0.77815000000000001</v>
      </c>
      <c r="S327">
        <v>0.77532999999999996</v>
      </c>
      <c r="T327">
        <v>2.8238999999999998E-3</v>
      </c>
      <c r="U327">
        <v>2.4020999999999999</v>
      </c>
      <c r="V327">
        <v>0.77815000000000001</v>
      </c>
      <c r="W327">
        <v>1.0182</v>
      </c>
      <c r="X327">
        <v>-0.24</v>
      </c>
    </row>
    <row r="328" spans="9:24" x14ac:dyDescent="0.3">
      <c r="I328">
        <v>2.1753</v>
      </c>
      <c r="J328">
        <v>1.2040999999999999</v>
      </c>
      <c r="K328">
        <v>2.0255999999999998</v>
      </c>
      <c r="L328">
        <v>-0.82150999999999996</v>
      </c>
      <c r="M328">
        <v>2.1753</v>
      </c>
      <c r="N328">
        <v>1.1760999999999999</v>
      </c>
      <c r="O328">
        <v>1.7062999999999999</v>
      </c>
      <c r="P328">
        <v>-0.53025</v>
      </c>
      <c r="Q328">
        <v>2.7905000000000002</v>
      </c>
      <c r="R328">
        <v>0</v>
      </c>
      <c r="S328">
        <v>0.96999000000000002</v>
      </c>
      <c r="T328">
        <v>-0.96999000000000002</v>
      </c>
      <c r="U328">
        <v>2.7905000000000002</v>
      </c>
      <c r="V328">
        <v>0.30103000000000002</v>
      </c>
      <c r="W328">
        <v>1.2746999999999999</v>
      </c>
      <c r="X328">
        <v>-0.97367999999999999</v>
      </c>
    </row>
    <row r="329" spans="9:24" x14ac:dyDescent="0.3">
      <c r="I329">
        <v>2.8014000000000001</v>
      </c>
      <c r="J329">
        <v>3.0106999999999999</v>
      </c>
      <c r="K329">
        <v>2.5385</v>
      </c>
      <c r="L329">
        <v>0.47221000000000002</v>
      </c>
      <c r="M329">
        <v>2.8014000000000001</v>
      </c>
      <c r="N329">
        <v>2.3159999999999998</v>
      </c>
      <c r="O329">
        <v>2.0268000000000002</v>
      </c>
      <c r="P329">
        <v>0.28920000000000001</v>
      </c>
      <c r="Q329">
        <v>2.1705999999999999</v>
      </c>
      <c r="R329">
        <v>0.69896999999999998</v>
      </c>
      <c r="S329">
        <v>0.65925999999999996</v>
      </c>
      <c r="T329">
        <v>3.9706999999999999E-2</v>
      </c>
      <c r="U329">
        <v>2.1705999999999999</v>
      </c>
      <c r="V329">
        <v>2.3801999999999999</v>
      </c>
      <c r="W329">
        <v>0.86517999999999995</v>
      </c>
      <c r="X329">
        <v>1.5149999999999999</v>
      </c>
    </row>
    <row r="330" spans="9:24" x14ac:dyDescent="0.3">
      <c r="I330">
        <v>1.8917999999999999</v>
      </c>
      <c r="J330">
        <v>1</v>
      </c>
      <c r="K330">
        <v>1.7932999999999999</v>
      </c>
      <c r="L330">
        <v>-0.79334000000000005</v>
      </c>
      <c r="M330">
        <v>1.8917999999999999</v>
      </c>
      <c r="N330">
        <v>1</v>
      </c>
      <c r="O330">
        <v>1.5611999999999999</v>
      </c>
      <c r="P330">
        <v>-0.56122000000000005</v>
      </c>
      <c r="Q330">
        <v>2.5472999999999999</v>
      </c>
      <c r="R330">
        <v>0.84509999999999996</v>
      </c>
      <c r="S330">
        <v>0.84809000000000001</v>
      </c>
      <c r="T330">
        <v>-2.9932000000000001E-3</v>
      </c>
      <c r="U330">
        <v>2.5472999999999999</v>
      </c>
      <c r="V330">
        <v>0.84509999999999996</v>
      </c>
      <c r="W330">
        <v>1.1141000000000001</v>
      </c>
      <c r="X330">
        <v>-0.26895000000000002</v>
      </c>
    </row>
    <row r="331" spans="9:24" x14ac:dyDescent="0.3">
      <c r="I331">
        <v>2.3136000000000001</v>
      </c>
      <c r="J331">
        <v>3.9466000000000001</v>
      </c>
      <c r="K331">
        <v>2.1389</v>
      </c>
      <c r="L331">
        <v>1.8077000000000001</v>
      </c>
      <c r="M331">
        <v>2.3136000000000001</v>
      </c>
      <c r="N331">
        <v>2.5550999999999999</v>
      </c>
      <c r="O331">
        <v>1.7770999999999999</v>
      </c>
      <c r="P331">
        <v>0.77797000000000005</v>
      </c>
      <c r="Q331">
        <v>3.0264000000000002</v>
      </c>
      <c r="R331">
        <v>2.1644000000000001</v>
      </c>
      <c r="S331">
        <v>1.0883</v>
      </c>
      <c r="T331">
        <v>1.0761000000000001</v>
      </c>
      <c r="U331">
        <v>3.0264000000000002</v>
      </c>
      <c r="V331">
        <v>2.8626999999999998</v>
      </c>
      <c r="W331">
        <v>1.4306000000000001</v>
      </c>
      <c r="X331">
        <v>1.4320999999999999</v>
      </c>
    </row>
    <row r="332" spans="9:24" x14ac:dyDescent="0.3">
      <c r="I332">
        <v>2.6880999999999999</v>
      </c>
      <c r="J332">
        <v>1.9684999999999999</v>
      </c>
      <c r="K332">
        <v>2.4457</v>
      </c>
      <c r="L332">
        <v>-0.47726000000000002</v>
      </c>
      <c r="M332">
        <v>2.6880999999999999</v>
      </c>
      <c r="N332">
        <v>1.7708999999999999</v>
      </c>
      <c r="O332">
        <v>1.9688000000000001</v>
      </c>
      <c r="P332">
        <v>-0.19796</v>
      </c>
      <c r="Q332">
        <v>2.6522999999999999</v>
      </c>
      <c r="R332">
        <v>0</v>
      </c>
      <c r="S332">
        <v>0.90071999999999997</v>
      </c>
      <c r="T332">
        <v>-0.90071999999999997</v>
      </c>
      <c r="U332">
        <v>2.6522999999999999</v>
      </c>
      <c r="V332">
        <v>0.30103000000000002</v>
      </c>
      <c r="W332">
        <v>1.1834</v>
      </c>
      <c r="X332">
        <v>-0.88239000000000001</v>
      </c>
    </row>
    <row r="333" spans="9:24" x14ac:dyDescent="0.3">
      <c r="I333">
        <v>2.4224999999999999</v>
      </c>
      <c r="J333">
        <v>2.2967</v>
      </c>
      <c r="K333">
        <v>2.2281</v>
      </c>
      <c r="L333">
        <v>6.8520999999999999E-2</v>
      </c>
      <c r="M333">
        <v>2.4224999999999999</v>
      </c>
      <c r="N333">
        <v>1.9777</v>
      </c>
      <c r="O333">
        <v>1.8329</v>
      </c>
      <c r="P333">
        <v>0.14485999999999999</v>
      </c>
      <c r="Q333">
        <v>2.6536</v>
      </c>
      <c r="R333">
        <v>0.90308999999999995</v>
      </c>
      <c r="S333">
        <v>0.90137999999999996</v>
      </c>
      <c r="T333">
        <v>1.712E-3</v>
      </c>
      <c r="U333">
        <v>2.6536</v>
      </c>
      <c r="V333">
        <v>0.90308999999999995</v>
      </c>
      <c r="W333">
        <v>1.1842999999999999</v>
      </c>
      <c r="X333">
        <v>-0.28119</v>
      </c>
    </row>
    <row r="334" spans="9:24" x14ac:dyDescent="0.3">
      <c r="I334">
        <v>2.0468000000000002</v>
      </c>
      <c r="J334">
        <v>2.3424</v>
      </c>
      <c r="K334">
        <v>1.9202999999999999</v>
      </c>
      <c r="L334">
        <v>0.42208000000000001</v>
      </c>
      <c r="M334">
        <v>2.0468000000000002</v>
      </c>
      <c r="N334">
        <v>2.1038000000000001</v>
      </c>
      <c r="O334">
        <v>1.6406000000000001</v>
      </c>
      <c r="P334">
        <v>0.46322999999999998</v>
      </c>
      <c r="Q334">
        <v>2.1859999999999999</v>
      </c>
      <c r="R334">
        <v>1.2553000000000001</v>
      </c>
      <c r="S334">
        <v>0.66700999999999999</v>
      </c>
      <c r="T334">
        <v>0.58826000000000001</v>
      </c>
      <c r="U334">
        <v>2.1859999999999999</v>
      </c>
      <c r="V334">
        <v>1.2787999999999999</v>
      </c>
      <c r="W334">
        <v>0.87539</v>
      </c>
      <c r="X334">
        <v>0.40336</v>
      </c>
    </row>
    <row r="335" spans="9:24" x14ac:dyDescent="0.3">
      <c r="I335">
        <v>2.7120000000000002</v>
      </c>
      <c r="J335">
        <v>1.1138999999999999</v>
      </c>
      <c r="K335">
        <v>2.4653</v>
      </c>
      <c r="L335">
        <v>-1.3513999999999999</v>
      </c>
      <c r="M335">
        <v>2.7120000000000002</v>
      </c>
      <c r="N335">
        <v>0.95423999999999998</v>
      </c>
      <c r="O335">
        <v>1.9810000000000001</v>
      </c>
      <c r="P335">
        <v>-1.0267999999999999</v>
      </c>
      <c r="Q335">
        <v>2.8780000000000001</v>
      </c>
      <c r="R335">
        <v>1.4472</v>
      </c>
      <c r="S335">
        <v>1.0139</v>
      </c>
      <c r="T335">
        <v>0.43329000000000001</v>
      </c>
      <c r="U335">
        <v>2.8780000000000001</v>
      </c>
      <c r="V335">
        <v>1.6435</v>
      </c>
      <c r="W335">
        <v>1.3325</v>
      </c>
      <c r="X335">
        <v>0.31091000000000002</v>
      </c>
    </row>
    <row r="336" spans="9:24" x14ac:dyDescent="0.3">
      <c r="I336">
        <v>3.2185999999999999</v>
      </c>
      <c r="J336">
        <v>3.1212</v>
      </c>
      <c r="K336">
        <v>2.8803000000000001</v>
      </c>
      <c r="L336">
        <v>0.24093000000000001</v>
      </c>
      <c r="M336">
        <v>3.2185999999999999</v>
      </c>
      <c r="N336">
        <v>2.4281000000000001</v>
      </c>
      <c r="O336">
        <v>2.2403</v>
      </c>
      <c r="P336">
        <v>0.18784000000000001</v>
      </c>
      <c r="Q336">
        <v>2.3460999999999999</v>
      </c>
      <c r="R336">
        <v>0.77815000000000001</v>
      </c>
      <c r="S336">
        <v>0.74726999999999999</v>
      </c>
      <c r="T336">
        <v>3.0877000000000002E-2</v>
      </c>
      <c r="U336">
        <v>2.3460999999999999</v>
      </c>
      <c r="V336">
        <v>0.77815000000000001</v>
      </c>
      <c r="W336">
        <v>0.98118000000000005</v>
      </c>
      <c r="X336">
        <v>-0.20302999999999999</v>
      </c>
    </row>
    <row r="337" spans="9:24" x14ac:dyDescent="0.3">
      <c r="I337">
        <v>2.3060999999999998</v>
      </c>
      <c r="J337">
        <v>2.2067999999999999</v>
      </c>
      <c r="K337">
        <v>2.1328</v>
      </c>
      <c r="L337">
        <v>7.4033000000000002E-2</v>
      </c>
      <c r="M337">
        <v>2.3060999999999998</v>
      </c>
      <c r="N337">
        <v>1.8920999999999999</v>
      </c>
      <c r="O337">
        <v>1.7733000000000001</v>
      </c>
      <c r="P337">
        <v>0.1188</v>
      </c>
      <c r="Q337">
        <v>2.7959000000000001</v>
      </c>
      <c r="R337">
        <v>0.60206000000000004</v>
      </c>
      <c r="S337">
        <v>0.97270999999999996</v>
      </c>
      <c r="T337">
        <v>-0.37064999999999998</v>
      </c>
      <c r="U337">
        <v>2.7959000000000001</v>
      </c>
      <c r="V337">
        <v>0.60206000000000004</v>
      </c>
      <c r="W337">
        <v>1.2783</v>
      </c>
      <c r="X337">
        <v>-0.67623</v>
      </c>
    </row>
    <row r="338" spans="9:24" x14ac:dyDescent="0.3">
      <c r="I338">
        <v>1.9730000000000001</v>
      </c>
      <c r="J338">
        <v>1.2787999999999999</v>
      </c>
      <c r="K338">
        <v>1.8599000000000001</v>
      </c>
      <c r="L338">
        <v>-0.58116999999999996</v>
      </c>
      <c r="M338">
        <v>1.9730000000000001</v>
      </c>
      <c r="N338">
        <v>1.1460999999999999</v>
      </c>
      <c r="O338">
        <v>1.6028</v>
      </c>
      <c r="P338">
        <v>-0.45668999999999998</v>
      </c>
      <c r="Q338">
        <v>3.1920000000000002</v>
      </c>
      <c r="R338">
        <v>1.5911</v>
      </c>
      <c r="S338">
        <v>1.1712</v>
      </c>
      <c r="T338">
        <v>0.41982999999999998</v>
      </c>
      <c r="U338">
        <v>3.1920000000000002</v>
      </c>
      <c r="V338">
        <v>1.7782</v>
      </c>
      <c r="W338">
        <v>1.5399</v>
      </c>
      <c r="X338">
        <v>0.23821000000000001</v>
      </c>
    </row>
    <row r="339" spans="9:24" x14ac:dyDescent="0.3">
      <c r="I339">
        <v>1.9198</v>
      </c>
      <c r="J339">
        <v>1</v>
      </c>
      <c r="K339">
        <v>1.8163</v>
      </c>
      <c r="L339">
        <v>-0.81627000000000005</v>
      </c>
      <c r="M339">
        <v>1.9198</v>
      </c>
      <c r="N339">
        <v>0.90308999999999995</v>
      </c>
      <c r="O339">
        <v>1.5755999999999999</v>
      </c>
      <c r="P339">
        <v>-0.67245999999999995</v>
      </c>
      <c r="Q339">
        <v>2.4986999999999999</v>
      </c>
      <c r="R339">
        <v>0.47711999999999999</v>
      </c>
      <c r="S339">
        <v>0.82372999999999996</v>
      </c>
      <c r="T339">
        <v>-0.34660999999999997</v>
      </c>
      <c r="U339">
        <v>2.4986999999999999</v>
      </c>
      <c r="V339">
        <v>0.47711999999999999</v>
      </c>
      <c r="W339">
        <v>1.0819000000000001</v>
      </c>
      <c r="X339">
        <v>-0.60482999999999998</v>
      </c>
    </row>
    <row r="340" spans="9:24" x14ac:dyDescent="0.3">
      <c r="I340">
        <v>1.8475999999999999</v>
      </c>
      <c r="J340">
        <v>2.7642000000000002</v>
      </c>
      <c r="K340">
        <v>1.7571000000000001</v>
      </c>
      <c r="L340">
        <v>1.0069999999999999</v>
      </c>
      <c r="M340">
        <v>1.8475999999999999</v>
      </c>
      <c r="N340">
        <v>2.1818</v>
      </c>
      <c r="O340">
        <v>1.5386</v>
      </c>
      <c r="P340">
        <v>0.64324000000000003</v>
      </c>
      <c r="Q340">
        <v>2.8500999999999999</v>
      </c>
      <c r="R340">
        <v>2.2787999999999999</v>
      </c>
      <c r="S340">
        <v>0.99987999999999999</v>
      </c>
      <c r="T340">
        <v>1.2788999999999999</v>
      </c>
      <c r="U340">
        <v>2.8500999999999999</v>
      </c>
      <c r="V340">
        <v>3.13</v>
      </c>
      <c r="W340">
        <v>1.3141</v>
      </c>
      <c r="X340">
        <v>1.8159000000000001</v>
      </c>
    </row>
    <row r="341" spans="9:24" x14ac:dyDescent="0.3">
      <c r="I341">
        <v>2.1920999999999999</v>
      </c>
      <c r="J341">
        <v>2.8536999999999999</v>
      </c>
      <c r="K341">
        <v>2.0394000000000001</v>
      </c>
      <c r="L341">
        <v>0.81430000000000002</v>
      </c>
      <c r="M341">
        <v>2.1920999999999999</v>
      </c>
      <c r="N341">
        <v>2.3096000000000001</v>
      </c>
      <c r="O341">
        <v>1.7149000000000001</v>
      </c>
      <c r="P341">
        <v>0.59467999999999999</v>
      </c>
      <c r="Q341">
        <v>2.4504999999999999</v>
      </c>
      <c r="R341">
        <v>0</v>
      </c>
      <c r="S341">
        <v>0.79959999999999998</v>
      </c>
      <c r="T341">
        <v>-0.79959999999999998</v>
      </c>
      <c r="U341">
        <v>2.4504999999999999</v>
      </c>
      <c r="V341">
        <v>0</v>
      </c>
      <c r="W341">
        <v>1.0501</v>
      </c>
      <c r="X341">
        <v>-1.0501</v>
      </c>
    </row>
    <row r="342" spans="9:24" x14ac:dyDescent="0.3">
      <c r="I342">
        <v>2.3525</v>
      </c>
      <c r="J342">
        <v>1.6021000000000001</v>
      </c>
      <c r="K342">
        <v>2.1707999999999998</v>
      </c>
      <c r="L342">
        <v>-0.56872999999999996</v>
      </c>
      <c r="M342">
        <v>2.3525</v>
      </c>
      <c r="N342">
        <v>1.415</v>
      </c>
      <c r="O342">
        <v>1.7969999999999999</v>
      </c>
      <c r="P342">
        <v>-0.38206000000000001</v>
      </c>
      <c r="Q342">
        <v>2.1718000000000002</v>
      </c>
      <c r="R342">
        <v>1.5441</v>
      </c>
      <c r="S342">
        <v>0.65991</v>
      </c>
      <c r="T342">
        <v>0.88415999999999995</v>
      </c>
      <c r="U342">
        <v>2.1718000000000002</v>
      </c>
      <c r="V342">
        <v>1.8512999999999999</v>
      </c>
      <c r="W342">
        <v>0.86602999999999997</v>
      </c>
      <c r="X342">
        <v>0.98523000000000005</v>
      </c>
    </row>
    <row r="343" spans="9:24" x14ac:dyDescent="0.3">
      <c r="I343">
        <v>2.0411999999999999</v>
      </c>
      <c r="J343">
        <v>1.8692</v>
      </c>
      <c r="K343">
        <v>1.9157</v>
      </c>
      <c r="L343">
        <v>-4.65E-2</v>
      </c>
      <c r="M343">
        <v>2.0411999999999999</v>
      </c>
      <c r="N343">
        <v>1.716</v>
      </c>
      <c r="O343">
        <v>1.6376999999999999</v>
      </c>
      <c r="P343">
        <v>7.8316999999999998E-2</v>
      </c>
      <c r="Q343">
        <v>2.9333</v>
      </c>
      <c r="R343">
        <v>0.47711999999999999</v>
      </c>
      <c r="S343">
        <v>1.0416000000000001</v>
      </c>
      <c r="T343">
        <v>-0.56447000000000003</v>
      </c>
      <c r="U343">
        <v>2.9333</v>
      </c>
      <c r="V343">
        <v>0.47711999999999999</v>
      </c>
      <c r="W343">
        <v>1.3691</v>
      </c>
      <c r="X343">
        <v>-0.89195999999999998</v>
      </c>
    </row>
    <row r="344" spans="9:24" x14ac:dyDescent="0.3">
      <c r="I344">
        <v>2.5901999999999998</v>
      </c>
      <c r="J344">
        <v>2.9885999999999999</v>
      </c>
      <c r="K344">
        <v>2.3654999999999999</v>
      </c>
      <c r="L344">
        <v>0.62304000000000004</v>
      </c>
      <c r="M344">
        <v>2.5901999999999998</v>
      </c>
      <c r="N344">
        <v>2.2967</v>
      </c>
      <c r="O344">
        <v>1.9187000000000001</v>
      </c>
      <c r="P344">
        <v>0.37797999999999998</v>
      </c>
      <c r="Q344">
        <v>2.1541000000000001</v>
      </c>
      <c r="R344">
        <v>0</v>
      </c>
      <c r="S344">
        <v>0.65102000000000004</v>
      </c>
      <c r="T344">
        <v>-0.65102000000000004</v>
      </c>
      <c r="U344">
        <v>2.1541000000000001</v>
      </c>
      <c r="V344">
        <v>0.30103000000000002</v>
      </c>
      <c r="W344">
        <v>0.85431999999999997</v>
      </c>
      <c r="X344">
        <v>-0.55328999999999995</v>
      </c>
    </row>
    <row r="345" spans="9:24" x14ac:dyDescent="0.3">
      <c r="I345">
        <v>2.2871000000000001</v>
      </c>
      <c r="J345">
        <v>0.69896999999999998</v>
      </c>
      <c r="K345">
        <v>2.1172</v>
      </c>
      <c r="L345">
        <v>-1.4181999999999999</v>
      </c>
      <c r="M345">
        <v>2.2871000000000001</v>
      </c>
      <c r="N345">
        <v>0.60206000000000004</v>
      </c>
      <c r="O345">
        <v>1.7635000000000001</v>
      </c>
      <c r="P345">
        <v>-1.1615</v>
      </c>
      <c r="Q345">
        <v>2.3940000000000001</v>
      </c>
      <c r="R345">
        <v>0</v>
      </c>
      <c r="S345">
        <v>0.77124000000000004</v>
      </c>
      <c r="T345">
        <v>-0.77124000000000004</v>
      </c>
      <c r="U345">
        <v>2.3940000000000001</v>
      </c>
      <c r="V345">
        <v>0</v>
      </c>
      <c r="W345">
        <v>1.0127999999999999</v>
      </c>
      <c r="X345">
        <v>-1.0127999999999999</v>
      </c>
    </row>
    <row r="346" spans="9:24" x14ac:dyDescent="0.3">
      <c r="I346">
        <v>1.8701000000000001</v>
      </c>
      <c r="J346">
        <v>1.5315000000000001</v>
      </c>
      <c r="K346">
        <v>1.7756000000000001</v>
      </c>
      <c r="L346">
        <v>-0.24410000000000001</v>
      </c>
      <c r="M346">
        <v>1.8701000000000001</v>
      </c>
      <c r="N346">
        <v>1.4914000000000001</v>
      </c>
      <c r="O346">
        <v>1.5501</v>
      </c>
      <c r="P346">
        <v>-5.8764999999999998E-2</v>
      </c>
      <c r="Q346">
        <v>1.9117</v>
      </c>
      <c r="R346">
        <v>0.77815000000000001</v>
      </c>
      <c r="S346">
        <v>0.52951999999999999</v>
      </c>
      <c r="T346">
        <v>0.24862999999999999</v>
      </c>
      <c r="U346">
        <v>1.9117</v>
      </c>
      <c r="V346">
        <v>0.95423999999999998</v>
      </c>
      <c r="W346">
        <v>0.69418999999999997</v>
      </c>
      <c r="X346">
        <v>0.26006000000000001</v>
      </c>
    </row>
    <row r="347" spans="9:24" x14ac:dyDescent="0.3">
      <c r="I347">
        <v>2.4232</v>
      </c>
      <c r="J347">
        <v>0.69896999999999998</v>
      </c>
      <c r="K347">
        <v>2.2286999999999999</v>
      </c>
      <c r="L347">
        <v>-1.5298</v>
      </c>
      <c r="M347">
        <v>2.4232</v>
      </c>
      <c r="N347">
        <v>0.69896999999999998</v>
      </c>
      <c r="O347">
        <v>1.8331999999999999</v>
      </c>
      <c r="P347">
        <v>-1.1343000000000001</v>
      </c>
    </row>
    <row r="348" spans="9:24" x14ac:dyDescent="0.3">
      <c r="I348">
        <v>2.4716999999999998</v>
      </c>
      <c r="J348">
        <v>1.6435</v>
      </c>
      <c r="K348">
        <v>2.2684000000000002</v>
      </c>
      <c r="L348">
        <v>-0.62497999999999998</v>
      </c>
      <c r="M348">
        <v>2.4716999999999998</v>
      </c>
      <c r="N348">
        <v>1.5682</v>
      </c>
      <c r="O348">
        <v>1.8580000000000001</v>
      </c>
      <c r="P348">
        <v>-0.28983999999999999</v>
      </c>
    </row>
    <row r="349" spans="9:24" x14ac:dyDescent="0.3">
      <c r="I349">
        <v>2.7587999999999999</v>
      </c>
      <c r="J349">
        <v>1.2553000000000001</v>
      </c>
      <c r="K349">
        <v>2.5036999999999998</v>
      </c>
      <c r="L349">
        <v>-1.2484</v>
      </c>
      <c r="M349">
        <v>2.7587999999999999</v>
      </c>
      <c r="N349">
        <v>1.1138999999999999</v>
      </c>
      <c r="O349">
        <v>2.0049999999999999</v>
      </c>
      <c r="P349">
        <v>-0.89105000000000001</v>
      </c>
    </row>
    <row r="350" spans="9:24" x14ac:dyDescent="0.3">
      <c r="I350">
        <v>2.6326000000000001</v>
      </c>
      <c r="J350">
        <v>2.8109000000000002</v>
      </c>
      <c r="K350">
        <v>2.4003000000000001</v>
      </c>
      <c r="L350">
        <v>0.41064000000000001</v>
      </c>
      <c r="M350">
        <v>2.6326000000000001</v>
      </c>
      <c r="N350">
        <v>2.2504</v>
      </c>
      <c r="O350">
        <v>1.9403999999999999</v>
      </c>
      <c r="P350">
        <v>0.31002000000000002</v>
      </c>
    </row>
    <row r="351" spans="9:24" x14ac:dyDescent="0.3">
      <c r="I351">
        <v>2.2303999999999999</v>
      </c>
      <c r="J351">
        <v>1.2553000000000001</v>
      </c>
      <c r="K351">
        <v>2.0708000000000002</v>
      </c>
      <c r="L351">
        <v>-0.81550999999999996</v>
      </c>
      <c r="M351">
        <v>2.2303999999999999</v>
      </c>
      <c r="N351">
        <v>1.1138999999999999</v>
      </c>
      <c r="O351">
        <v>1.7345999999999999</v>
      </c>
      <c r="P351">
        <v>-0.62060999999999999</v>
      </c>
    </row>
    <row r="352" spans="9:24" x14ac:dyDescent="0.3">
      <c r="I352">
        <v>2.7402000000000002</v>
      </c>
      <c r="J352">
        <v>2.3559999999999999</v>
      </c>
      <c r="K352">
        <v>2.4883999999999999</v>
      </c>
      <c r="L352">
        <v>-0.13236999999999999</v>
      </c>
      <c r="M352">
        <v>2.7402000000000002</v>
      </c>
      <c r="N352">
        <v>2.0863999999999998</v>
      </c>
      <c r="O352">
        <v>1.9955000000000001</v>
      </c>
      <c r="P352">
        <v>9.0906000000000001E-2</v>
      </c>
    </row>
    <row r="353" spans="9:16" x14ac:dyDescent="0.3">
      <c r="I353">
        <v>2.0022000000000002</v>
      </c>
      <c r="J353">
        <v>1.3802000000000001</v>
      </c>
      <c r="K353">
        <v>1.8837999999999999</v>
      </c>
      <c r="L353">
        <v>-0.50358999999999998</v>
      </c>
      <c r="M353">
        <v>2.0022000000000002</v>
      </c>
      <c r="N353">
        <v>1.2553000000000001</v>
      </c>
      <c r="O353">
        <v>1.6176999999999999</v>
      </c>
      <c r="P353">
        <v>-0.36247000000000001</v>
      </c>
    </row>
    <row r="354" spans="9:16" x14ac:dyDescent="0.3">
      <c r="I354">
        <v>2.3515999999999999</v>
      </c>
      <c r="J354">
        <v>0.30103000000000002</v>
      </c>
      <c r="K354">
        <v>2.1701000000000001</v>
      </c>
      <c r="L354">
        <v>-1.869</v>
      </c>
      <c r="M354">
        <v>2.3515999999999999</v>
      </c>
      <c r="N354">
        <v>0.30103000000000002</v>
      </c>
      <c r="O354">
        <v>1.7966</v>
      </c>
      <c r="P354">
        <v>-1.4956</v>
      </c>
    </row>
    <row r="355" spans="9:16" x14ac:dyDescent="0.3">
      <c r="I355">
        <v>2.3100999999999998</v>
      </c>
      <c r="J355">
        <v>1.2303999999999999</v>
      </c>
      <c r="K355">
        <v>2.1360999999999999</v>
      </c>
      <c r="L355">
        <v>-0.90563000000000005</v>
      </c>
      <c r="M355">
        <v>2.3100999999999998</v>
      </c>
      <c r="N355">
        <v>1.1460999999999999</v>
      </c>
      <c r="O355">
        <v>1.7753000000000001</v>
      </c>
      <c r="P355">
        <v>-0.62922</v>
      </c>
    </row>
    <row r="356" spans="9:16" x14ac:dyDescent="0.3">
      <c r="I356">
        <v>2.7193999999999998</v>
      </c>
      <c r="J356">
        <v>1.2303999999999999</v>
      </c>
      <c r="K356">
        <v>2.4714</v>
      </c>
      <c r="L356">
        <v>-1.2408999999999999</v>
      </c>
      <c r="M356">
        <v>2.7193999999999998</v>
      </c>
      <c r="N356">
        <v>1.2303999999999999</v>
      </c>
      <c r="O356">
        <v>1.9847999999999999</v>
      </c>
      <c r="P356">
        <v>-0.75438000000000005</v>
      </c>
    </row>
    <row r="357" spans="9:16" x14ac:dyDescent="0.3">
      <c r="I357">
        <v>2.3538999999999999</v>
      </c>
      <c r="J357">
        <v>1.7853000000000001</v>
      </c>
      <c r="K357">
        <v>2.1718999999999999</v>
      </c>
      <c r="L357">
        <v>-0.38658999999999999</v>
      </c>
      <c r="M357">
        <v>2.3538999999999999</v>
      </c>
      <c r="N357">
        <v>1.7403999999999999</v>
      </c>
      <c r="O357">
        <v>1.7977000000000001</v>
      </c>
      <c r="P357">
        <v>-5.7377999999999998E-2</v>
      </c>
    </row>
    <row r="358" spans="9:16" x14ac:dyDescent="0.3">
      <c r="I358">
        <v>2.7822</v>
      </c>
      <c r="J358">
        <v>3.4813000000000001</v>
      </c>
      <c r="K358">
        <v>2.5228000000000002</v>
      </c>
      <c r="L358">
        <v>0.95847000000000004</v>
      </c>
      <c r="M358">
        <v>2.7822</v>
      </c>
      <c r="N358">
        <v>2.5314999999999999</v>
      </c>
      <c r="O358">
        <v>2.0169999999999999</v>
      </c>
      <c r="P358">
        <v>0.51451000000000002</v>
      </c>
    </row>
    <row r="359" spans="9:16" x14ac:dyDescent="0.3">
      <c r="I359">
        <v>1.6901999999999999</v>
      </c>
      <c r="J359">
        <v>1.9137999999999999</v>
      </c>
      <c r="K359">
        <v>1.6282000000000001</v>
      </c>
      <c r="L359">
        <v>0.28559000000000001</v>
      </c>
      <c r="M359">
        <v>1.6901999999999999</v>
      </c>
      <c r="N359">
        <v>1.4771000000000001</v>
      </c>
      <c r="O359">
        <v>1.4581</v>
      </c>
      <c r="P359">
        <v>1.9051999999999999E-2</v>
      </c>
    </row>
    <row r="360" spans="9:16" x14ac:dyDescent="0.3">
      <c r="I360">
        <v>2.1231</v>
      </c>
      <c r="J360">
        <v>3.2477</v>
      </c>
      <c r="K360">
        <v>1.9829000000000001</v>
      </c>
      <c r="L360">
        <v>1.2648999999999999</v>
      </c>
      <c r="M360">
        <v>2.1231</v>
      </c>
      <c r="N360">
        <v>2.3464</v>
      </c>
      <c r="O360">
        <v>1.6796</v>
      </c>
      <c r="P360">
        <v>0.66671999999999998</v>
      </c>
    </row>
    <row r="361" spans="9:16" x14ac:dyDescent="0.3">
      <c r="I361">
        <v>2.1419999999999999</v>
      </c>
      <c r="J361">
        <v>0.69896999999999998</v>
      </c>
      <c r="K361">
        <v>1.9984</v>
      </c>
      <c r="L361">
        <v>-1.2994000000000001</v>
      </c>
      <c r="M361">
        <v>2.1419999999999999</v>
      </c>
      <c r="N361">
        <v>0.60206000000000004</v>
      </c>
      <c r="O361">
        <v>1.6893</v>
      </c>
      <c r="P361">
        <v>-1.0871999999999999</v>
      </c>
    </row>
    <row r="362" spans="9:16" x14ac:dyDescent="0.3">
      <c r="I362">
        <v>2.5512999999999999</v>
      </c>
      <c r="J362">
        <v>3.1139000000000001</v>
      </c>
      <c r="K362">
        <v>2.3336999999999999</v>
      </c>
      <c r="L362">
        <v>0.78025999999999995</v>
      </c>
      <c r="M362">
        <v>2.5512999999999999</v>
      </c>
      <c r="N362">
        <v>2.3443999999999998</v>
      </c>
      <c r="O362">
        <v>1.8988</v>
      </c>
      <c r="P362">
        <v>0.44558999999999999</v>
      </c>
    </row>
    <row r="363" spans="9:16" x14ac:dyDescent="0.3">
      <c r="I363">
        <v>2.7448999999999999</v>
      </c>
      <c r="J363">
        <v>2.8319000000000001</v>
      </c>
      <c r="K363">
        <v>2.4923000000000002</v>
      </c>
      <c r="L363">
        <v>0.33961000000000002</v>
      </c>
      <c r="M363">
        <v>2.7448999999999999</v>
      </c>
      <c r="N363">
        <v>2.2787999999999999</v>
      </c>
      <c r="O363">
        <v>1.9979</v>
      </c>
      <c r="P363">
        <v>0.28088000000000002</v>
      </c>
    </row>
    <row r="364" spans="9:16" x14ac:dyDescent="0.3">
      <c r="I364">
        <v>2.2566000000000002</v>
      </c>
      <c r="J364">
        <v>1.8129</v>
      </c>
      <c r="K364">
        <v>2.0922999999999998</v>
      </c>
      <c r="L364">
        <v>-0.27933999999999998</v>
      </c>
      <c r="M364">
        <v>2.2566000000000002</v>
      </c>
      <c r="N364">
        <v>1.6720999999999999</v>
      </c>
      <c r="O364">
        <v>1.748</v>
      </c>
      <c r="P364">
        <v>-7.5871999999999995E-2</v>
      </c>
    </row>
    <row r="365" spans="9:16" x14ac:dyDescent="0.3">
      <c r="I365">
        <v>2.387</v>
      </c>
      <c r="J365">
        <v>1.5051000000000001</v>
      </c>
      <c r="K365">
        <v>2.1989999999999998</v>
      </c>
      <c r="L365">
        <v>-0.69386999999999999</v>
      </c>
      <c r="M365">
        <v>2.387</v>
      </c>
      <c r="N365">
        <v>1.415</v>
      </c>
      <c r="O365">
        <v>1.8147</v>
      </c>
      <c r="P365">
        <v>-0.3997</v>
      </c>
    </row>
    <row r="366" spans="9:16" x14ac:dyDescent="0.3">
      <c r="I366">
        <v>2.6941000000000002</v>
      </c>
      <c r="J366">
        <v>1.5441</v>
      </c>
      <c r="K366">
        <v>2.4506000000000001</v>
      </c>
      <c r="L366">
        <v>-0.90651999999999999</v>
      </c>
      <c r="M366">
        <v>2.6941000000000002</v>
      </c>
      <c r="N366">
        <v>1.4771000000000001</v>
      </c>
      <c r="O366">
        <v>1.9718</v>
      </c>
      <c r="P366">
        <v>-0.49471999999999999</v>
      </c>
    </row>
    <row r="367" spans="9:16" x14ac:dyDescent="0.3">
      <c r="I367">
        <v>2.8304</v>
      </c>
      <c r="J367">
        <v>2.0373999999999999</v>
      </c>
      <c r="K367">
        <v>2.5623</v>
      </c>
      <c r="L367">
        <v>-0.52488000000000001</v>
      </c>
      <c r="M367">
        <v>2.8304</v>
      </c>
      <c r="N367">
        <v>2.0043000000000002</v>
      </c>
      <c r="O367">
        <v>2.0415999999999999</v>
      </c>
      <c r="P367">
        <v>-3.7311999999999998E-2</v>
      </c>
    </row>
    <row r="368" spans="9:16" x14ac:dyDescent="0.3">
      <c r="I368">
        <v>2.4358</v>
      </c>
      <c r="J368">
        <v>1.3978999999999999</v>
      </c>
      <c r="K368">
        <v>2.2391000000000001</v>
      </c>
      <c r="L368">
        <v>-0.84111999999999998</v>
      </c>
      <c r="M368">
        <v>2.4358</v>
      </c>
      <c r="N368">
        <v>1.3222</v>
      </c>
      <c r="O368">
        <v>1.8396999999999999</v>
      </c>
      <c r="P368">
        <v>-0.51746999999999999</v>
      </c>
    </row>
    <row r="369" spans="9:16" x14ac:dyDescent="0.3">
      <c r="I369">
        <v>2.4426999999999999</v>
      </c>
      <c r="J369">
        <v>0.69896999999999998</v>
      </c>
      <c r="K369">
        <v>2.2446999999999999</v>
      </c>
      <c r="L369">
        <v>-1.5457000000000001</v>
      </c>
      <c r="M369">
        <v>2.4426999999999999</v>
      </c>
      <c r="N369">
        <v>0.60206000000000004</v>
      </c>
      <c r="O369">
        <v>1.8431999999999999</v>
      </c>
      <c r="P369">
        <v>-1.2411000000000001</v>
      </c>
    </row>
    <row r="370" spans="9:16" x14ac:dyDescent="0.3">
      <c r="I370">
        <v>2.3380999999999998</v>
      </c>
      <c r="J370">
        <v>1.2787999999999999</v>
      </c>
      <c r="K370">
        <v>2.1589999999999998</v>
      </c>
      <c r="L370">
        <v>-0.88022</v>
      </c>
      <c r="M370">
        <v>2.3380999999999998</v>
      </c>
      <c r="N370">
        <v>1.2303999999999999</v>
      </c>
      <c r="O370">
        <v>1.7896000000000001</v>
      </c>
      <c r="P370">
        <v>-0.55920000000000003</v>
      </c>
    </row>
    <row r="371" spans="9:16" x14ac:dyDescent="0.3">
      <c r="I371">
        <v>3.0998000000000001</v>
      </c>
      <c r="J371">
        <v>2.0491999999999999</v>
      </c>
      <c r="K371">
        <v>2.7829999999999999</v>
      </c>
      <c r="L371">
        <v>-0.73379000000000005</v>
      </c>
      <c r="M371">
        <v>3.0998000000000001</v>
      </c>
      <c r="N371">
        <v>1.9031</v>
      </c>
      <c r="O371">
        <v>2.1795</v>
      </c>
      <c r="P371">
        <v>-0.27643000000000001</v>
      </c>
    </row>
    <row r="372" spans="9:16" x14ac:dyDescent="0.3">
      <c r="I372">
        <v>2.5121000000000002</v>
      </c>
      <c r="J372">
        <v>2.4047999999999998</v>
      </c>
      <c r="K372">
        <v>2.3014999999999999</v>
      </c>
      <c r="L372">
        <v>0.10334</v>
      </c>
      <c r="M372">
        <v>2.5121000000000002</v>
      </c>
      <c r="N372">
        <v>2.0718999999999999</v>
      </c>
      <c r="O372">
        <v>1.8787</v>
      </c>
      <c r="P372">
        <v>0.19319</v>
      </c>
    </row>
    <row r="373" spans="9:16" x14ac:dyDescent="0.3">
      <c r="I373">
        <v>2.6110000000000002</v>
      </c>
      <c r="J373">
        <v>2.2404999999999999</v>
      </c>
      <c r="K373">
        <v>2.3824999999999998</v>
      </c>
      <c r="L373">
        <v>-0.14198</v>
      </c>
      <c r="M373">
        <v>2.6110000000000002</v>
      </c>
      <c r="N373">
        <v>2.0682</v>
      </c>
      <c r="O373">
        <v>1.9293</v>
      </c>
      <c r="P373">
        <v>0.13886999999999999</v>
      </c>
    </row>
    <row r="374" spans="9:16" x14ac:dyDescent="0.3">
      <c r="I374">
        <v>2.5589</v>
      </c>
      <c r="J374">
        <v>2.3692000000000002</v>
      </c>
      <c r="K374">
        <v>2.3399000000000001</v>
      </c>
      <c r="L374">
        <v>2.9323999999999999E-2</v>
      </c>
      <c r="M374">
        <v>2.5589</v>
      </c>
      <c r="N374">
        <v>2.0933999999999999</v>
      </c>
      <c r="O374">
        <v>1.9027000000000001</v>
      </c>
      <c r="P374">
        <v>0.19073999999999999</v>
      </c>
    </row>
    <row r="375" spans="9:16" x14ac:dyDescent="0.3">
      <c r="I375">
        <v>2.7553000000000001</v>
      </c>
      <c r="J375">
        <v>1.7992999999999999</v>
      </c>
      <c r="K375">
        <v>2.5007000000000001</v>
      </c>
      <c r="L375">
        <v>-0.70138999999999996</v>
      </c>
      <c r="M375">
        <v>2.7553000000000001</v>
      </c>
      <c r="N375">
        <v>1.6128</v>
      </c>
      <c r="O375">
        <v>2.0032000000000001</v>
      </c>
      <c r="P375">
        <v>-0.39038</v>
      </c>
    </row>
    <row r="376" spans="9:16" x14ac:dyDescent="0.3">
      <c r="I376">
        <v>2.8071999999999999</v>
      </c>
      <c r="J376">
        <v>2.3403999999999998</v>
      </c>
      <c r="K376">
        <v>2.5432999999999999</v>
      </c>
      <c r="L376">
        <v>-0.20283000000000001</v>
      </c>
      <c r="M376">
        <v>2.8071999999999999</v>
      </c>
      <c r="N376">
        <v>2.0569000000000002</v>
      </c>
      <c r="O376">
        <v>2.0297000000000001</v>
      </c>
      <c r="P376">
        <v>2.7163E-2</v>
      </c>
    </row>
    <row r="377" spans="9:16" x14ac:dyDescent="0.3">
      <c r="I377">
        <v>2.6644000000000001</v>
      </c>
      <c r="J377">
        <v>1.1760999999999999</v>
      </c>
      <c r="K377">
        <v>2.4262999999999999</v>
      </c>
      <c r="L377">
        <v>-1.2502</v>
      </c>
      <c r="M377">
        <v>2.6644000000000001</v>
      </c>
      <c r="N377">
        <v>1.1138999999999999</v>
      </c>
      <c r="O377">
        <v>1.9567000000000001</v>
      </c>
      <c r="P377">
        <v>-0.84272000000000002</v>
      </c>
    </row>
    <row r="378" spans="9:16" x14ac:dyDescent="0.3">
      <c r="I378">
        <v>2.9803000000000002</v>
      </c>
      <c r="J378">
        <v>2.3711000000000002</v>
      </c>
      <c r="K378">
        <v>2.6850999999999998</v>
      </c>
      <c r="L378">
        <v>-0.31401000000000001</v>
      </c>
      <c r="M378">
        <v>2.9803000000000002</v>
      </c>
      <c r="N378">
        <v>2.1335000000000002</v>
      </c>
      <c r="O378">
        <v>2.1183000000000001</v>
      </c>
      <c r="P378">
        <v>1.5207E-2</v>
      </c>
    </row>
    <row r="379" spans="9:16" x14ac:dyDescent="0.3">
      <c r="I379">
        <v>2.4327000000000001</v>
      </c>
      <c r="J379">
        <v>3.3879000000000001</v>
      </c>
      <c r="K379">
        <v>2.2364999999999999</v>
      </c>
      <c r="L379">
        <v>1.1515</v>
      </c>
      <c r="M379">
        <v>2.4327000000000001</v>
      </c>
      <c r="N379">
        <v>2.4232</v>
      </c>
      <c r="O379">
        <v>1.8381000000000001</v>
      </c>
      <c r="P379">
        <v>0.58518000000000003</v>
      </c>
    </row>
    <row r="380" spans="9:16" x14ac:dyDescent="0.3">
      <c r="I380">
        <v>2.8765999999999998</v>
      </c>
      <c r="J380">
        <v>3.5615000000000001</v>
      </c>
      <c r="K380">
        <v>2.6000999999999999</v>
      </c>
      <c r="L380">
        <v>0.96133999999999997</v>
      </c>
      <c r="M380">
        <v>2.8765999999999998</v>
      </c>
      <c r="N380">
        <v>2.5105</v>
      </c>
      <c r="O380">
        <v>2.0653000000000001</v>
      </c>
      <c r="P380">
        <v>0.44529000000000002</v>
      </c>
    </row>
    <row r="381" spans="9:16" x14ac:dyDescent="0.3">
      <c r="I381">
        <v>2.7543000000000002</v>
      </c>
      <c r="J381">
        <v>2.1303000000000001</v>
      </c>
      <c r="K381">
        <v>2.4998999999999998</v>
      </c>
      <c r="L381">
        <v>-0.36958000000000002</v>
      </c>
      <c r="M381">
        <v>2.7543000000000002</v>
      </c>
      <c r="N381">
        <v>1.9294</v>
      </c>
      <c r="O381">
        <v>2.0026000000000002</v>
      </c>
      <c r="P381">
        <v>-7.3230000000000003E-2</v>
      </c>
    </row>
    <row r="382" spans="9:16" x14ac:dyDescent="0.3">
      <c r="I382">
        <v>2.4318</v>
      </c>
      <c r="J382">
        <v>2.1173000000000002</v>
      </c>
      <c r="K382">
        <v>2.2357999999999998</v>
      </c>
      <c r="L382">
        <v>-0.11849999999999999</v>
      </c>
      <c r="M382">
        <v>2.4318</v>
      </c>
      <c r="N382">
        <v>1.9867999999999999</v>
      </c>
      <c r="O382">
        <v>1.8375999999999999</v>
      </c>
      <c r="P382">
        <v>0.14913999999999999</v>
      </c>
    </row>
    <row r="383" spans="9:16" x14ac:dyDescent="0.3">
      <c r="I383">
        <v>2.1608000000000001</v>
      </c>
      <c r="J383">
        <v>3.3555000000000001</v>
      </c>
      <c r="K383">
        <v>2.0137</v>
      </c>
      <c r="L383">
        <v>1.3418000000000001</v>
      </c>
      <c r="M383">
        <v>2.1608000000000001</v>
      </c>
      <c r="N383">
        <v>2.3559999999999999</v>
      </c>
      <c r="O383">
        <v>1.6989000000000001</v>
      </c>
      <c r="P383">
        <v>0.65712999999999999</v>
      </c>
    </row>
    <row r="384" spans="9:16" x14ac:dyDescent="0.3">
      <c r="I384">
        <v>2.5032999999999999</v>
      </c>
      <c r="J384">
        <v>3.7059000000000002</v>
      </c>
      <c r="K384">
        <v>2.2944</v>
      </c>
      <c r="L384">
        <v>1.4115</v>
      </c>
      <c r="M384">
        <v>2.5032999999999999</v>
      </c>
      <c r="N384">
        <v>2.5236999999999998</v>
      </c>
      <c r="O384">
        <v>1.8742000000000001</v>
      </c>
      <c r="P384">
        <v>0.64951000000000003</v>
      </c>
    </row>
    <row r="385" spans="9:16" x14ac:dyDescent="0.3">
      <c r="I385">
        <v>2.6164999999999998</v>
      </c>
      <c r="J385">
        <v>3.0169999999999999</v>
      </c>
      <c r="K385">
        <v>2.3871000000000002</v>
      </c>
      <c r="L385">
        <v>0.62994000000000006</v>
      </c>
      <c r="M385">
        <v>2.6164999999999998</v>
      </c>
      <c r="N385">
        <v>2.2877999999999998</v>
      </c>
      <c r="O385">
        <v>1.9321999999999999</v>
      </c>
      <c r="P385">
        <v>0.35563</v>
      </c>
    </row>
    <row r="386" spans="9:16" x14ac:dyDescent="0.3">
      <c r="I386">
        <v>2.4022000000000001</v>
      </c>
      <c r="J386">
        <v>0.30103000000000002</v>
      </c>
      <c r="K386">
        <v>2.2115</v>
      </c>
      <c r="L386">
        <v>-1.9105000000000001</v>
      </c>
      <c r="M386">
        <v>2.4022000000000001</v>
      </c>
      <c r="N386">
        <v>0.30103000000000002</v>
      </c>
      <c r="O386">
        <v>1.8225</v>
      </c>
      <c r="P386">
        <v>-1.5214000000000001</v>
      </c>
    </row>
    <row r="387" spans="9:16" x14ac:dyDescent="0.3">
      <c r="I387">
        <v>2.5613999999999999</v>
      </c>
      <c r="J387">
        <v>0</v>
      </c>
      <c r="K387">
        <v>2.3418999999999999</v>
      </c>
      <c r="L387">
        <v>-2.3418999999999999</v>
      </c>
      <c r="M387">
        <v>2.5613999999999999</v>
      </c>
      <c r="N387">
        <v>0</v>
      </c>
      <c r="O387">
        <v>1.9038999999999999</v>
      </c>
      <c r="P387">
        <v>-1.9038999999999999</v>
      </c>
    </row>
    <row r="388" spans="9:16" x14ac:dyDescent="0.3">
      <c r="I388">
        <v>1.8168</v>
      </c>
      <c r="J388">
        <v>2.3944999999999999</v>
      </c>
      <c r="K388">
        <v>1.7319</v>
      </c>
      <c r="L388">
        <v>0.66256000000000004</v>
      </c>
      <c r="M388">
        <v>1.8168</v>
      </c>
      <c r="N388">
        <v>2</v>
      </c>
      <c r="O388">
        <v>1.5227999999999999</v>
      </c>
      <c r="P388">
        <v>0.47715999999999997</v>
      </c>
    </row>
    <row r="389" spans="9:16" x14ac:dyDescent="0.3">
      <c r="I389">
        <v>1.7952999999999999</v>
      </c>
      <c r="J389">
        <v>2.4843000000000002</v>
      </c>
      <c r="K389">
        <v>1.7142999999999999</v>
      </c>
      <c r="L389">
        <v>0.76998</v>
      </c>
      <c r="M389">
        <v>1.7952999999999999</v>
      </c>
      <c r="N389">
        <v>1.9494</v>
      </c>
      <c r="O389">
        <v>1.5119</v>
      </c>
      <c r="P389">
        <v>0.43753999999999998</v>
      </c>
    </row>
    <row r="390" spans="9:16" x14ac:dyDescent="0.3">
      <c r="I390">
        <v>2.7383000000000002</v>
      </c>
      <c r="J390">
        <v>1.6021000000000001</v>
      </c>
      <c r="K390">
        <v>2.4868000000000001</v>
      </c>
      <c r="L390">
        <v>-0.88476999999999995</v>
      </c>
      <c r="M390">
        <v>2.7383000000000002</v>
      </c>
      <c r="N390">
        <v>1.5185</v>
      </c>
      <c r="O390">
        <v>1.9944999999999999</v>
      </c>
      <c r="P390">
        <v>-0.47597</v>
      </c>
    </row>
    <row r="391" spans="9:16" x14ac:dyDescent="0.3">
      <c r="I391">
        <v>2.5078</v>
      </c>
      <c r="J391">
        <v>2.1903000000000001</v>
      </c>
      <c r="K391">
        <v>2.298</v>
      </c>
      <c r="L391">
        <v>-0.10766000000000001</v>
      </c>
      <c r="M391">
        <v>2.5078</v>
      </c>
      <c r="N391">
        <v>1.8692</v>
      </c>
      <c r="O391">
        <v>1.8765000000000001</v>
      </c>
      <c r="P391">
        <v>-7.2722999999999998E-3</v>
      </c>
    </row>
    <row r="392" spans="9:16" x14ac:dyDescent="0.3">
      <c r="I392">
        <v>2.6036000000000001</v>
      </c>
      <c r="J392">
        <v>1.4623999999999999</v>
      </c>
      <c r="K392">
        <v>2.3765000000000001</v>
      </c>
      <c r="L392">
        <v>-0.91405000000000003</v>
      </c>
      <c r="M392">
        <v>2.6036000000000001</v>
      </c>
      <c r="N392">
        <v>1.3616999999999999</v>
      </c>
      <c r="O392">
        <v>1.9255</v>
      </c>
      <c r="P392">
        <v>-0.56379000000000001</v>
      </c>
    </row>
    <row r="393" spans="9:16" x14ac:dyDescent="0.3">
      <c r="I393">
        <v>2.4639000000000002</v>
      </c>
      <c r="J393">
        <v>2.7143000000000002</v>
      </c>
      <c r="K393">
        <v>2.262</v>
      </c>
      <c r="L393">
        <v>0.45232</v>
      </c>
      <c r="M393">
        <v>2.4639000000000002</v>
      </c>
      <c r="N393">
        <v>2.3031999999999999</v>
      </c>
      <c r="O393">
        <v>1.8540000000000001</v>
      </c>
      <c r="P393">
        <v>0.44917000000000001</v>
      </c>
    </row>
    <row r="394" spans="9:16" x14ac:dyDescent="0.3">
      <c r="I394">
        <v>2.4344000000000001</v>
      </c>
      <c r="J394">
        <v>2.2252999999999998</v>
      </c>
      <c r="K394">
        <v>2.2378999999999998</v>
      </c>
      <c r="L394">
        <v>-1.2591E-2</v>
      </c>
      <c r="M394">
        <v>2.4344000000000001</v>
      </c>
      <c r="N394">
        <v>1.8573</v>
      </c>
      <c r="O394">
        <v>1.839</v>
      </c>
      <c r="P394">
        <v>1.8373E-2</v>
      </c>
    </row>
    <row r="395" spans="9:16" x14ac:dyDescent="0.3">
      <c r="I395">
        <v>2.3584000000000001</v>
      </c>
      <c r="J395">
        <v>1.1760999999999999</v>
      </c>
      <c r="K395">
        <v>2.1756000000000002</v>
      </c>
      <c r="L395">
        <v>-0.99950000000000006</v>
      </c>
      <c r="M395">
        <v>2.3584000000000001</v>
      </c>
      <c r="N395">
        <v>1.1138999999999999</v>
      </c>
      <c r="O395">
        <v>1.8</v>
      </c>
      <c r="P395">
        <v>-0.68608999999999998</v>
      </c>
    </row>
    <row r="396" spans="9:16" x14ac:dyDescent="0.3">
      <c r="I396">
        <v>2.8384999999999998</v>
      </c>
      <c r="J396">
        <v>2.8401000000000001</v>
      </c>
      <c r="K396">
        <v>2.5689000000000002</v>
      </c>
      <c r="L396">
        <v>0.27122000000000002</v>
      </c>
      <c r="M396">
        <v>2.8384999999999998</v>
      </c>
      <c r="N396">
        <v>2.2671999999999999</v>
      </c>
      <c r="O396">
        <v>2.0457000000000001</v>
      </c>
      <c r="P396">
        <v>0.22142999999999999</v>
      </c>
    </row>
    <row r="397" spans="9:16" x14ac:dyDescent="0.3">
      <c r="I397">
        <v>3.0245000000000002</v>
      </c>
      <c r="J397">
        <v>3.6316000000000002</v>
      </c>
      <c r="K397">
        <v>2.7212999999999998</v>
      </c>
      <c r="L397">
        <v>0.91034000000000004</v>
      </c>
      <c r="M397">
        <v>3.0245000000000002</v>
      </c>
      <c r="N397">
        <v>2.5198</v>
      </c>
      <c r="O397">
        <v>2.141</v>
      </c>
      <c r="P397">
        <v>0.37885999999999997</v>
      </c>
    </row>
    <row r="398" spans="9:16" x14ac:dyDescent="0.3">
      <c r="I398">
        <v>2.5590999999999999</v>
      </c>
      <c r="J398">
        <v>1.9684999999999999</v>
      </c>
      <c r="K398">
        <v>2.3401000000000001</v>
      </c>
      <c r="L398">
        <v>-0.37158000000000002</v>
      </c>
      <c r="M398">
        <v>2.5590999999999999</v>
      </c>
      <c r="N398">
        <v>1.7242999999999999</v>
      </c>
      <c r="O398">
        <v>1.9028</v>
      </c>
      <c r="P398">
        <v>-0.17851</v>
      </c>
    </row>
    <row r="399" spans="9:16" x14ac:dyDescent="0.3">
      <c r="I399">
        <v>2.7745000000000002</v>
      </c>
      <c r="J399">
        <v>1.6232</v>
      </c>
      <c r="K399">
        <v>2.5165000000000002</v>
      </c>
      <c r="L399">
        <v>-0.89324000000000003</v>
      </c>
      <c r="M399">
        <v>2.7745000000000002</v>
      </c>
      <c r="N399">
        <v>1.5563</v>
      </c>
      <c r="O399">
        <v>2.0129999999999999</v>
      </c>
      <c r="P399">
        <v>-0.45669999999999999</v>
      </c>
    </row>
    <row r="400" spans="9:16" x14ac:dyDescent="0.3">
      <c r="I400">
        <v>1.9901</v>
      </c>
      <c r="J400">
        <v>2.2201</v>
      </c>
      <c r="K400">
        <v>1.8738999999999999</v>
      </c>
      <c r="L400">
        <v>0.34620000000000001</v>
      </c>
      <c r="M400">
        <v>1.9901</v>
      </c>
      <c r="N400">
        <v>1.8129</v>
      </c>
      <c r="O400">
        <v>1.6115999999999999</v>
      </c>
      <c r="P400">
        <v>0.20136000000000001</v>
      </c>
    </row>
    <row r="401" spans="9:16" x14ac:dyDescent="0.3">
      <c r="I401">
        <v>2.6705999999999999</v>
      </c>
      <c r="J401">
        <v>2.6212</v>
      </c>
      <c r="K401">
        <v>2.4314</v>
      </c>
      <c r="L401">
        <v>0.18981999999999999</v>
      </c>
      <c r="M401">
        <v>2.6705999999999999</v>
      </c>
      <c r="N401">
        <v>2.2454999999999998</v>
      </c>
      <c r="O401">
        <v>1.9598</v>
      </c>
      <c r="P401">
        <v>0.28569</v>
      </c>
    </row>
    <row r="402" spans="9:16" x14ac:dyDescent="0.3">
      <c r="I402">
        <v>2.4668000000000001</v>
      </c>
      <c r="J402">
        <v>2.4392999999999998</v>
      </c>
      <c r="K402">
        <v>2.2644000000000002</v>
      </c>
      <c r="L402">
        <v>0.17491000000000001</v>
      </c>
      <c r="M402">
        <v>2.4668000000000001</v>
      </c>
      <c r="N402">
        <v>2.1553</v>
      </c>
      <c r="O402">
        <v>1.8554999999999999</v>
      </c>
      <c r="P402">
        <v>0.29981000000000002</v>
      </c>
    </row>
    <row r="403" spans="9:16" x14ac:dyDescent="0.3">
      <c r="I403">
        <v>3.2964000000000002</v>
      </c>
      <c r="J403">
        <v>3.1410999999999998</v>
      </c>
      <c r="K403">
        <v>2.944</v>
      </c>
      <c r="L403">
        <v>0.1971</v>
      </c>
      <c r="M403">
        <v>3.2964000000000002</v>
      </c>
      <c r="N403">
        <v>2.4182999999999999</v>
      </c>
      <c r="O403">
        <v>2.2801</v>
      </c>
      <c r="P403">
        <v>0.13819000000000001</v>
      </c>
    </row>
    <row r="404" spans="9:16" x14ac:dyDescent="0.3">
      <c r="I404">
        <v>2.2934999999999999</v>
      </c>
      <c r="J404">
        <v>3.5842999999999998</v>
      </c>
      <c r="K404">
        <v>2.1225000000000001</v>
      </c>
      <c r="L404">
        <v>1.4619</v>
      </c>
      <c r="M404">
        <v>2.2934999999999999</v>
      </c>
      <c r="N404">
        <v>2.4502000000000002</v>
      </c>
      <c r="O404">
        <v>1.7667999999999999</v>
      </c>
      <c r="P404">
        <v>0.68340999999999996</v>
      </c>
    </row>
    <row r="405" spans="9:16" x14ac:dyDescent="0.3">
      <c r="I405">
        <v>2.8147000000000002</v>
      </c>
      <c r="J405">
        <v>2.7715999999999998</v>
      </c>
      <c r="K405">
        <v>2.5493999999999999</v>
      </c>
      <c r="L405">
        <v>0.22219</v>
      </c>
      <c r="M405">
        <v>2.8147000000000002</v>
      </c>
      <c r="N405">
        <v>2.3096000000000001</v>
      </c>
      <c r="O405">
        <v>2.0335999999999999</v>
      </c>
      <c r="P405">
        <v>0.27606000000000003</v>
      </c>
    </row>
    <row r="406" spans="9:16" x14ac:dyDescent="0.3">
      <c r="I406">
        <v>2.5396000000000001</v>
      </c>
      <c r="J406">
        <v>3.9698000000000002</v>
      </c>
      <c r="K406">
        <v>2.3239999999999998</v>
      </c>
      <c r="L406">
        <v>1.6457999999999999</v>
      </c>
      <c r="M406">
        <v>2.5396000000000001</v>
      </c>
      <c r="N406">
        <v>2.5276000000000001</v>
      </c>
      <c r="O406">
        <v>1.8928</v>
      </c>
      <c r="P406">
        <v>0.63485999999999998</v>
      </c>
    </row>
    <row r="407" spans="9:16" x14ac:dyDescent="0.3">
      <c r="I407">
        <v>2.4935</v>
      </c>
      <c r="J407">
        <v>3.4839000000000002</v>
      </c>
      <c r="K407">
        <v>2.2863000000000002</v>
      </c>
      <c r="L407">
        <v>1.1976</v>
      </c>
      <c r="M407">
        <v>2.4935</v>
      </c>
      <c r="N407">
        <v>2.3997000000000002</v>
      </c>
      <c r="O407">
        <v>1.8692</v>
      </c>
      <c r="P407">
        <v>0.53047</v>
      </c>
    </row>
    <row r="408" spans="9:16" x14ac:dyDescent="0.3">
      <c r="I408">
        <v>2.4464999999999999</v>
      </c>
      <c r="J408">
        <v>1.1460999999999999</v>
      </c>
      <c r="K408">
        <v>2.2477999999999998</v>
      </c>
      <c r="L408">
        <v>-1.1016999999999999</v>
      </c>
      <c r="M408">
        <v>2.4464999999999999</v>
      </c>
      <c r="N408">
        <v>1.1138999999999999</v>
      </c>
      <c r="O408">
        <v>1.8452</v>
      </c>
      <c r="P408">
        <v>-0.73121999999999998</v>
      </c>
    </row>
    <row r="409" spans="9:16" x14ac:dyDescent="0.3">
      <c r="I409">
        <v>1.9400999999999999</v>
      </c>
      <c r="J409">
        <v>0.77815000000000001</v>
      </c>
      <c r="K409">
        <v>1.833</v>
      </c>
      <c r="L409">
        <v>-1.0548</v>
      </c>
      <c r="M409">
        <v>1.9400999999999999</v>
      </c>
      <c r="N409">
        <v>0.77815000000000001</v>
      </c>
      <c r="O409">
        <v>1.5860000000000001</v>
      </c>
      <c r="P409">
        <v>-0.80781999999999998</v>
      </c>
    </row>
    <row r="410" spans="9:16" x14ac:dyDescent="0.3">
      <c r="I410">
        <v>2.3212999999999999</v>
      </c>
      <c r="J410">
        <v>2.1429999999999998</v>
      </c>
      <c r="K410">
        <v>2.1452</v>
      </c>
      <c r="L410">
        <v>-2.2068000000000001E-3</v>
      </c>
      <c r="M410">
        <v>2.3212999999999999</v>
      </c>
      <c r="N410">
        <v>1.8920999999999999</v>
      </c>
      <c r="O410">
        <v>1.7810999999999999</v>
      </c>
      <c r="P410">
        <v>0.11104</v>
      </c>
    </row>
    <row r="411" spans="9:16" x14ac:dyDescent="0.3">
      <c r="I411">
        <v>2.2311999999999999</v>
      </c>
      <c r="J411">
        <v>3.1208999999999998</v>
      </c>
      <c r="K411">
        <v>2.0714000000000001</v>
      </c>
      <c r="L411">
        <v>1.0495000000000001</v>
      </c>
      <c r="M411">
        <v>2.2311999999999999</v>
      </c>
      <c r="N411">
        <v>2.3578999999999999</v>
      </c>
      <c r="O411">
        <v>1.7349000000000001</v>
      </c>
      <c r="P411">
        <v>0.62299000000000004</v>
      </c>
    </row>
    <row r="412" spans="9:16" x14ac:dyDescent="0.3">
      <c r="I412">
        <v>2.2787999999999999</v>
      </c>
      <c r="J412">
        <v>3.0366</v>
      </c>
      <c r="K412">
        <v>2.1103999999999998</v>
      </c>
      <c r="L412">
        <v>0.92623999999999995</v>
      </c>
      <c r="M412">
        <v>2.2787999999999999</v>
      </c>
      <c r="N412">
        <v>2.3443999999999998</v>
      </c>
      <c r="O412">
        <v>1.7593000000000001</v>
      </c>
      <c r="P412">
        <v>0.58509</v>
      </c>
    </row>
    <row r="413" spans="9:16" x14ac:dyDescent="0.3">
      <c r="I413">
        <v>2.1335999999999999</v>
      </c>
      <c r="J413">
        <v>0.30103000000000002</v>
      </c>
      <c r="K413">
        <v>1.9915</v>
      </c>
      <c r="L413">
        <v>-1.6904999999999999</v>
      </c>
      <c r="M413">
        <v>2.1335999999999999</v>
      </c>
      <c r="N413">
        <v>0</v>
      </c>
      <c r="O413">
        <v>1.6850000000000001</v>
      </c>
      <c r="P413">
        <v>-1.6850000000000001</v>
      </c>
    </row>
    <row r="414" spans="9:16" x14ac:dyDescent="0.3">
      <c r="I414">
        <v>3.0615000000000001</v>
      </c>
      <c r="J414">
        <v>3.8736000000000002</v>
      </c>
      <c r="K414">
        <v>2.7515999999999998</v>
      </c>
      <c r="L414">
        <v>1.1220000000000001</v>
      </c>
      <c r="M414">
        <v>3.0615000000000001</v>
      </c>
      <c r="N414">
        <v>2.5888</v>
      </c>
      <c r="O414">
        <v>2.1598999999999999</v>
      </c>
      <c r="P414">
        <v>0.42895</v>
      </c>
    </row>
    <row r="415" spans="9:16" x14ac:dyDescent="0.3">
      <c r="I415">
        <v>2.6688000000000001</v>
      </c>
      <c r="J415">
        <v>1.9444999999999999</v>
      </c>
      <c r="K415">
        <v>2.4298999999999999</v>
      </c>
      <c r="L415">
        <v>-0.48542999999999997</v>
      </c>
      <c r="M415">
        <v>2.6688000000000001</v>
      </c>
      <c r="N415">
        <v>1.8194999999999999</v>
      </c>
      <c r="O415">
        <v>1.9589000000000001</v>
      </c>
      <c r="P415">
        <v>-0.13936999999999999</v>
      </c>
    </row>
    <row r="416" spans="9:16" x14ac:dyDescent="0.3">
      <c r="I416">
        <v>2.0611000000000002</v>
      </c>
      <c r="J416">
        <v>2.9956</v>
      </c>
      <c r="K416">
        <v>1.9320999999999999</v>
      </c>
      <c r="L416">
        <v>1.0634999999999999</v>
      </c>
      <c r="M416">
        <v>2.0611000000000002</v>
      </c>
      <c r="N416">
        <v>2.3502000000000001</v>
      </c>
      <c r="O416">
        <v>1.6478999999999999</v>
      </c>
      <c r="P416">
        <v>0.70233000000000001</v>
      </c>
    </row>
    <row r="417" spans="9:16" x14ac:dyDescent="0.3">
      <c r="I417">
        <v>2.411</v>
      </c>
      <c r="J417">
        <v>1.6532</v>
      </c>
      <c r="K417">
        <v>2.2187000000000001</v>
      </c>
      <c r="L417">
        <v>-0.56547000000000003</v>
      </c>
      <c r="M417">
        <v>2.411</v>
      </c>
      <c r="N417">
        <v>1.5798000000000001</v>
      </c>
      <c r="O417">
        <v>1.827</v>
      </c>
      <c r="P417">
        <v>-0.24717</v>
      </c>
    </row>
    <row r="418" spans="9:16" x14ac:dyDescent="0.3">
      <c r="I418">
        <v>2.3313000000000001</v>
      </c>
      <c r="J418">
        <v>1.4914000000000001</v>
      </c>
      <c r="K418">
        <v>2.1535000000000002</v>
      </c>
      <c r="L418">
        <v>-0.66208999999999996</v>
      </c>
      <c r="M418">
        <v>2.3313000000000001</v>
      </c>
      <c r="N418">
        <v>1.4472</v>
      </c>
      <c r="O418">
        <v>1.7862</v>
      </c>
      <c r="P418">
        <v>-0.33905000000000002</v>
      </c>
    </row>
    <row r="419" spans="9:16" x14ac:dyDescent="0.3">
      <c r="I419">
        <v>3.0415000000000001</v>
      </c>
      <c r="J419">
        <v>2.1139000000000001</v>
      </c>
      <c r="K419">
        <v>2.7351999999999999</v>
      </c>
      <c r="L419">
        <v>-0.62126999999999999</v>
      </c>
      <c r="M419">
        <v>3.0415000000000001</v>
      </c>
      <c r="N419">
        <v>1.9345000000000001</v>
      </c>
      <c r="O419">
        <v>2.1497000000000002</v>
      </c>
      <c r="P419">
        <v>-0.21515000000000001</v>
      </c>
    </row>
    <row r="420" spans="9:16" x14ac:dyDescent="0.3">
      <c r="I420">
        <v>3.0386000000000002</v>
      </c>
      <c r="J420">
        <v>2.2201</v>
      </c>
      <c r="K420">
        <v>2.7328000000000001</v>
      </c>
      <c r="L420">
        <v>-0.51271</v>
      </c>
      <c r="M420">
        <v>3.0386000000000002</v>
      </c>
      <c r="N420">
        <v>2.0169999999999999</v>
      </c>
      <c r="O420">
        <v>2.1482000000000001</v>
      </c>
      <c r="P420">
        <v>-0.13113</v>
      </c>
    </row>
    <row r="421" spans="9:16" x14ac:dyDescent="0.3">
      <c r="I421">
        <v>2.7008000000000001</v>
      </c>
      <c r="J421">
        <v>1</v>
      </c>
      <c r="K421">
        <v>2.4561000000000002</v>
      </c>
      <c r="L421">
        <v>-1.4560999999999999</v>
      </c>
      <c r="M421">
        <v>2.7008000000000001</v>
      </c>
      <c r="N421">
        <v>1</v>
      </c>
      <c r="O421">
        <v>1.9753000000000001</v>
      </c>
      <c r="P421">
        <v>-0.97526999999999997</v>
      </c>
    </row>
    <row r="422" spans="9:16" x14ac:dyDescent="0.3">
      <c r="I422">
        <v>2.3624000000000001</v>
      </c>
      <c r="J422">
        <v>2.0569000000000002</v>
      </c>
      <c r="K422">
        <v>2.1789000000000001</v>
      </c>
      <c r="L422">
        <v>-0.12199</v>
      </c>
      <c r="M422">
        <v>2.3624000000000001</v>
      </c>
      <c r="N422">
        <v>1.8512999999999999</v>
      </c>
      <c r="O422">
        <v>1.8021</v>
      </c>
      <c r="P422">
        <v>4.9162999999999998E-2</v>
      </c>
    </row>
    <row r="423" spans="9:16" x14ac:dyDescent="0.3">
      <c r="I423">
        <v>2.7793999999999999</v>
      </c>
      <c r="J423">
        <v>3.5960000000000001</v>
      </c>
      <c r="K423">
        <v>2.5205000000000002</v>
      </c>
      <c r="L423">
        <v>1.0755999999999999</v>
      </c>
      <c r="M423">
        <v>2.7793999999999999</v>
      </c>
      <c r="N423">
        <v>2.5211000000000001</v>
      </c>
      <c r="O423">
        <v>2.0154999999999998</v>
      </c>
      <c r="P423">
        <v>0.50563000000000002</v>
      </c>
    </row>
    <row r="424" spans="9:16" x14ac:dyDescent="0.3">
      <c r="I424">
        <v>2.2625000000000002</v>
      </c>
      <c r="J424">
        <v>1.0414000000000001</v>
      </c>
      <c r="K424">
        <v>2.097</v>
      </c>
      <c r="L424">
        <v>-1.0557000000000001</v>
      </c>
      <c r="M424">
        <v>2.2625000000000002</v>
      </c>
      <c r="N424">
        <v>1.0414000000000001</v>
      </c>
      <c r="O424">
        <v>1.7509999999999999</v>
      </c>
      <c r="P424">
        <v>-0.70957000000000003</v>
      </c>
    </row>
    <row r="425" spans="9:16" x14ac:dyDescent="0.3">
      <c r="I425">
        <v>2.1781999999999999</v>
      </c>
      <c r="J425">
        <v>2.9180000000000001</v>
      </c>
      <c r="K425">
        <v>2.028</v>
      </c>
      <c r="L425">
        <v>0.89000999999999997</v>
      </c>
      <c r="M425">
        <v>2.1781999999999999</v>
      </c>
      <c r="N425">
        <v>2.2528999999999999</v>
      </c>
      <c r="O425">
        <v>1.7078</v>
      </c>
      <c r="P425">
        <v>0.54500999999999999</v>
      </c>
    </row>
    <row r="426" spans="9:16" x14ac:dyDescent="0.3">
      <c r="I426">
        <v>3.2526999999999999</v>
      </c>
      <c r="J426">
        <v>3.1558999999999999</v>
      </c>
      <c r="K426">
        <v>2.9081999999999999</v>
      </c>
      <c r="L426">
        <v>0.24771000000000001</v>
      </c>
      <c r="M426">
        <v>3.2526999999999999</v>
      </c>
      <c r="N426">
        <v>2.3944999999999999</v>
      </c>
      <c r="O426">
        <v>2.2576999999999998</v>
      </c>
      <c r="P426">
        <v>0.13671</v>
      </c>
    </row>
    <row r="427" spans="9:16" x14ac:dyDescent="0.3">
      <c r="I427">
        <v>3.2616000000000001</v>
      </c>
      <c r="J427">
        <v>2.8791000000000002</v>
      </c>
      <c r="K427">
        <v>2.9155000000000002</v>
      </c>
      <c r="L427">
        <v>-3.6399000000000001E-2</v>
      </c>
      <c r="M427">
        <v>3.2616000000000001</v>
      </c>
      <c r="N427">
        <v>2.3654999999999999</v>
      </c>
      <c r="O427">
        <v>2.2623000000000002</v>
      </c>
      <c r="P427">
        <v>0.1032</v>
      </c>
    </row>
    <row r="428" spans="9:16" x14ac:dyDescent="0.3">
      <c r="I428">
        <v>1.9173</v>
      </c>
      <c r="J428">
        <v>3.1398999999999999</v>
      </c>
      <c r="K428">
        <v>1.8143</v>
      </c>
      <c r="L428">
        <v>1.3255999999999999</v>
      </c>
      <c r="M428">
        <v>1.9173</v>
      </c>
      <c r="N428">
        <v>2.3578999999999999</v>
      </c>
      <c r="O428">
        <v>1.5743</v>
      </c>
      <c r="P428">
        <v>0.78364999999999996</v>
      </c>
    </row>
    <row r="429" spans="9:16" x14ac:dyDescent="0.3">
      <c r="I429">
        <v>2.7147000000000001</v>
      </c>
      <c r="J429">
        <v>3.5131999999999999</v>
      </c>
      <c r="K429">
        <v>2.4674999999999998</v>
      </c>
      <c r="L429">
        <v>1.0457000000000001</v>
      </c>
      <c r="M429">
        <v>2.7147000000000001</v>
      </c>
      <c r="N429">
        <v>2.4870999999999999</v>
      </c>
      <c r="O429">
        <v>1.9823999999999999</v>
      </c>
      <c r="P429">
        <v>0.50475000000000003</v>
      </c>
    </row>
    <row r="430" spans="9:16" x14ac:dyDescent="0.3">
      <c r="I430">
        <v>2.609</v>
      </c>
      <c r="J430">
        <v>1.2787999999999999</v>
      </c>
      <c r="K430">
        <v>2.3809</v>
      </c>
      <c r="L430">
        <v>-1.1022000000000001</v>
      </c>
      <c r="M430">
        <v>2.609</v>
      </c>
      <c r="N430">
        <v>1.2040999999999999</v>
      </c>
      <c r="O430">
        <v>1.9282999999999999</v>
      </c>
      <c r="P430">
        <v>-0.72419999999999995</v>
      </c>
    </row>
    <row r="431" spans="9:16" x14ac:dyDescent="0.3">
      <c r="I431">
        <v>2.9986000000000002</v>
      </c>
      <c r="J431">
        <v>2.2201</v>
      </c>
      <c r="K431">
        <v>2.7000999999999999</v>
      </c>
      <c r="L431">
        <v>-0.47994999999999999</v>
      </c>
      <c r="M431">
        <v>2.9986000000000002</v>
      </c>
      <c r="N431">
        <v>1.9494</v>
      </c>
      <c r="O431">
        <v>2.1276999999999999</v>
      </c>
      <c r="P431">
        <v>-0.17829999999999999</v>
      </c>
    </row>
    <row r="432" spans="9:16" x14ac:dyDescent="0.3">
      <c r="I432">
        <v>2.7059000000000002</v>
      </c>
      <c r="J432">
        <v>2.7679</v>
      </c>
      <c r="K432">
        <v>2.4603000000000002</v>
      </c>
      <c r="L432">
        <v>0.30764000000000002</v>
      </c>
      <c r="M432">
        <v>2.7059000000000002</v>
      </c>
      <c r="N432">
        <v>2.3424</v>
      </c>
      <c r="O432">
        <v>1.9779</v>
      </c>
      <c r="P432">
        <v>0.36453999999999998</v>
      </c>
    </row>
    <row r="433" spans="9:16" x14ac:dyDescent="0.3">
      <c r="I433">
        <v>2.1461999999999999</v>
      </c>
      <c r="J433">
        <v>2.3711000000000002</v>
      </c>
      <c r="K433">
        <v>2.0017999999999998</v>
      </c>
      <c r="L433">
        <v>0.36929000000000001</v>
      </c>
      <c r="M433">
        <v>2.1461999999999999</v>
      </c>
      <c r="N433">
        <v>2.0531000000000001</v>
      </c>
      <c r="O433">
        <v>1.6914</v>
      </c>
      <c r="P433">
        <v>0.36163000000000001</v>
      </c>
    </row>
    <row r="434" spans="9:16" x14ac:dyDescent="0.3">
      <c r="I434">
        <v>2.4794999999999998</v>
      </c>
      <c r="J434">
        <v>1.1760999999999999</v>
      </c>
      <c r="K434">
        <v>2.2747999999999999</v>
      </c>
      <c r="L434">
        <v>-1.0987</v>
      </c>
      <c r="M434">
        <v>2.4794999999999998</v>
      </c>
      <c r="N434">
        <v>1</v>
      </c>
      <c r="O434">
        <v>1.8620000000000001</v>
      </c>
      <c r="P434">
        <v>-0.86202999999999996</v>
      </c>
    </row>
    <row r="435" spans="9:16" x14ac:dyDescent="0.3">
      <c r="I435">
        <v>1.9171</v>
      </c>
      <c r="J435">
        <v>2.8351000000000002</v>
      </c>
      <c r="K435">
        <v>1.8141</v>
      </c>
      <c r="L435">
        <v>1.0209999999999999</v>
      </c>
      <c r="M435">
        <v>1.9171</v>
      </c>
      <c r="N435">
        <v>2.1903000000000001</v>
      </c>
      <c r="O435">
        <v>1.5742</v>
      </c>
      <c r="P435">
        <v>0.61614000000000002</v>
      </c>
    </row>
    <row r="436" spans="9:16" x14ac:dyDescent="0.3">
      <c r="I436">
        <v>3.0017</v>
      </c>
      <c r="J436">
        <v>2.5899000000000001</v>
      </c>
      <c r="K436">
        <v>2.7025999999999999</v>
      </c>
      <c r="L436">
        <v>-0.11264</v>
      </c>
      <c r="M436">
        <v>3.0017</v>
      </c>
      <c r="N436">
        <v>2.2252999999999998</v>
      </c>
      <c r="O436">
        <v>2.1293000000000002</v>
      </c>
      <c r="P436">
        <v>9.6034999999999995E-2</v>
      </c>
    </row>
    <row r="437" spans="9:16" x14ac:dyDescent="0.3">
      <c r="I437">
        <v>2.4371999999999998</v>
      </c>
      <c r="J437">
        <v>2.7825000000000002</v>
      </c>
      <c r="K437">
        <v>2.2402000000000002</v>
      </c>
      <c r="L437">
        <v>0.54227999999999998</v>
      </c>
      <c r="M437">
        <v>2.4371999999999998</v>
      </c>
      <c r="N437">
        <v>2.2625000000000002</v>
      </c>
      <c r="O437">
        <v>1.8404</v>
      </c>
      <c r="P437">
        <v>0.42205999999999999</v>
      </c>
    </row>
    <row r="438" spans="9:16" x14ac:dyDescent="0.3">
      <c r="I438">
        <v>2.5082</v>
      </c>
      <c r="J438">
        <v>3.7797000000000001</v>
      </c>
      <c r="K438">
        <v>2.2984</v>
      </c>
      <c r="L438">
        <v>1.4814000000000001</v>
      </c>
      <c r="M438">
        <v>2.5082</v>
      </c>
      <c r="N438">
        <v>2.4579</v>
      </c>
      <c r="O438">
        <v>1.8767</v>
      </c>
      <c r="P438">
        <v>0.58115000000000006</v>
      </c>
    </row>
    <row r="439" spans="9:16" x14ac:dyDescent="0.3">
      <c r="I439">
        <v>2.9910999999999999</v>
      </c>
      <c r="J439">
        <v>2.3874</v>
      </c>
      <c r="K439">
        <v>2.694</v>
      </c>
      <c r="L439">
        <v>-0.30658000000000002</v>
      </c>
      <c r="M439">
        <v>2.9910999999999999</v>
      </c>
      <c r="N439">
        <v>2.0531000000000001</v>
      </c>
      <c r="O439">
        <v>2.1238999999999999</v>
      </c>
      <c r="P439">
        <v>-7.0806999999999995E-2</v>
      </c>
    </row>
    <row r="440" spans="9:16" x14ac:dyDescent="0.3">
      <c r="I440">
        <v>2.7517</v>
      </c>
      <c r="J440">
        <v>3.4929000000000001</v>
      </c>
      <c r="K440">
        <v>2.4977999999999998</v>
      </c>
      <c r="L440">
        <v>0.99504999999999999</v>
      </c>
      <c r="M440">
        <v>2.7517</v>
      </c>
      <c r="N440">
        <v>2.4314</v>
      </c>
      <c r="O440">
        <v>2.0013999999999998</v>
      </c>
      <c r="P440">
        <v>0.43</v>
      </c>
    </row>
    <row r="441" spans="9:16" x14ac:dyDescent="0.3">
      <c r="I441">
        <v>2.2071000000000001</v>
      </c>
      <c r="J441">
        <v>1.6128</v>
      </c>
      <c r="K441">
        <v>2.0516999999999999</v>
      </c>
      <c r="L441">
        <v>-0.43891999999999998</v>
      </c>
      <c r="M441">
        <v>2.2071000000000001</v>
      </c>
      <c r="N441">
        <v>1.5798000000000001</v>
      </c>
      <c r="O441">
        <v>1.7225999999999999</v>
      </c>
      <c r="P441">
        <v>-0.14285</v>
      </c>
    </row>
    <row r="442" spans="9:16" x14ac:dyDescent="0.3">
      <c r="I442">
        <v>2.1429999999999998</v>
      </c>
      <c r="J442">
        <v>1.7403999999999999</v>
      </c>
      <c r="K442">
        <v>1.9991000000000001</v>
      </c>
      <c r="L442">
        <v>-0.25877</v>
      </c>
      <c r="M442">
        <v>2.1429999999999998</v>
      </c>
      <c r="N442">
        <v>1.5563</v>
      </c>
      <c r="O442">
        <v>1.6898</v>
      </c>
      <c r="P442">
        <v>-0.13349</v>
      </c>
    </row>
    <row r="443" spans="9:16" x14ac:dyDescent="0.3">
      <c r="I443">
        <v>2.8067000000000002</v>
      </c>
      <c r="J443">
        <v>3.5472000000000001</v>
      </c>
      <c r="K443">
        <v>2.5428000000000002</v>
      </c>
      <c r="L443">
        <v>1.0043</v>
      </c>
      <c r="M443">
        <v>2.8067000000000002</v>
      </c>
      <c r="N443">
        <v>2.4518</v>
      </c>
      <c r="O443">
        <v>2.0295000000000001</v>
      </c>
      <c r="P443">
        <v>0.42231999999999997</v>
      </c>
    </row>
    <row r="444" spans="9:16" x14ac:dyDescent="0.3">
      <c r="I444">
        <v>2.3028</v>
      </c>
      <c r="J444">
        <v>2.9916999999999998</v>
      </c>
      <c r="K444">
        <v>2.1301000000000001</v>
      </c>
      <c r="L444">
        <v>0.86160000000000003</v>
      </c>
      <c r="M444">
        <v>2.3028</v>
      </c>
      <c r="N444">
        <v>2.3262999999999998</v>
      </c>
      <c r="O444">
        <v>1.7716000000000001</v>
      </c>
      <c r="P444">
        <v>0.55474000000000001</v>
      </c>
    </row>
    <row r="445" spans="9:16" x14ac:dyDescent="0.3">
      <c r="I445">
        <v>2.8479999999999999</v>
      </c>
      <c r="J445">
        <v>2.1173000000000002</v>
      </c>
      <c r="K445">
        <v>2.5767000000000002</v>
      </c>
      <c r="L445">
        <v>-0.45940999999999999</v>
      </c>
      <c r="M445">
        <v>2.8479999999999999</v>
      </c>
      <c r="N445">
        <v>1.9294</v>
      </c>
      <c r="O445">
        <v>2.0506000000000002</v>
      </c>
      <c r="P445">
        <v>-0.12119000000000001</v>
      </c>
    </row>
    <row r="446" spans="9:16" x14ac:dyDescent="0.3">
      <c r="I446">
        <v>2.4369000000000001</v>
      </c>
      <c r="J446">
        <v>1.6901999999999999</v>
      </c>
      <c r="K446">
        <v>2.2399</v>
      </c>
      <c r="L446">
        <v>-0.54969999999999997</v>
      </c>
      <c r="M446">
        <v>2.4369000000000001</v>
      </c>
      <c r="N446">
        <v>1.4914000000000001</v>
      </c>
      <c r="O446">
        <v>1.8402000000000001</v>
      </c>
      <c r="P446">
        <v>-0.34883999999999998</v>
      </c>
    </row>
    <row r="447" spans="9:16" x14ac:dyDescent="0.3">
      <c r="I447">
        <v>2.8492000000000002</v>
      </c>
      <c r="J447">
        <v>3.0855999999999999</v>
      </c>
      <c r="K447">
        <v>2.5777000000000001</v>
      </c>
      <c r="L447">
        <v>0.50797999999999999</v>
      </c>
      <c r="M447">
        <v>2.8492000000000002</v>
      </c>
      <c r="N447">
        <v>2.3711000000000002</v>
      </c>
      <c r="O447">
        <v>2.0512000000000001</v>
      </c>
      <c r="P447">
        <v>0.31984000000000001</v>
      </c>
    </row>
    <row r="448" spans="9:16" x14ac:dyDescent="0.3">
      <c r="I448">
        <v>2.6667999999999998</v>
      </c>
      <c r="J448">
        <v>3.3147000000000002</v>
      </c>
      <c r="K448">
        <v>2.4281999999999999</v>
      </c>
      <c r="L448">
        <v>0.88646999999999998</v>
      </c>
      <c r="M448">
        <v>2.6667999999999998</v>
      </c>
      <c r="N448">
        <v>2.3927</v>
      </c>
      <c r="O448">
        <v>1.9579</v>
      </c>
      <c r="P448">
        <v>0.43481999999999998</v>
      </c>
    </row>
    <row r="449" spans="9:16" x14ac:dyDescent="0.3">
      <c r="I449">
        <v>2.1617999999999999</v>
      </c>
      <c r="J449">
        <v>1.6901999999999999</v>
      </c>
      <c r="K449">
        <v>2.0145</v>
      </c>
      <c r="L449">
        <v>-0.32434000000000002</v>
      </c>
      <c r="M449">
        <v>2.1617999999999999</v>
      </c>
      <c r="N449">
        <v>1.6435</v>
      </c>
      <c r="O449">
        <v>1.6994</v>
      </c>
      <c r="P449">
        <v>-5.5960000000000003E-2</v>
      </c>
    </row>
    <row r="450" spans="9:16" x14ac:dyDescent="0.3">
      <c r="I450">
        <v>2.8477000000000001</v>
      </c>
      <c r="J450">
        <v>2.5489999999999999</v>
      </c>
      <c r="K450">
        <v>2.5764</v>
      </c>
      <c r="L450">
        <v>-2.7444E-2</v>
      </c>
      <c r="M450">
        <v>2.8477000000000001</v>
      </c>
      <c r="N450">
        <v>2.3243</v>
      </c>
      <c r="O450">
        <v>2.0505</v>
      </c>
      <c r="P450">
        <v>0.27382000000000001</v>
      </c>
    </row>
    <row r="451" spans="9:16" x14ac:dyDescent="0.3">
      <c r="I451">
        <v>2.1503999999999999</v>
      </c>
      <c r="J451">
        <v>3.2208999999999999</v>
      </c>
      <c r="K451">
        <v>2.0051999999999999</v>
      </c>
      <c r="L451">
        <v>1.2157</v>
      </c>
      <c r="M451">
        <v>2.1503999999999999</v>
      </c>
      <c r="N451">
        <v>2.3384999999999998</v>
      </c>
      <c r="O451">
        <v>1.6936</v>
      </c>
      <c r="P451">
        <v>0.64485000000000003</v>
      </c>
    </row>
    <row r="452" spans="9:16" x14ac:dyDescent="0.3">
      <c r="I452">
        <v>2.5665</v>
      </c>
      <c r="J452">
        <v>2.3837999999999999</v>
      </c>
      <c r="K452">
        <v>2.3460999999999999</v>
      </c>
      <c r="L452">
        <v>3.7699999999999997E-2</v>
      </c>
      <c r="M452">
        <v>2.5665</v>
      </c>
      <c r="N452">
        <v>1.8976</v>
      </c>
      <c r="O452">
        <v>1.9066000000000001</v>
      </c>
      <c r="P452">
        <v>-8.9393000000000007E-3</v>
      </c>
    </row>
    <row r="453" spans="9:16" x14ac:dyDescent="0.3">
      <c r="I453">
        <v>2.2658</v>
      </c>
      <c r="J453">
        <v>2.5415999999999999</v>
      </c>
      <c r="K453">
        <v>2.0998000000000001</v>
      </c>
      <c r="L453">
        <v>0.44183</v>
      </c>
      <c r="M453">
        <v>2.2658</v>
      </c>
      <c r="N453">
        <v>2.1583999999999999</v>
      </c>
      <c r="O453">
        <v>1.7526999999999999</v>
      </c>
      <c r="P453">
        <v>0.40571000000000002</v>
      </c>
    </row>
    <row r="454" spans="9:16" x14ac:dyDescent="0.3">
      <c r="I454">
        <v>2.7006000000000001</v>
      </c>
      <c r="J454">
        <v>2.8351000000000002</v>
      </c>
      <c r="K454">
        <v>2.4559000000000002</v>
      </c>
      <c r="L454">
        <v>0.37911</v>
      </c>
      <c r="M454">
        <v>2.7006000000000001</v>
      </c>
      <c r="N454">
        <v>2.3096000000000001</v>
      </c>
      <c r="O454">
        <v>1.9752000000000001</v>
      </c>
      <c r="P454">
        <v>0.33445000000000003</v>
      </c>
    </row>
    <row r="455" spans="9:16" x14ac:dyDescent="0.3">
      <c r="I455">
        <v>2.3170999999999999</v>
      </c>
      <c r="J455">
        <v>2.5670000000000002</v>
      </c>
      <c r="K455">
        <v>2.1417999999999999</v>
      </c>
      <c r="L455">
        <v>0.42523</v>
      </c>
      <c r="M455">
        <v>2.3170999999999999</v>
      </c>
      <c r="N455">
        <v>2.1398999999999999</v>
      </c>
      <c r="O455">
        <v>1.7788999999999999</v>
      </c>
      <c r="P455">
        <v>0.36096</v>
      </c>
    </row>
    <row r="456" spans="9:16" x14ac:dyDescent="0.3">
      <c r="I456">
        <v>2.8370000000000002</v>
      </c>
      <c r="J456">
        <v>3.6520000000000001</v>
      </c>
      <c r="K456">
        <v>2.5676999999999999</v>
      </c>
      <c r="L456">
        <v>1.0842000000000001</v>
      </c>
      <c r="M456">
        <v>2.8370000000000002</v>
      </c>
      <c r="N456">
        <v>2.4712999999999998</v>
      </c>
      <c r="O456">
        <v>2.0449999999999999</v>
      </c>
      <c r="P456">
        <v>0.42629</v>
      </c>
    </row>
    <row r="457" spans="9:16" x14ac:dyDescent="0.3">
      <c r="I457">
        <v>2.1522000000000001</v>
      </c>
      <c r="J457">
        <v>1.0414000000000001</v>
      </c>
      <c r="K457">
        <v>2.0066999999999999</v>
      </c>
      <c r="L457">
        <v>-0.96530000000000005</v>
      </c>
      <c r="M457">
        <v>2.1522000000000001</v>
      </c>
      <c r="N457">
        <v>1</v>
      </c>
      <c r="O457">
        <v>1.6944999999999999</v>
      </c>
      <c r="P457">
        <v>-0.69452000000000003</v>
      </c>
    </row>
    <row r="458" spans="9:16" x14ac:dyDescent="0.3">
      <c r="I458">
        <v>2.5731999999999999</v>
      </c>
      <c r="J458">
        <v>3.4093</v>
      </c>
      <c r="K458">
        <v>2.3515999999999999</v>
      </c>
      <c r="L458">
        <v>1.0577000000000001</v>
      </c>
      <c r="M458">
        <v>2.5731999999999999</v>
      </c>
      <c r="N458">
        <v>2.3464</v>
      </c>
      <c r="O458">
        <v>1.91</v>
      </c>
      <c r="P458">
        <v>0.43636000000000003</v>
      </c>
    </row>
    <row r="459" spans="9:16" x14ac:dyDescent="0.3">
      <c r="I459">
        <v>2.6185</v>
      </c>
      <c r="J459">
        <v>1.0414000000000001</v>
      </c>
      <c r="K459">
        <v>2.3887</v>
      </c>
      <c r="L459">
        <v>-1.3472999999999999</v>
      </c>
      <c r="M459">
        <v>2.6185</v>
      </c>
      <c r="N459">
        <v>0.95423999999999998</v>
      </c>
      <c r="O459">
        <v>1.9332</v>
      </c>
      <c r="P459">
        <v>-0.97894000000000003</v>
      </c>
    </row>
    <row r="460" spans="9:16" x14ac:dyDescent="0.3">
      <c r="I460">
        <v>2.9346000000000001</v>
      </c>
      <c r="J460">
        <v>1.9731000000000001</v>
      </c>
      <c r="K460">
        <v>2.6476000000000002</v>
      </c>
      <c r="L460">
        <v>-0.67452000000000001</v>
      </c>
      <c r="M460">
        <v>2.9346000000000001</v>
      </c>
      <c r="N460">
        <v>1.7924</v>
      </c>
      <c r="O460">
        <v>2.0949</v>
      </c>
      <c r="P460">
        <v>-0.30254999999999999</v>
      </c>
    </row>
    <row r="461" spans="9:16" x14ac:dyDescent="0.3">
      <c r="I461">
        <v>2.1078000000000001</v>
      </c>
      <c r="J461">
        <v>0.30103000000000002</v>
      </c>
      <c r="K461">
        <v>1.9702999999999999</v>
      </c>
      <c r="L461">
        <v>-1.6693</v>
      </c>
      <c r="M461">
        <v>2.1078000000000001</v>
      </c>
      <c r="N461">
        <v>0</v>
      </c>
      <c r="O461">
        <v>1.6718</v>
      </c>
      <c r="P461">
        <v>-1.6718</v>
      </c>
    </row>
    <row r="462" spans="9:16" x14ac:dyDescent="0.3">
      <c r="I462">
        <v>1.7535000000000001</v>
      </c>
      <c r="J462">
        <v>2.0569000000000002</v>
      </c>
      <c r="K462">
        <v>1.6800999999999999</v>
      </c>
      <c r="L462">
        <v>0.37685000000000002</v>
      </c>
      <c r="M462">
        <v>1.7535000000000001</v>
      </c>
      <c r="N462">
        <v>1.8808</v>
      </c>
      <c r="O462">
        <v>1.4903999999999999</v>
      </c>
      <c r="P462">
        <v>0.39036999999999999</v>
      </c>
    </row>
    <row r="463" spans="9:16" x14ac:dyDescent="0.3">
      <c r="I463">
        <v>2.6347</v>
      </c>
      <c r="J463">
        <v>3.8664000000000001</v>
      </c>
      <c r="K463">
        <v>2.4020000000000001</v>
      </c>
      <c r="L463">
        <v>1.4644999999999999</v>
      </c>
      <c r="M463">
        <v>2.6347</v>
      </c>
      <c r="N463">
        <v>2.5236999999999998</v>
      </c>
      <c r="O463">
        <v>1.9415</v>
      </c>
      <c r="P463">
        <v>0.58230000000000004</v>
      </c>
    </row>
    <row r="464" spans="9:16" x14ac:dyDescent="0.3">
      <c r="I464">
        <v>2.7652999999999999</v>
      </c>
      <c r="J464">
        <v>2.3262999999999998</v>
      </c>
      <c r="K464">
        <v>2.5089999999999999</v>
      </c>
      <c r="L464">
        <v>-0.18265000000000001</v>
      </c>
      <c r="M464">
        <v>2.7652999999999999</v>
      </c>
      <c r="N464">
        <v>2.0644999999999998</v>
      </c>
      <c r="O464">
        <v>2.0083000000000002</v>
      </c>
      <c r="P464">
        <v>5.6135999999999998E-2</v>
      </c>
    </row>
    <row r="465" spans="9:16" x14ac:dyDescent="0.3">
      <c r="I465">
        <v>2.91</v>
      </c>
      <c r="J465">
        <v>2.7084000000000001</v>
      </c>
      <c r="K465">
        <v>2.6274999999999999</v>
      </c>
      <c r="L465">
        <v>8.0942E-2</v>
      </c>
      <c r="M465">
        <v>2.91</v>
      </c>
      <c r="N465">
        <v>2.2877999999999998</v>
      </c>
      <c r="O465">
        <v>2.0823</v>
      </c>
      <c r="P465">
        <v>0.20544999999999999</v>
      </c>
    </row>
    <row r="466" spans="9:16" x14ac:dyDescent="0.3">
      <c r="I466">
        <v>2.7178</v>
      </c>
      <c r="J466">
        <v>3.2907000000000002</v>
      </c>
      <c r="K466">
        <v>2.4700000000000002</v>
      </c>
      <c r="L466">
        <v>0.82064999999999999</v>
      </c>
      <c r="M466">
        <v>2.7178</v>
      </c>
      <c r="N466">
        <v>2.415</v>
      </c>
      <c r="O466">
        <v>1.984</v>
      </c>
      <c r="P466">
        <v>0.43097999999999997</v>
      </c>
    </row>
    <row r="467" spans="9:16" x14ac:dyDescent="0.3">
      <c r="I467">
        <v>2.4073000000000002</v>
      </c>
      <c r="J467">
        <v>2.6484000000000001</v>
      </c>
      <c r="K467">
        <v>2.2157</v>
      </c>
      <c r="L467">
        <v>0.43264999999999998</v>
      </c>
      <c r="M467">
        <v>2.4073000000000002</v>
      </c>
      <c r="N467">
        <v>2.2014</v>
      </c>
      <c r="O467">
        <v>1.8250999999999999</v>
      </c>
      <c r="P467">
        <v>0.37630000000000002</v>
      </c>
    </row>
    <row r="468" spans="9:16" x14ac:dyDescent="0.3">
      <c r="I468">
        <v>2.5846</v>
      </c>
      <c r="J468">
        <v>1.6532</v>
      </c>
      <c r="K468">
        <v>2.3610000000000002</v>
      </c>
      <c r="L468">
        <v>-0.70774000000000004</v>
      </c>
      <c r="M468">
        <v>2.5846</v>
      </c>
      <c r="N468">
        <v>1.5315000000000001</v>
      </c>
      <c r="O468">
        <v>1.9157999999999999</v>
      </c>
      <c r="P468">
        <v>-0.38435999999999998</v>
      </c>
    </row>
    <row r="469" spans="9:16" x14ac:dyDescent="0.3">
      <c r="I469">
        <v>2.7305000000000001</v>
      </c>
      <c r="J469">
        <v>0.84509999999999996</v>
      </c>
      <c r="K469">
        <v>2.4805000000000001</v>
      </c>
      <c r="L469">
        <v>-1.6354</v>
      </c>
      <c r="M469">
        <v>2.7305000000000001</v>
      </c>
      <c r="N469">
        <v>0.69896999999999998</v>
      </c>
      <c r="O469">
        <v>1.9904999999999999</v>
      </c>
      <c r="P469">
        <v>-1.2915000000000001</v>
      </c>
    </row>
    <row r="470" spans="9:16" x14ac:dyDescent="0.3">
      <c r="I470">
        <v>2.2229000000000001</v>
      </c>
      <c r="J470">
        <v>2.1760999999999999</v>
      </c>
      <c r="K470">
        <v>2.0646</v>
      </c>
      <c r="L470">
        <v>0.11148</v>
      </c>
      <c r="M470">
        <v>2.2229000000000001</v>
      </c>
      <c r="N470">
        <v>1.9684999999999999</v>
      </c>
      <c r="O470">
        <v>1.7306999999999999</v>
      </c>
      <c r="P470">
        <v>0.23779</v>
      </c>
    </row>
    <row r="471" spans="9:16" x14ac:dyDescent="0.3">
      <c r="I471">
        <v>2.6052</v>
      </c>
      <c r="J471">
        <v>2.9394999999999998</v>
      </c>
      <c r="K471">
        <v>2.3778000000000001</v>
      </c>
      <c r="L471">
        <v>0.56174999999999997</v>
      </c>
      <c r="M471">
        <v>2.6052</v>
      </c>
      <c r="N471">
        <v>2.3521999999999998</v>
      </c>
      <c r="O471">
        <v>1.9262999999999999</v>
      </c>
      <c r="P471">
        <v>0.42584</v>
      </c>
    </row>
    <row r="472" spans="9:16" x14ac:dyDescent="0.3">
      <c r="I472">
        <v>2.9081999999999999</v>
      </c>
      <c r="J472">
        <v>2.6627999999999998</v>
      </c>
      <c r="K472">
        <v>2.6259999999999999</v>
      </c>
      <c r="L472">
        <v>3.6707999999999998E-2</v>
      </c>
      <c r="M472">
        <v>2.9081999999999999</v>
      </c>
      <c r="N472">
        <v>2.2454999999999998</v>
      </c>
      <c r="O472">
        <v>2.0815000000000001</v>
      </c>
      <c r="P472">
        <v>0.16406000000000001</v>
      </c>
    </row>
    <row r="473" spans="9:16" x14ac:dyDescent="0.3">
      <c r="I473">
        <v>2.7639999999999998</v>
      </c>
      <c r="J473">
        <v>3.4729000000000001</v>
      </c>
      <c r="K473">
        <v>2.5078999999999998</v>
      </c>
      <c r="L473">
        <v>0.96504999999999996</v>
      </c>
      <c r="M473">
        <v>2.7639999999999998</v>
      </c>
      <c r="N473">
        <v>2.3856000000000002</v>
      </c>
      <c r="O473">
        <v>2.0076000000000001</v>
      </c>
      <c r="P473">
        <v>0.37798999999999999</v>
      </c>
    </row>
    <row r="474" spans="9:16" x14ac:dyDescent="0.3">
      <c r="I474">
        <v>1.6879999999999999</v>
      </c>
      <c r="J474">
        <v>2.7938000000000001</v>
      </c>
      <c r="K474">
        <v>1.6264000000000001</v>
      </c>
      <c r="L474">
        <v>1.1673</v>
      </c>
      <c r="M474">
        <v>1.6879999999999999</v>
      </c>
      <c r="N474">
        <v>2.2528999999999999</v>
      </c>
      <c r="O474">
        <v>1.4570000000000001</v>
      </c>
      <c r="P474">
        <v>0.79590000000000005</v>
      </c>
    </row>
    <row r="475" spans="9:16" x14ac:dyDescent="0.3">
      <c r="I475">
        <v>2.7559</v>
      </c>
      <c r="J475">
        <v>2.6385000000000001</v>
      </c>
      <c r="K475">
        <v>2.5013000000000001</v>
      </c>
      <c r="L475">
        <v>0.13722000000000001</v>
      </c>
      <c r="M475">
        <v>2.7559</v>
      </c>
      <c r="N475">
        <v>2.2122000000000002</v>
      </c>
      <c r="O475">
        <v>2.0034999999999998</v>
      </c>
      <c r="P475">
        <v>0.20868999999999999</v>
      </c>
    </row>
    <row r="476" spans="9:16" x14ac:dyDescent="0.3">
      <c r="I476">
        <v>2.6172</v>
      </c>
      <c r="J476">
        <v>2.6200999999999999</v>
      </c>
      <c r="K476">
        <v>2.3875999999999999</v>
      </c>
      <c r="L476">
        <v>0.23252999999999999</v>
      </c>
      <c r="M476">
        <v>2.6172</v>
      </c>
      <c r="N476">
        <v>2.2067999999999999</v>
      </c>
      <c r="O476">
        <v>1.9325000000000001</v>
      </c>
      <c r="P476">
        <v>0.27433999999999997</v>
      </c>
    </row>
    <row r="477" spans="9:16" x14ac:dyDescent="0.3">
      <c r="I477">
        <v>1.7414000000000001</v>
      </c>
      <c r="J477">
        <v>2.3096000000000001</v>
      </c>
      <c r="K477">
        <v>1.6701999999999999</v>
      </c>
      <c r="L477">
        <v>0.63944999999999996</v>
      </c>
      <c r="M477">
        <v>1.7414000000000001</v>
      </c>
      <c r="N477">
        <v>1.9912000000000001</v>
      </c>
      <c r="O477">
        <v>1.4843</v>
      </c>
      <c r="P477">
        <v>0.50695000000000001</v>
      </c>
    </row>
    <row r="478" spans="9:16" x14ac:dyDescent="0.3">
      <c r="I478">
        <v>2.4980000000000002</v>
      </c>
      <c r="J478">
        <v>1.7242999999999999</v>
      </c>
      <c r="K478">
        <v>2.29</v>
      </c>
      <c r="L478">
        <v>-0.56574000000000002</v>
      </c>
      <c r="M478">
        <v>2.4980000000000002</v>
      </c>
      <c r="N478">
        <v>1.6021000000000001</v>
      </c>
      <c r="O478">
        <v>1.8714999999999999</v>
      </c>
      <c r="P478">
        <v>-0.26945999999999998</v>
      </c>
    </row>
    <row r="479" spans="9:16" x14ac:dyDescent="0.3">
      <c r="I479">
        <v>2.2776999999999998</v>
      </c>
      <c r="J479">
        <v>0.60206000000000004</v>
      </c>
      <c r="K479">
        <v>2.1095000000000002</v>
      </c>
      <c r="L479">
        <v>-1.5074000000000001</v>
      </c>
      <c r="M479">
        <v>2.2776999999999998</v>
      </c>
      <c r="N479">
        <v>0.60206000000000004</v>
      </c>
      <c r="O479">
        <v>1.7586999999999999</v>
      </c>
      <c r="P479">
        <v>-1.1567000000000001</v>
      </c>
    </row>
    <row r="480" spans="9:16" x14ac:dyDescent="0.3">
      <c r="I480">
        <v>2.7768999999999999</v>
      </c>
      <c r="J480">
        <v>2.738</v>
      </c>
      <c r="K480">
        <v>2.5184000000000002</v>
      </c>
      <c r="L480">
        <v>0.21954000000000001</v>
      </c>
      <c r="M480">
        <v>2.7768999999999999</v>
      </c>
      <c r="N480">
        <v>2.3054000000000001</v>
      </c>
      <c r="O480">
        <v>2.0142000000000002</v>
      </c>
      <c r="P480">
        <v>0.29111999999999999</v>
      </c>
    </row>
    <row r="481" spans="9:16" x14ac:dyDescent="0.3">
      <c r="I481">
        <v>2.1907999999999999</v>
      </c>
      <c r="J481">
        <v>1.2553000000000001</v>
      </c>
      <c r="K481">
        <v>2.0383</v>
      </c>
      <c r="L481">
        <v>-0.78305000000000002</v>
      </c>
      <c r="M481">
        <v>2.1907999999999999</v>
      </c>
      <c r="N481">
        <v>1.2303999999999999</v>
      </c>
      <c r="O481">
        <v>1.7142999999999999</v>
      </c>
      <c r="P481">
        <v>-0.48382999999999998</v>
      </c>
    </row>
    <row r="482" spans="9:16" x14ac:dyDescent="0.3">
      <c r="I482">
        <v>2.6768999999999998</v>
      </c>
      <c r="J482">
        <v>1.2040999999999999</v>
      </c>
      <c r="K482">
        <v>2.4365000000000001</v>
      </c>
      <c r="L482">
        <v>-1.2323999999999999</v>
      </c>
      <c r="M482">
        <v>2.6768999999999998</v>
      </c>
      <c r="N482">
        <v>1.1138999999999999</v>
      </c>
      <c r="O482">
        <v>1.9631000000000001</v>
      </c>
      <c r="P482">
        <v>-0.84911000000000003</v>
      </c>
    </row>
    <row r="483" spans="9:16" x14ac:dyDescent="0.3">
      <c r="I483">
        <v>2.3512</v>
      </c>
      <c r="J483">
        <v>1.7323999999999999</v>
      </c>
      <c r="K483">
        <v>2.1698</v>
      </c>
      <c r="L483">
        <v>-0.43736000000000003</v>
      </c>
      <c r="M483">
        <v>2.3512</v>
      </c>
      <c r="N483">
        <v>1.5798000000000001</v>
      </c>
      <c r="O483">
        <v>1.7964</v>
      </c>
      <c r="P483">
        <v>-0.21659999999999999</v>
      </c>
    </row>
    <row r="484" spans="9:16" x14ac:dyDescent="0.3">
      <c r="I484">
        <v>2.3946000000000001</v>
      </c>
      <c r="J484">
        <v>2.2671999999999999</v>
      </c>
      <c r="K484">
        <v>2.2052999999999998</v>
      </c>
      <c r="L484">
        <v>6.1896E-2</v>
      </c>
      <c r="M484">
        <v>2.3946000000000001</v>
      </c>
      <c r="N484">
        <v>2.0333999999999999</v>
      </c>
      <c r="O484">
        <v>1.8186</v>
      </c>
      <c r="P484">
        <v>0.21485000000000001</v>
      </c>
    </row>
    <row r="485" spans="9:16" x14ac:dyDescent="0.3">
      <c r="I485">
        <v>2.5152999999999999</v>
      </c>
      <c r="J485">
        <v>0.84509999999999996</v>
      </c>
      <c r="K485">
        <v>2.3041999999999998</v>
      </c>
      <c r="L485">
        <v>-1.4591000000000001</v>
      </c>
      <c r="M485">
        <v>2.5152999999999999</v>
      </c>
      <c r="N485">
        <v>0.84509999999999996</v>
      </c>
      <c r="O485">
        <v>1.8803000000000001</v>
      </c>
      <c r="P485">
        <v>-1.0353000000000001</v>
      </c>
    </row>
    <row r="486" spans="9:16" x14ac:dyDescent="0.3">
      <c r="I486">
        <v>2.4944999999999999</v>
      </c>
      <c r="J486">
        <v>2.1492</v>
      </c>
      <c r="K486">
        <v>2.2871999999999999</v>
      </c>
      <c r="L486">
        <v>-0.13793</v>
      </c>
      <c r="M486">
        <v>2.4944999999999999</v>
      </c>
      <c r="N486">
        <v>1.9395</v>
      </c>
      <c r="O486">
        <v>1.8696999999999999</v>
      </c>
      <c r="P486">
        <v>6.9791000000000006E-2</v>
      </c>
    </row>
    <row r="487" spans="9:16" x14ac:dyDescent="0.3">
      <c r="I487">
        <v>2.3224999999999998</v>
      </c>
      <c r="J487">
        <v>2.9876999999999998</v>
      </c>
      <c r="K487">
        <v>2.1461999999999999</v>
      </c>
      <c r="L487">
        <v>0.84143999999999997</v>
      </c>
      <c r="M487">
        <v>2.3224999999999998</v>
      </c>
      <c r="N487">
        <v>2.2671999999999999</v>
      </c>
      <c r="O487">
        <v>1.7817000000000001</v>
      </c>
      <c r="P487">
        <v>0.48548000000000002</v>
      </c>
    </row>
    <row r="488" spans="9:16" x14ac:dyDescent="0.3">
      <c r="I488">
        <v>2.5061</v>
      </c>
      <c r="J488">
        <v>3.5695000000000001</v>
      </c>
      <c r="K488">
        <v>2.2966000000000002</v>
      </c>
      <c r="L488">
        <v>1.2728999999999999</v>
      </c>
      <c r="M488">
        <v>2.5061</v>
      </c>
      <c r="N488">
        <v>2.4518</v>
      </c>
      <c r="O488">
        <v>1.8755999999999999</v>
      </c>
      <c r="P488">
        <v>0.57615000000000005</v>
      </c>
    </row>
    <row r="489" spans="9:16" x14ac:dyDescent="0.3">
      <c r="I489">
        <v>2.3599000000000001</v>
      </c>
      <c r="J489">
        <v>2.7972999999999999</v>
      </c>
      <c r="K489">
        <v>2.1768999999999998</v>
      </c>
      <c r="L489">
        <v>0.62039999999999995</v>
      </c>
      <c r="M489">
        <v>2.3599000000000001</v>
      </c>
      <c r="N489">
        <v>2.2404999999999999</v>
      </c>
      <c r="O489">
        <v>1.8008</v>
      </c>
      <c r="P489">
        <v>0.43972</v>
      </c>
    </row>
    <row r="490" spans="9:16" x14ac:dyDescent="0.3">
      <c r="I490">
        <v>2.9636</v>
      </c>
      <c r="J490">
        <v>0.90308999999999995</v>
      </c>
      <c r="K490">
        <v>2.6714000000000002</v>
      </c>
      <c r="L490">
        <v>-1.7683</v>
      </c>
      <c r="M490">
        <v>2.9636</v>
      </c>
      <c r="N490">
        <v>0.90308999999999995</v>
      </c>
      <c r="O490">
        <v>2.1097999999999999</v>
      </c>
      <c r="P490">
        <v>-1.2067000000000001</v>
      </c>
    </row>
    <row r="491" spans="9:16" x14ac:dyDescent="0.3">
      <c r="I491">
        <v>2.7271000000000001</v>
      </c>
      <c r="J491">
        <v>1.0414000000000001</v>
      </c>
      <c r="K491">
        <v>2.4777</v>
      </c>
      <c r="L491">
        <v>-1.4362999999999999</v>
      </c>
      <c r="M491">
        <v>2.7271000000000001</v>
      </c>
      <c r="N491">
        <v>1</v>
      </c>
      <c r="O491">
        <v>1.9887999999999999</v>
      </c>
      <c r="P491">
        <v>-0.98877000000000004</v>
      </c>
    </row>
    <row r="492" spans="9:16" x14ac:dyDescent="0.3">
      <c r="I492">
        <v>2.0464000000000002</v>
      </c>
      <c r="J492">
        <v>1.4472</v>
      </c>
      <c r="K492">
        <v>1.92</v>
      </c>
      <c r="L492">
        <v>-0.47283999999999998</v>
      </c>
      <c r="M492">
        <v>2.0464000000000002</v>
      </c>
      <c r="N492">
        <v>1.4472</v>
      </c>
      <c r="O492">
        <v>1.6404000000000001</v>
      </c>
      <c r="P492">
        <v>-0.19319</v>
      </c>
    </row>
    <row r="493" spans="9:16" x14ac:dyDescent="0.3">
      <c r="I493">
        <v>2.2707999999999999</v>
      </c>
      <c r="J493">
        <v>0</v>
      </c>
      <c r="K493">
        <v>2.1038000000000001</v>
      </c>
      <c r="L493">
        <v>-2.1038000000000001</v>
      </c>
      <c r="M493">
        <v>2.2707999999999999</v>
      </c>
      <c r="N493">
        <v>0</v>
      </c>
      <c r="O493">
        <v>1.7552000000000001</v>
      </c>
      <c r="P493">
        <v>-1.7552000000000001</v>
      </c>
    </row>
    <row r="494" spans="9:16" x14ac:dyDescent="0.3">
      <c r="I494">
        <v>3.0684</v>
      </c>
      <c r="J494">
        <v>3.0607000000000002</v>
      </c>
      <c r="K494">
        <v>2.7572000000000001</v>
      </c>
      <c r="L494">
        <v>0.30346000000000001</v>
      </c>
      <c r="M494">
        <v>3.0684</v>
      </c>
      <c r="N494">
        <v>2.3159999999999998</v>
      </c>
      <c r="O494">
        <v>2.1634000000000002</v>
      </c>
      <c r="P494">
        <v>0.15256</v>
      </c>
    </row>
    <row r="495" spans="9:16" x14ac:dyDescent="0.3">
      <c r="I495">
        <v>3.0981000000000001</v>
      </c>
      <c r="J495">
        <v>2.4843000000000002</v>
      </c>
      <c r="K495">
        <v>2.7816000000000001</v>
      </c>
      <c r="L495">
        <v>-0.29731999999999997</v>
      </c>
      <c r="M495">
        <v>3.0981000000000001</v>
      </c>
      <c r="N495">
        <v>2.1461000000000001</v>
      </c>
      <c r="O495">
        <v>2.1785999999999999</v>
      </c>
      <c r="P495">
        <v>-3.2521000000000001E-2</v>
      </c>
    </row>
    <row r="496" spans="9:16" x14ac:dyDescent="0.3">
      <c r="I496">
        <v>2.7201</v>
      </c>
      <c r="J496">
        <v>3.1732</v>
      </c>
      <c r="K496">
        <v>2.4719000000000002</v>
      </c>
      <c r="L496">
        <v>0.70128000000000001</v>
      </c>
      <c r="M496">
        <v>2.7201</v>
      </c>
      <c r="N496">
        <v>2.3944999999999999</v>
      </c>
      <c r="O496">
        <v>1.9852000000000001</v>
      </c>
      <c r="P496">
        <v>0.4093</v>
      </c>
    </row>
    <row r="497" spans="9:16" x14ac:dyDescent="0.3">
      <c r="I497">
        <v>1.7918000000000001</v>
      </c>
      <c r="J497">
        <v>2.3180999999999998</v>
      </c>
      <c r="K497">
        <v>1.7114</v>
      </c>
      <c r="L497">
        <v>0.60665000000000002</v>
      </c>
      <c r="M497">
        <v>1.7918000000000001</v>
      </c>
      <c r="N497">
        <v>1.9541999999999999</v>
      </c>
      <c r="O497">
        <v>1.51</v>
      </c>
      <c r="P497">
        <v>0.44419999999999998</v>
      </c>
    </row>
    <row r="498" spans="9:16" x14ac:dyDescent="0.3">
      <c r="I498">
        <v>2.2904</v>
      </c>
      <c r="J498">
        <v>1.9085000000000001</v>
      </c>
      <c r="K498">
        <v>2.1198999999999999</v>
      </c>
      <c r="L498">
        <v>-0.2114</v>
      </c>
      <c r="M498">
        <v>2.2904</v>
      </c>
      <c r="N498">
        <v>1.6901999999999999</v>
      </c>
      <c r="O498">
        <v>1.7652000000000001</v>
      </c>
      <c r="P498">
        <v>-7.5036000000000005E-2</v>
      </c>
    </row>
    <row r="499" spans="9:16" x14ac:dyDescent="0.3">
      <c r="I499">
        <v>2.3582999999999998</v>
      </c>
      <c r="J499">
        <v>2.3180999999999998</v>
      </c>
      <c r="K499">
        <v>2.1755</v>
      </c>
      <c r="L499">
        <v>0.14252000000000001</v>
      </c>
      <c r="M499">
        <v>2.3582999999999998</v>
      </c>
      <c r="N499">
        <v>2.0792000000000002</v>
      </c>
      <c r="O499">
        <v>1.8</v>
      </c>
      <c r="P499">
        <v>0.27917999999999998</v>
      </c>
    </row>
    <row r="500" spans="9:16" x14ac:dyDescent="0.3">
      <c r="I500">
        <v>2.1720999999999999</v>
      </c>
      <c r="J500">
        <v>1.2040999999999999</v>
      </c>
      <c r="K500">
        <v>2.0230000000000001</v>
      </c>
      <c r="L500">
        <v>-0.81889999999999996</v>
      </c>
      <c r="M500">
        <v>2.1720999999999999</v>
      </c>
      <c r="N500">
        <v>1.1138999999999999</v>
      </c>
      <c r="O500">
        <v>1.7047000000000001</v>
      </c>
      <c r="P500">
        <v>-0.59077000000000002</v>
      </c>
    </row>
    <row r="501" spans="9:16" x14ac:dyDescent="0.3">
      <c r="I501">
        <v>2.9142999999999999</v>
      </c>
      <c r="J501">
        <v>2.4456000000000002</v>
      </c>
      <c r="K501">
        <v>2.6309999999999998</v>
      </c>
      <c r="L501">
        <v>-0.18537999999999999</v>
      </c>
      <c r="M501">
        <v>2.9142999999999999</v>
      </c>
      <c r="N501">
        <v>2.0718999999999999</v>
      </c>
      <c r="O501">
        <v>2.0844999999999998</v>
      </c>
      <c r="P501">
        <v>-1.2656000000000001E-2</v>
      </c>
    </row>
    <row r="502" spans="9:16" x14ac:dyDescent="0.3">
      <c r="I502">
        <v>2.3289</v>
      </c>
      <c r="J502">
        <v>3.1</v>
      </c>
      <c r="K502">
        <v>2.1514000000000002</v>
      </c>
      <c r="L502">
        <v>0.9486</v>
      </c>
      <c r="M502">
        <v>2.3289</v>
      </c>
      <c r="N502">
        <v>2.5065</v>
      </c>
      <c r="O502">
        <v>1.7848999999999999</v>
      </c>
      <c r="P502">
        <v>0.72157000000000004</v>
      </c>
    </row>
    <row r="503" spans="9:16" x14ac:dyDescent="0.3">
      <c r="I503">
        <v>2.3361000000000001</v>
      </c>
      <c r="J503">
        <v>2.5038</v>
      </c>
      <c r="K503">
        <v>2.1574</v>
      </c>
      <c r="L503">
        <v>0.34643000000000002</v>
      </c>
      <c r="M503">
        <v>2.3361000000000001</v>
      </c>
      <c r="N503">
        <v>2.0253000000000001</v>
      </c>
      <c r="O503">
        <v>1.7886</v>
      </c>
      <c r="P503">
        <v>0.23666999999999999</v>
      </c>
    </row>
    <row r="504" spans="9:16" x14ac:dyDescent="0.3">
      <c r="I504">
        <v>3.0005999999999999</v>
      </c>
      <c r="J504">
        <v>3.5375999999999999</v>
      </c>
      <c r="K504">
        <v>2.7017000000000002</v>
      </c>
      <c r="L504">
        <v>0.83582000000000001</v>
      </c>
      <c r="M504">
        <v>3.0005999999999999</v>
      </c>
      <c r="N504">
        <v>2.4857</v>
      </c>
      <c r="O504">
        <v>2.1286999999999998</v>
      </c>
      <c r="P504">
        <v>0.35697000000000001</v>
      </c>
    </row>
    <row r="505" spans="9:16" x14ac:dyDescent="0.3">
      <c r="I505">
        <v>2.9626999999999999</v>
      </c>
      <c r="J505">
        <v>2.5598999999999998</v>
      </c>
      <c r="K505">
        <v>2.6707000000000001</v>
      </c>
      <c r="L505">
        <v>-0.11076</v>
      </c>
      <c r="M505">
        <v>2.9626999999999999</v>
      </c>
      <c r="N505">
        <v>2.1673</v>
      </c>
      <c r="O505">
        <v>2.1093000000000002</v>
      </c>
      <c r="P505">
        <v>5.7991000000000001E-2</v>
      </c>
    </row>
    <row r="506" spans="9:16" x14ac:dyDescent="0.3">
      <c r="I506">
        <v>3.093</v>
      </c>
      <c r="J506">
        <v>2.1703000000000001</v>
      </c>
      <c r="K506">
        <v>2.7774000000000001</v>
      </c>
      <c r="L506">
        <v>-0.60718000000000005</v>
      </c>
      <c r="M506">
        <v>3.093</v>
      </c>
      <c r="N506">
        <v>1.9638</v>
      </c>
      <c r="O506">
        <v>2.1760000000000002</v>
      </c>
      <c r="P506">
        <v>-0.21224999999999999</v>
      </c>
    </row>
    <row r="507" spans="9:16" x14ac:dyDescent="0.3">
      <c r="I507">
        <v>2.3860000000000001</v>
      </c>
      <c r="J507">
        <v>2.5832000000000002</v>
      </c>
      <c r="K507">
        <v>2.1981999999999999</v>
      </c>
      <c r="L507">
        <v>0.38496000000000002</v>
      </c>
      <c r="M507">
        <v>2.3860000000000001</v>
      </c>
      <c r="N507">
        <v>2.1987000000000001</v>
      </c>
      <c r="O507">
        <v>1.8142</v>
      </c>
      <c r="P507">
        <v>0.38447999999999999</v>
      </c>
    </row>
    <row r="508" spans="9:16" x14ac:dyDescent="0.3">
      <c r="I508">
        <v>2.2204000000000002</v>
      </c>
      <c r="J508">
        <v>0.47711999999999999</v>
      </c>
      <c r="K508">
        <v>2.0626000000000002</v>
      </c>
      <c r="L508">
        <v>-1.5854999999999999</v>
      </c>
      <c r="M508">
        <v>2.2204000000000002</v>
      </c>
      <c r="N508">
        <v>0.47711999999999999</v>
      </c>
      <c r="O508">
        <v>1.7294</v>
      </c>
      <c r="P508">
        <v>-1.2523</v>
      </c>
    </row>
    <row r="509" spans="9:16" x14ac:dyDescent="0.3">
      <c r="I509">
        <v>2.9319999999999999</v>
      </c>
      <c r="J509">
        <v>2.7033</v>
      </c>
      <c r="K509">
        <v>2.6456</v>
      </c>
      <c r="L509">
        <v>5.7738999999999999E-2</v>
      </c>
      <c r="M509">
        <v>2.9319999999999999</v>
      </c>
      <c r="N509">
        <v>2.3765999999999998</v>
      </c>
      <c r="O509">
        <v>2.0935999999999999</v>
      </c>
      <c r="P509">
        <v>0.28294000000000002</v>
      </c>
    </row>
    <row r="510" spans="9:16" x14ac:dyDescent="0.3">
      <c r="I510">
        <v>2.8527999999999998</v>
      </c>
      <c r="J510">
        <v>3.9321999999999999</v>
      </c>
      <c r="K510">
        <v>2.5806</v>
      </c>
      <c r="L510">
        <v>1.3514999999999999</v>
      </c>
      <c r="M510">
        <v>2.8527999999999998</v>
      </c>
      <c r="N510">
        <v>2.5933000000000002</v>
      </c>
      <c r="O510">
        <v>2.0531000000000001</v>
      </c>
      <c r="P510">
        <v>0.54020000000000001</v>
      </c>
    </row>
    <row r="511" spans="9:16" x14ac:dyDescent="0.3">
      <c r="I511">
        <v>2.91</v>
      </c>
      <c r="J511">
        <v>2.9794999999999998</v>
      </c>
      <c r="K511">
        <v>2.6274999999999999</v>
      </c>
      <c r="L511">
        <v>0.35209000000000001</v>
      </c>
      <c r="M511">
        <v>2.91</v>
      </c>
      <c r="N511">
        <v>2.3443999999999998</v>
      </c>
      <c r="O511">
        <v>2.0823</v>
      </c>
      <c r="P511">
        <v>0.26206000000000002</v>
      </c>
    </row>
    <row r="512" spans="9:16" x14ac:dyDescent="0.3">
      <c r="I512">
        <v>2.6970000000000001</v>
      </c>
      <c r="J512">
        <v>3.0962000000000001</v>
      </c>
      <c r="K512">
        <v>2.4529999999999998</v>
      </c>
      <c r="L512">
        <v>0.64322999999999997</v>
      </c>
      <c r="M512">
        <v>2.6970000000000001</v>
      </c>
      <c r="N512">
        <v>2.2742</v>
      </c>
      <c r="O512">
        <v>1.9733000000000001</v>
      </c>
      <c r="P512">
        <v>0.30082999999999999</v>
      </c>
    </row>
    <row r="513" spans="9:16" x14ac:dyDescent="0.3">
      <c r="I513">
        <v>2.1261000000000001</v>
      </c>
      <c r="J513">
        <v>2.0043000000000002</v>
      </c>
      <c r="K513">
        <v>1.9853000000000001</v>
      </c>
      <c r="L513">
        <v>1.8984999999999998E-2</v>
      </c>
      <c r="M513">
        <v>2.1261000000000001</v>
      </c>
      <c r="N513">
        <v>1.8451</v>
      </c>
      <c r="O513">
        <v>1.6812</v>
      </c>
      <c r="P513">
        <v>0.16392999999999999</v>
      </c>
    </row>
    <row r="514" spans="9:16" x14ac:dyDescent="0.3">
      <c r="I514">
        <v>2.0185</v>
      </c>
      <c r="J514">
        <v>1.3978999999999999</v>
      </c>
      <c r="K514">
        <v>1.8972</v>
      </c>
      <c r="L514">
        <v>-0.49923000000000001</v>
      </c>
      <c r="M514">
        <v>2.0185</v>
      </c>
      <c r="N514">
        <v>1.3424</v>
      </c>
      <c r="O514">
        <v>1.6261000000000001</v>
      </c>
      <c r="P514">
        <v>-0.28366999999999998</v>
      </c>
    </row>
    <row r="515" spans="9:16" x14ac:dyDescent="0.3">
      <c r="I515">
        <v>2.1560000000000001</v>
      </c>
      <c r="J515">
        <v>3.5529000000000002</v>
      </c>
      <c r="K515">
        <v>2.0097999999999998</v>
      </c>
      <c r="L515">
        <v>1.5430999999999999</v>
      </c>
      <c r="M515">
        <v>2.1560000000000001</v>
      </c>
      <c r="N515">
        <v>2.4361999999999999</v>
      </c>
      <c r="O515">
        <v>1.6963999999999999</v>
      </c>
      <c r="P515">
        <v>0.73972000000000004</v>
      </c>
    </row>
    <row r="516" spans="9:16" x14ac:dyDescent="0.3">
      <c r="I516">
        <v>2.0426000000000002</v>
      </c>
      <c r="J516">
        <v>3.8942000000000001</v>
      </c>
      <c r="K516">
        <v>1.9169</v>
      </c>
      <c r="L516">
        <v>1.9773000000000001</v>
      </c>
      <c r="M516">
        <v>2.0426000000000002</v>
      </c>
      <c r="N516">
        <v>2.4563999999999999</v>
      </c>
      <c r="O516">
        <v>1.6384000000000001</v>
      </c>
      <c r="P516">
        <v>0.81794</v>
      </c>
    </row>
    <row r="517" spans="9:16" x14ac:dyDescent="0.3">
      <c r="I517">
        <v>2.5402999999999998</v>
      </c>
      <c r="J517">
        <v>3.0065</v>
      </c>
      <c r="K517">
        <v>2.3246000000000002</v>
      </c>
      <c r="L517">
        <v>0.68186000000000002</v>
      </c>
      <c r="M517">
        <v>2.5402999999999998</v>
      </c>
      <c r="N517">
        <v>2.3692000000000002</v>
      </c>
      <c r="O517">
        <v>1.8931</v>
      </c>
      <c r="P517">
        <v>0.47609000000000001</v>
      </c>
    </row>
    <row r="518" spans="9:16" x14ac:dyDescent="0.3">
      <c r="I518">
        <v>2.6951000000000001</v>
      </c>
      <c r="J518">
        <v>1.8062</v>
      </c>
      <c r="K518">
        <v>2.4514</v>
      </c>
      <c r="L518">
        <v>-0.64525999999999994</v>
      </c>
      <c r="M518">
        <v>2.6951000000000001</v>
      </c>
      <c r="N518">
        <v>1.716</v>
      </c>
      <c r="O518">
        <v>1.9723999999999999</v>
      </c>
      <c r="P518">
        <v>-0.25636999999999999</v>
      </c>
    </row>
    <row r="519" spans="9:16" x14ac:dyDescent="0.3">
      <c r="I519">
        <v>2.4207000000000001</v>
      </c>
      <c r="J519">
        <v>0.77815000000000001</v>
      </c>
      <c r="K519">
        <v>2.2267000000000001</v>
      </c>
      <c r="L519">
        <v>-1.4484999999999999</v>
      </c>
      <c r="M519">
        <v>2.4207000000000001</v>
      </c>
      <c r="N519">
        <v>0.77815000000000001</v>
      </c>
      <c r="O519">
        <v>1.8319000000000001</v>
      </c>
      <c r="P519">
        <v>-1.0538000000000001</v>
      </c>
    </row>
    <row r="520" spans="9:16" x14ac:dyDescent="0.3">
      <c r="I520">
        <v>2.3683999999999998</v>
      </c>
      <c r="J520">
        <v>1.5185</v>
      </c>
      <c r="K520">
        <v>2.1838000000000002</v>
      </c>
      <c r="L520">
        <v>-0.66527000000000003</v>
      </c>
      <c r="M520">
        <v>2.3683999999999998</v>
      </c>
      <c r="N520">
        <v>1.4771000000000001</v>
      </c>
      <c r="O520">
        <v>1.8051999999999999</v>
      </c>
      <c r="P520">
        <v>-0.32802999999999999</v>
      </c>
    </row>
    <row r="521" spans="9:16" x14ac:dyDescent="0.3">
      <c r="I521">
        <v>2.3812000000000002</v>
      </c>
      <c r="J521">
        <v>2.1238999999999999</v>
      </c>
      <c r="K521">
        <v>2.1943000000000001</v>
      </c>
      <c r="L521">
        <v>-7.0472000000000007E-2</v>
      </c>
      <c r="M521">
        <v>2.3812000000000002</v>
      </c>
      <c r="N521">
        <v>1.9031</v>
      </c>
      <c r="O521">
        <v>1.8117000000000001</v>
      </c>
      <c r="P521">
        <v>9.1355000000000006E-2</v>
      </c>
    </row>
    <row r="522" spans="9:16" x14ac:dyDescent="0.3">
      <c r="I522">
        <v>2.5221</v>
      </c>
      <c r="J522">
        <v>3.1074999999999999</v>
      </c>
      <c r="K522">
        <v>2.3096999999999999</v>
      </c>
      <c r="L522">
        <v>0.79781999999999997</v>
      </c>
      <c r="M522">
        <v>2.5221</v>
      </c>
      <c r="N522">
        <v>2.4133</v>
      </c>
      <c r="O522">
        <v>1.8837999999999999</v>
      </c>
      <c r="P522">
        <v>0.52947</v>
      </c>
    </row>
    <row r="523" spans="9:16" x14ac:dyDescent="0.3">
      <c r="I523">
        <v>3.1423999999999999</v>
      </c>
      <c r="J523">
        <v>2.9148999999999998</v>
      </c>
      <c r="K523">
        <v>2.8178999999999998</v>
      </c>
      <c r="L523">
        <v>9.6971000000000002E-2</v>
      </c>
      <c r="M523">
        <v>3.1423999999999999</v>
      </c>
      <c r="N523">
        <v>2.2856000000000001</v>
      </c>
      <c r="O523">
        <v>2.2012999999999998</v>
      </c>
      <c r="P523">
        <v>8.4245E-2</v>
      </c>
    </row>
    <row r="524" spans="9:16" x14ac:dyDescent="0.3">
      <c r="I524">
        <v>2.1665999999999999</v>
      </c>
      <c r="J524">
        <v>2.8965000000000001</v>
      </c>
      <c r="K524">
        <v>2.0185</v>
      </c>
      <c r="L524">
        <v>0.87805</v>
      </c>
      <c r="M524">
        <v>2.1665999999999999</v>
      </c>
      <c r="N524">
        <v>2.3464</v>
      </c>
      <c r="O524">
        <v>1.7019</v>
      </c>
      <c r="P524">
        <v>0.64446999999999999</v>
      </c>
    </row>
    <row r="525" spans="9:16" x14ac:dyDescent="0.3">
      <c r="I525">
        <v>2.3593000000000002</v>
      </c>
      <c r="J525">
        <v>1.8633</v>
      </c>
      <c r="K525">
        <v>2.1762999999999999</v>
      </c>
      <c r="L525">
        <v>-0.313</v>
      </c>
      <c r="M525">
        <v>2.3593000000000002</v>
      </c>
      <c r="N525">
        <v>1.7403999999999999</v>
      </c>
      <c r="O525">
        <v>1.8005</v>
      </c>
      <c r="P525">
        <v>-6.0130000000000003E-2</v>
      </c>
    </row>
    <row r="526" spans="9:16" x14ac:dyDescent="0.3">
      <c r="I526">
        <v>2.3995000000000002</v>
      </c>
      <c r="J526">
        <v>1.7403999999999999</v>
      </c>
      <c r="K526">
        <v>2.2092000000000001</v>
      </c>
      <c r="L526">
        <v>-0.46888999999999997</v>
      </c>
      <c r="M526">
        <v>2.3995000000000002</v>
      </c>
      <c r="N526">
        <v>1.5563</v>
      </c>
      <c r="O526">
        <v>1.8210999999999999</v>
      </c>
      <c r="P526">
        <v>-0.26476</v>
      </c>
    </row>
    <row r="527" spans="9:16" x14ac:dyDescent="0.3">
      <c r="I527">
        <v>2.4573</v>
      </c>
      <c r="J527">
        <v>0.47711999999999999</v>
      </c>
      <c r="K527">
        <v>2.2566999999999999</v>
      </c>
      <c r="L527">
        <v>-1.7796000000000001</v>
      </c>
      <c r="M527">
        <v>2.4573</v>
      </c>
      <c r="N527">
        <v>0.47711999999999999</v>
      </c>
      <c r="O527">
        <v>1.8507</v>
      </c>
      <c r="P527">
        <v>-1.3735999999999999</v>
      </c>
    </row>
    <row r="528" spans="9:16" x14ac:dyDescent="0.3">
      <c r="I528">
        <v>2.5531000000000001</v>
      </c>
      <c r="J528">
        <v>1.8388</v>
      </c>
      <c r="K528">
        <v>2.3351000000000002</v>
      </c>
      <c r="L528">
        <v>-0.49624000000000001</v>
      </c>
      <c r="M528">
        <v>2.5531000000000001</v>
      </c>
      <c r="N528">
        <v>1.716</v>
      </c>
      <c r="O528">
        <v>1.8996999999999999</v>
      </c>
      <c r="P528">
        <v>-0.18367</v>
      </c>
    </row>
    <row r="529" spans="9:16" x14ac:dyDescent="0.3">
      <c r="I529">
        <v>2.9207999999999998</v>
      </c>
      <c r="J529">
        <v>2.8567</v>
      </c>
      <c r="K529">
        <v>2.6364000000000001</v>
      </c>
      <c r="L529">
        <v>0.22036</v>
      </c>
      <c r="M529">
        <v>2.9207999999999998</v>
      </c>
      <c r="N529">
        <v>2.3746999999999998</v>
      </c>
      <c r="O529">
        <v>2.0878999999999999</v>
      </c>
      <c r="P529">
        <v>0.28684999999999999</v>
      </c>
    </row>
    <row r="530" spans="9:16" x14ac:dyDescent="0.3">
      <c r="I530">
        <v>2.5135999999999998</v>
      </c>
      <c r="J530">
        <v>2.8591000000000002</v>
      </c>
      <c r="K530">
        <v>2.3027000000000002</v>
      </c>
      <c r="L530">
        <v>0.55642000000000003</v>
      </c>
      <c r="M530">
        <v>2.5135999999999998</v>
      </c>
      <c r="N530">
        <v>2.2694999999999999</v>
      </c>
      <c r="O530">
        <v>1.8794999999999999</v>
      </c>
      <c r="P530">
        <v>0.39006000000000002</v>
      </c>
    </row>
    <row r="531" spans="9:16" x14ac:dyDescent="0.3">
      <c r="I531">
        <v>2.3405</v>
      </c>
      <c r="J531">
        <v>2.1522999999999999</v>
      </c>
      <c r="K531">
        <v>2.161</v>
      </c>
      <c r="L531">
        <v>-8.7007999999999999E-3</v>
      </c>
      <c r="M531">
        <v>2.3405</v>
      </c>
      <c r="N531">
        <v>1.9494</v>
      </c>
      <c r="O531">
        <v>1.7908999999999999</v>
      </c>
      <c r="P531">
        <v>0.15848000000000001</v>
      </c>
    </row>
    <row r="532" spans="9:16" x14ac:dyDescent="0.3">
      <c r="I532">
        <v>2.6396000000000002</v>
      </c>
      <c r="J532">
        <v>1.8976</v>
      </c>
      <c r="K532">
        <v>2.4060000000000001</v>
      </c>
      <c r="L532">
        <v>-0.50839000000000001</v>
      </c>
      <c r="M532">
        <v>2.6396000000000002</v>
      </c>
      <c r="N532">
        <v>1.7559</v>
      </c>
      <c r="O532">
        <v>1.944</v>
      </c>
      <c r="P532">
        <v>-0.18811</v>
      </c>
    </row>
    <row r="533" spans="9:16" x14ac:dyDescent="0.3">
      <c r="I533">
        <v>2.1385999999999998</v>
      </c>
      <c r="J533">
        <v>1.7992999999999999</v>
      </c>
      <c r="K533">
        <v>1.9956</v>
      </c>
      <c r="L533">
        <v>-0.19625000000000001</v>
      </c>
      <c r="M533">
        <v>2.1385999999999998</v>
      </c>
      <c r="N533">
        <v>1.6812</v>
      </c>
      <c r="O533">
        <v>1.6876</v>
      </c>
      <c r="P533">
        <v>-6.3387000000000001E-3</v>
      </c>
    </row>
    <row r="534" spans="9:16" x14ac:dyDescent="0.3">
      <c r="I534">
        <v>2.3374999999999999</v>
      </c>
      <c r="J534">
        <v>1.4472</v>
      </c>
      <c r="K534">
        <v>2.1585000000000001</v>
      </c>
      <c r="L534">
        <v>-0.71133000000000002</v>
      </c>
      <c r="M534">
        <v>2.3374999999999999</v>
      </c>
      <c r="N534">
        <v>1.3424</v>
      </c>
      <c r="O534">
        <v>1.7892999999999999</v>
      </c>
      <c r="P534">
        <v>-0.44691999999999998</v>
      </c>
    </row>
    <row r="535" spans="9:16" x14ac:dyDescent="0.3">
      <c r="I535">
        <v>2.5859000000000001</v>
      </c>
      <c r="J535">
        <v>2.3304</v>
      </c>
      <c r="K535">
        <v>2.3620000000000001</v>
      </c>
      <c r="L535">
        <v>-3.1559999999999998E-2</v>
      </c>
      <c r="M535">
        <v>2.5859000000000001</v>
      </c>
      <c r="N535">
        <v>2.0491999999999999</v>
      </c>
      <c r="O535">
        <v>1.9165000000000001</v>
      </c>
      <c r="P535">
        <v>0.13274</v>
      </c>
    </row>
    <row r="536" spans="9:16" x14ac:dyDescent="0.3">
      <c r="I536">
        <v>2.0951</v>
      </c>
      <c r="J536">
        <v>1.8388</v>
      </c>
      <c r="K536">
        <v>1.9599</v>
      </c>
      <c r="L536">
        <v>-0.12105</v>
      </c>
      <c r="M536">
        <v>2.0951</v>
      </c>
      <c r="N536">
        <v>1.6435</v>
      </c>
      <c r="O536">
        <v>1.6653</v>
      </c>
      <c r="P536">
        <v>-2.1826999999999999E-2</v>
      </c>
    </row>
    <row r="537" spans="9:16" x14ac:dyDescent="0.3">
      <c r="I537">
        <v>2.2048000000000001</v>
      </c>
      <c r="J537">
        <v>1.3802000000000001</v>
      </c>
      <c r="K537">
        <v>2.0497999999999998</v>
      </c>
      <c r="L537">
        <v>-0.66957</v>
      </c>
      <c r="M537">
        <v>2.2048000000000001</v>
      </c>
      <c r="N537">
        <v>1.3424</v>
      </c>
      <c r="O537">
        <v>1.7214</v>
      </c>
      <c r="P537">
        <v>-0.37901000000000001</v>
      </c>
    </row>
    <row r="538" spans="9:16" x14ac:dyDescent="0.3">
      <c r="I538">
        <v>2.7256999999999998</v>
      </c>
      <c r="J538">
        <v>2.2694999999999999</v>
      </c>
      <c r="K538">
        <v>2.4765000000000001</v>
      </c>
      <c r="L538">
        <v>-0.20704</v>
      </c>
      <c r="M538">
        <v>2.7256999999999998</v>
      </c>
      <c r="N538">
        <v>1.8451</v>
      </c>
      <c r="O538">
        <v>1.9881</v>
      </c>
      <c r="P538">
        <v>-0.14296</v>
      </c>
    </row>
    <row r="539" spans="9:16" x14ac:dyDescent="0.3">
      <c r="I539">
        <v>2.4232999999999998</v>
      </c>
      <c r="J539">
        <v>2.4786000000000001</v>
      </c>
      <c r="K539">
        <v>2.2288000000000001</v>
      </c>
      <c r="L539">
        <v>0.24979000000000001</v>
      </c>
      <c r="M539">
        <v>2.4232999999999998</v>
      </c>
      <c r="N539">
        <v>2.1522999999999999</v>
      </c>
      <c r="O539">
        <v>1.8332999999999999</v>
      </c>
      <c r="P539">
        <v>0.31902999999999998</v>
      </c>
    </row>
    <row r="540" spans="9:16" x14ac:dyDescent="0.3">
      <c r="I540">
        <v>1.8680000000000001</v>
      </c>
      <c r="J540">
        <v>2.4996999999999998</v>
      </c>
      <c r="K540">
        <v>1.7739</v>
      </c>
      <c r="L540">
        <v>0.72582000000000002</v>
      </c>
      <c r="M540">
        <v>1.8680000000000001</v>
      </c>
      <c r="N540">
        <v>2.0644999999999998</v>
      </c>
      <c r="O540">
        <v>1.5490999999999999</v>
      </c>
      <c r="P540">
        <v>0.51539999999999997</v>
      </c>
    </row>
    <row r="541" spans="9:16" x14ac:dyDescent="0.3">
      <c r="I541">
        <v>2.0710000000000002</v>
      </c>
      <c r="J541">
        <v>1.5682</v>
      </c>
      <c r="K541">
        <v>1.9401999999999999</v>
      </c>
      <c r="L541">
        <v>-0.37201000000000001</v>
      </c>
      <c r="M541">
        <v>2.0710000000000002</v>
      </c>
      <c r="N541">
        <v>1.4771000000000001</v>
      </c>
      <c r="O541">
        <v>1.653</v>
      </c>
      <c r="P541">
        <v>-0.17585999999999999</v>
      </c>
    </row>
    <row r="542" spans="9:16" x14ac:dyDescent="0.3">
      <c r="I542">
        <v>2.9693000000000001</v>
      </c>
      <c r="J542">
        <v>2.6053000000000002</v>
      </c>
      <c r="K542">
        <v>2.6760999999999999</v>
      </c>
      <c r="L542">
        <v>-7.0763000000000006E-2</v>
      </c>
      <c r="M542">
        <v>2.9693000000000001</v>
      </c>
      <c r="N542">
        <v>2.1703000000000001</v>
      </c>
      <c r="O542">
        <v>2.1126999999999998</v>
      </c>
      <c r="P542">
        <v>5.7557999999999998E-2</v>
      </c>
    </row>
    <row r="543" spans="9:16" x14ac:dyDescent="0.3">
      <c r="I543">
        <v>2.5419</v>
      </c>
      <c r="J543">
        <v>2.0828000000000002</v>
      </c>
      <c r="K543">
        <v>2.3260000000000001</v>
      </c>
      <c r="L543">
        <v>-0.24315999999999999</v>
      </c>
      <c r="M543">
        <v>2.5419</v>
      </c>
      <c r="N543">
        <v>1.9956</v>
      </c>
      <c r="O543">
        <v>1.8939999999999999</v>
      </c>
      <c r="P543">
        <v>0.10167</v>
      </c>
    </row>
    <row r="544" spans="9:16" x14ac:dyDescent="0.3">
      <c r="I544">
        <v>2.4786000000000001</v>
      </c>
      <c r="J544">
        <v>0.95423999999999998</v>
      </c>
      <c r="K544">
        <v>2.2740999999999998</v>
      </c>
      <c r="L544">
        <v>-1.3199000000000001</v>
      </c>
      <c r="M544">
        <v>2.4786000000000001</v>
      </c>
      <c r="N544">
        <v>0.90308999999999995</v>
      </c>
      <c r="O544">
        <v>1.8615999999999999</v>
      </c>
      <c r="P544">
        <v>-0.95848999999999995</v>
      </c>
    </row>
    <row r="545" spans="9:16" x14ac:dyDescent="0.3">
      <c r="I545">
        <v>2.2987000000000002</v>
      </c>
      <c r="J545">
        <v>1</v>
      </c>
      <c r="K545">
        <v>2.1267</v>
      </c>
      <c r="L545">
        <v>-1.1267</v>
      </c>
      <c r="M545">
        <v>2.2987000000000002</v>
      </c>
      <c r="N545">
        <v>0.95423999999999998</v>
      </c>
      <c r="O545">
        <v>1.7695000000000001</v>
      </c>
      <c r="P545">
        <v>-0.81525999999999998</v>
      </c>
    </row>
    <row r="546" spans="9:16" x14ac:dyDescent="0.3">
      <c r="I546">
        <v>2.9045000000000001</v>
      </c>
      <c r="J546">
        <v>3.5049000000000001</v>
      </c>
      <c r="K546">
        <v>2.6230000000000002</v>
      </c>
      <c r="L546">
        <v>0.88190999999999997</v>
      </c>
      <c r="M546">
        <v>2.9045000000000001</v>
      </c>
      <c r="N546">
        <v>2.3559999999999999</v>
      </c>
      <c r="O546">
        <v>2.0794999999999999</v>
      </c>
      <c r="P546">
        <v>0.27650000000000002</v>
      </c>
    </row>
    <row r="547" spans="9:16" x14ac:dyDescent="0.3">
      <c r="I547">
        <v>2.3855</v>
      </c>
      <c r="J547">
        <v>1.6335</v>
      </c>
      <c r="K547">
        <v>2.1978</v>
      </c>
      <c r="L547">
        <v>-0.56435999999999997</v>
      </c>
      <c r="M547">
        <v>2.3855</v>
      </c>
      <c r="N547">
        <v>1.5051000000000001</v>
      </c>
      <c r="O547">
        <v>1.8139000000000001</v>
      </c>
      <c r="P547">
        <v>-0.30876999999999999</v>
      </c>
    </row>
    <row r="548" spans="9:16" x14ac:dyDescent="0.3">
      <c r="I548">
        <v>2.3397999999999999</v>
      </c>
      <c r="J548">
        <v>0.60206000000000004</v>
      </c>
      <c r="K548">
        <v>2.1604000000000001</v>
      </c>
      <c r="L548">
        <v>-1.5583</v>
      </c>
      <c r="M548">
        <v>2.3397999999999999</v>
      </c>
      <c r="N548">
        <v>0.60206000000000004</v>
      </c>
      <c r="O548">
        <v>1.7905</v>
      </c>
      <c r="P548">
        <v>-1.1884999999999999</v>
      </c>
    </row>
    <row r="549" spans="9:16" x14ac:dyDescent="0.3">
      <c r="I549">
        <v>2.3934000000000002</v>
      </c>
      <c r="J549">
        <v>1.6232</v>
      </c>
      <c r="K549">
        <v>2.2042999999999999</v>
      </c>
      <c r="L549">
        <v>-0.58101000000000003</v>
      </c>
      <c r="M549">
        <v>2.3934000000000002</v>
      </c>
      <c r="N549">
        <v>1.5315000000000001</v>
      </c>
      <c r="O549">
        <v>1.8179000000000001</v>
      </c>
      <c r="P549">
        <v>-0.28645999999999999</v>
      </c>
    </row>
    <row r="550" spans="9:16" x14ac:dyDescent="0.3">
      <c r="I550">
        <v>2.4649999999999999</v>
      </c>
      <c r="J550">
        <v>2.0899000000000001</v>
      </c>
      <c r="K550">
        <v>2.2629999999999999</v>
      </c>
      <c r="L550">
        <v>-0.17307</v>
      </c>
      <c r="M550">
        <v>2.4649999999999999</v>
      </c>
      <c r="N550">
        <v>1.9395</v>
      </c>
      <c r="O550">
        <v>1.8546</v>
      </c>
      <c r="P550">
        <v>8.4895999999999999E-2</v>
      </c>
    </row>
    <row r="551" spans="9:16" x14ac:dyDescent="0.3">
      <c r="I551">
        <v>1.8126</v>
      </c>
      <c r="J551">
        <v>2.7134999999999998</v>
      </c>
      <c r="K551">
        <v>1.7284999999999999</v>
      </c>
      <c r="L551">
        <v>0.98499000000000003</v>
      </c>
      <c r="M551">
        <v>1.8126</v>
      </c>
      <c r="N551">
        <v>2.0333999999999999</v>
      </c>
      <c r="O551">
        <v>1.5206999999999999</v>
      </c>
      <c r="P551">
        <v>0.51271</v>
      </c>
    </row>
    <row r="552" spans="9:16" x14ac:dyDescent="0.3">
      <c r="I552">
        <v>2.3466</v>
      </c>
      <c r="J552">
        <v>1.5315000000000001</v>
      </c>
      <c r="K552">
        <v>2.1659999999999999</v>
      </c>
      <c r="L552">
        <v>-0.63448000000000004</v>
      </c>
      <c r="M552">
        <v>2.3466</v>
      </c>
      <c r="N552">
        <v>1.3802000000000001</v>
      </c>
      <c r="O552">
        <v>1.794</v>
      </c>
      <c r="P552">
        <v>-0.4138</v>
      </c>
    </row>
    <row r="553" spans="9:16" x14ac:dyDescent="0.3">
      <c r="I553">
        <v>2.3944999999999999</v>
      </c>
      <c r="J553">
        <v>2.1303000000000001</v>
      </c>
      <c r="K553">
        <v>2.2052</v>
      </c>
      <c r="L553">
        <v>-7.4871999999999994E-2</v>
      </c>
      <c r="M553">
        <v>2.3944999999999999</v>
      </c>
      <c r="N553">
        <v>2.0413999999999999</v>
      </c>
      <c r="O553">
        <v>1.8185</v>
      </c>
      <c r="P553">
        <v>0.22286</v>
      </c>
    </row>
    <row r="554" spans="9:16" x14ac:dyDescent="0.3">
      <c r="I554">
        <v>2.4710000000000001</v>
      </c>
      <c r="J554">
        <v>3.0017</v>
      </c>
      <c r="K554">
        <v>2.2679</v>
      </c>
      <c r="L554">
        <v>0.73385</v>
      </c>
      <c r="M554">
        <v>2.4710000000000001</v>
      </c>
      <c r="N554">
        <v>2.3262999999999998</v>
      </c>
      <c r="O554">
        <v>1.8576999999999999</v>
      </c>
      <c r="P554">
        <v>0.46865000000000001</v>
      </c>
    </row>
    <row r="555" spans="9:16" x14ac:dyDescent="0.3">
      <c r="I555">
        <v>2.4262000000000001</v>
      </c>
      <c r="J555">
        <v>1.6720999999999999</v>
      </c>
      <c r="K555">
        <v>2.2311000000000001</v>
      </c>
      <c r="L555">
        <v>-0.55901999999999996</v>
      </c>
      <c r="M555">
        <v>2.4262000000000001</v>
      </c>
      <c r="N555">
        <v>1.5563</v>
      </c>
      <c r="O555">
        <v>1.8347</v>
      </c>
      <c r="P555">
        <v>-0.27842</v>
      </c>
    </row>
    <row r="556" spans="9:16" x14ac:dyDescent="0.3">
      <c r="I556">
        <v>2.4603999999999999</v>
      </c>
      <c r="J556">
        <v>2.0293999999999999</v>
      </c>
      <c r="K556">
        <v>2.2591999999999999</v>
      </c>
      <c r="L556">
        <v>-0.22977</v>
      </c>
      <c r="M556">
        <v>2.4603999999999999</v>
      </c>
      <c r="N556">
        <v>1.8451</v>
      </c>
      <c r="O556">
        <v>1.8522000000000001</v>
      </c>
      <c r="P556">
        <v>-7.1380000000000002E-3</v>
      </c>
    </row>
    <row r="557" spans="9:16" x14ac:dyDescent="0.3">
      <c r="I557">
        <v>2.5306999999999999</v>
      </c>
      <c r="J557">
        <v>1.0791999999999999</v>
      </c>
      <c r="K557">
        <v>2.3168000000000002</v>
      </c>
      <c r="L557">
        <v>-1.2376</v>
      </c>
      <c r="M557">
        <v>2.5306999999999999</v>
      </c>
      <c r="N557">
        <v>1.0791999999999999</v>
      </c>
      <c r="O557">
        <v>1.8882000000000001</v>
      </c>
      <c r="P557">
        <v>-0.80903999999999998</v>
      </c>
    </row>
    <row r="558" spans="9:16" x14ac:dyDescent="0.3">
      <c r="I558">
        <v>2.8437000000000001</v>
      </c>
      <c r="J558">
        <v>1.3222</v>
      </c>
      <c r="K558">
        <v>2.5731999999999999</v>
      </c>
      <c r="L558">
        <v>-1.2508999999999999</v>
      </c>
      <c r="M558">
        <v>2.8437000000000001</v>
      </c>
      <c r="N558">
        <v>1.2787999999999999</v>
      </c>
      <c r="O558">
        <v>2.0484</v>
      </c>
      <c r="P558">
        <v>-0.76964999999999995</v>
      </c>
    </row>
    <row r="559" spans="9:16" x14ac:dyDescent="0.3">
      <c r="I559">
        <v>1.9145000000000001</v>
      </c>
      <c r="J559">
        <v>1.3978999999999999</v>
      </c>
      <c r="K559">
        <v>1.8120000000000001</v>
      </c>
      <c r="L559">
        <v>-0.41400999999999999</v>
      </c>
      <c r="M559">
        <v>1.9145000000000001</v>
      </c>
      <c r="N559">
        <v>1.1760999999999999</v>
      </c>
      <c r="O559">
        <v>1.5728</v>
      </c>
      <c r="P559">
        <v>-0.39676</v>
      </c>
    </row>
    <row r="560" spans="9:16" x14ac:dyDescent="0.3">
      <c r="I560">
        <v>2.5034000000000001</v>
      </c>
      <c r="J560">
        <v>1.5441</v>
      </c>
      <c r="K560">
        <v>2.2944</v>
      </c>
      <c r="L560">
        <v>-0.75036000000000003</v>
      </c>
      <c r="M560">
        <v>2.5034000000000001</v>
      </c>
      <c r="N560">
        <v>1.4314</v>
      </c>
      <c r="O560">
        <v>1.8743000000000001</v>
      </c>
      <c r="P560">
        <v>-0.44291000000000003</v>
      </c>
    </row>
    <row r="561" spans="9:16" x14ac:dyDescent="0.3">
      <c r="I561">
        <v>2.7391000000000001</v>
      </c>
      <c r="J561">
        <v>1.2553000000000001</v>
      </c>
      <c r="K561">
        <v>2.4874999999999998</v>
      </c>
      <c r="L561">
        <v>-1.2322</v>
      </c>
      <c r="M561">
        <v>2.7391000000000001</v>
      </c>
      <c r="N561">
        <v>1.2040999999999999</v>
      </c>
      <c r="O561">
        <v>1.9948999999999999</v>
      </c>
      <c r="P561">
        <v>-0.79076999999999997</v>
      </c>
    </row>
    <row r="562" spans="9:16" x14ac:dyDescent="0.3">
      <c r="I562">
        <v>2.5514999999999999</v>
      </c>
      <c r="J562">
        <v>2.6617999999999999</v>
      </c>
      <c r="K562">
        <v>2.3338000000000001</v>
      </c>
      <c r="L562">
        <v>0.32800000000000001</v>
      </c>
      <c r="M562">
        <v>2.5514999999999999</v>
      </c>
      <c r="N562">
        <v>2.2122000000000002</v>
      </c>
      <c r="O562">
        <v>1.8989</v>
      </c>
      <c r="P562">
        <v>0.31330999999999998</v>
      </c>
    </row>
    <row r="563" spans="9:16" x14ac:dyDescent="0.3">
      <c r="I563">
        <v>3.0005999999999999</v>
      </c>
      <c r="J563">
        <v>2.5131999999999999</v>
      </c>
      <c r="K563">
        <v>2.7018</v>
      </c>
      <c r="L563">
        <v>-0.18853</v>
      </c>
      <c r="M563">
        <v>3.0005999999999999</v>
      </c>
      <c r="N563">
        <v>2.1818</v>
      </c>
      <c r="O563">
        <v>2.1286999999999998</v>
      </c>
      <c r="P563">
        <v>5.3095000000000003E-2</v>
      </c>
    </row>
    <row r="564" spans="9:16" x14ac:dyDescent="0.3">
      <c r="I564">
        <v>2.9083000000000001</v>
      </c>
      <c r="J564">
        <v>3.3508</v>
      </c>
      <c r="K564">
        <v>2.6261000000000001</v>
      </c>
      <c r="L564">
        <v>0.72475999999999996</v>
      </c>
      <c r="M564">
        <v>2.9083000000000001</v>
      </c>
      <c r="N564">
        <v>2.4914000000000001</v>
      </c>
      <c r="O564">
        <v>2.0815000000000001</v>
      </c>
      <c r="P564">
        <v>0.40989999999999999</v>
      </c>
    </row>
    <row r="565" spans="9:16" x14ac:dyDescent="0.3">
      <c r="I565">
        <v>2.1909000000000001</v>
      </c>
      <c r="J565">
        <v>1.6812</v>
      </c>
      <c r="K565">
        <v>2.0384000000000002</v>
      </c>
      <c r="L565">
        <v>-0.35711999999999999</v>
      </c>
      <c r="M565">
        <v>2.1909000000000001</v>
      </c>
      <c r="N565">
        <v>1.4623999999999999</v>
      </c>
      <c r="O565">
        <v>1.7142999999999999</v>
      </c>
      <c r="P565">
        <v>-0.25190000000000001</v>
      </c>
    </row>
    <row r="566" spans="9:16" x14ac:dyDescent="0.3">
      <c r="I566">
        <v>3.0081000000000002</v>
      </c>
      <c r="J566">
        <v>2.4487000000000001</v>
      </c>
      <c r="K566">
        <v>2.7078000000000002</v>
      </c>
      <c r="L566">
        <v>-0.25911000000000001</v>
      </c>
      <c r="M566">
        <v>3.0081000000000002</v>
      </c>
      <c r="N566">
        <v>2.1271</v>
      </c>
      <c r="O566">
        <v>2.1324999999999998</v>
      </c>
      <c r="P566">
        <v>-5.4361000000000001E-3</v>
      </c>
    </row>
    <row r="567" spans="9:16" x14ac:dyDescent="0.3">
      <c r="I567">
        <v>2.1472000000000002</v>
      </c>
      <c r="J567">
        <v>1.8808</v>
      </c>
      <c r="K567">
        <v>2.0026000000000002</v>
      </c>
      <c r="L567">
        <v>-0.12181</v>
      </c>
      <c r="M567">
        <v>2.1472000000000002</v>
      </c>
      <c r="N567">
        <v>1.7482</v>
      </c>
      <c r="O567">
        <v>1.6919999999999999</v>
      </c>
      <c r="P567">
        <v>5.6217999999999997E-2</v>
      </c>
    </row>
    <row r="568" spans="9:16" x14ac:dyDescent="0.3">
      <c r="I568">
        <v>2.5642999999999998</v>
      </c>
      <c r="J568">
        <v>0</v>
      </c>
      <c r="K568">
        <v>2.3443000000000001</v>
      </c>
      <c r="L568">
        <v>-2.3443000000000001</v>
      </c>
      <c r="M568">
        <v>2.5642999999999998</v>
      </c>
      <c r="N568">
        <v>0</v>
      </c>
      <c r="O568">
        <v>1.9054</v>
      </c>
      <c r="P568">
        <v>-1.9054</v>
      </c>
    </row>
    <row r="569" spans="9:16" x14ac:dyDescent="0.3">
      <c r="I569">
        <v>2.3220000000000001</v>
      </c>
      <c r="J569">
        <v>2.6031</v>
      </c>
      <c r="K569">
        <v>2.1457999999999999</v>
      </c>
      <c r="L569">
        <v>0.45734999999999998</v>
      </c>
      <c r="M569">
        <v>2.3220000000000001</v>
      </c>
      <c r="N569">
        <v>2.1959</v>
      </c>
      <c r="O569">
        <v>1.7814000000000001</v>
      </c>
      <c r="P569">
        <v>0.41448000000000002</v>
      </c>
    </row>
    <row r="570" spans="9:16" x14ac:dyDescent="0.3">
      <c r="I570">
        <v>2.5556000000000001</v>
      </c>
      <c r="J570">
        <v>2.6920000000000002</v>
      </c>
      <c r="K570">
        <v>2.3372000000000002</v>
      </c>
      <c r="L570">
        <v>0.3548</v>
      </c>
      <c r="M570">
        <v>2.5556000000000001</v>
      </c>
      <c r="N570">
        <v>2.2625000000000002</v>
      </c>
      <c r="O570">
        <v>1.901</v>
      </c>
      <c r="P570">
        <v>0.36148000000000002</v>
      </c>
    </row>
    <row r="571" spans="9:16" x14ac:dyDescent="0.3">
      <c r="I571">
        <v>1.9280999999999999</v>
      </c>
      <c r="J571">
        <v>0.84509999999999996</v>
      </c>
      <c r="K571">
        <v>1.8230999999999999</v>
      </c>
      <c r="L571">
        <v>-0.97799000000000003</v>
      </c>
      <c r="M571">
        <v>1.9280999999999999</v>
      </c>
      <c r="N571">
        <v>0.77815000000000001</v>
      </c>
      <c r="O571">
        <v>1.5798000000000001</v>
      </c>
      <c r="P571">
        <v>-0.80166000000000004</v>
      </c>
    </row>
    <row r="572" spans="9:16" x14ac:dyDescent="0.3">
      <c r="I572">
        <v>2.7801999999999998</v>
      </c>
      <c r="J572">
        <v>2.0718999999999999</v>
      </c>
      <c r="K572">
        <v>2.5211999999999999</v>
      </c>
      <c r="L572">
        <v>-0.44928000000000001</v>
      </c>
      <c r="M572">
        <v>2.7801999999999998</v>
      </c>
      <c r="N572">
        <v>1.9541999999999999</v>
      </c>
      <c r="O572">
        <v>2.0158999999999998</v>
      </c>
      <c r="P572">
        <v>-6.1685999999999998E-2</v>
      </c>
    </row>
    <row r="573" spans="9:16" x14ac:dyDescent="0.3">
      <c r="I573">
        <v>2.573</v>
      </c>
      <c r="J573">
        <v>2.1903000000000001</v>
      </c>
      <c r="K573">
        <v>2.3513999999999999</v>
      </c>
      <c r="L573">
        <v>-0.16106999999999999</v>
      </c>
      <c r="M573">
        <v>2.573</v>
      </c>
      <c r="N573">
        <v>1.9777</v>
      </c>
      <c r="O573">
        <v>1.9098999999999999</v>
      </c>
      <c r="P573">
        <v>6.7854999999999999E-2</v>
      </c>
    </row>
    <row r="574" spans="9:16" x14ac:dyDescent="0.3">
      <c r="I574">
        <v>2.1423000000000001</v>
      </c>
      <c r="J574">
        <v>3.4226000000000001</v>
      </c>
      <c r="K574">
        <v>1.9985999999999999</v>
      </c>
      <c r="L574">
        <v>1.4239999999999999</v>
      </c>
      <c r="M574">
        <v>2.1423000000000001</v>
      </c>
      <c r="N574">
        <v>2.3464</v>
      </c>
      <c r="O574">
        <v>1.6895</v>
      </c>
      <c r="P574">
        <v>0.65688999999999997</v>
      </c>
    </row>
    <row r="575" spans="9:16" x14ac:dyDescent="0.3">
      <c r="I575">
        <v>2.4085000000000001</v>
      </c>
      <c r="J575">
        <v>1.1138999999999999</v>
      </c>
      <c r="K575">
        <v>2.2166999999999999</v>
      </c>
      <c r="L575">
        <v>-1.1028</v>
      </c>
      <c r="M575">
        <v>2.4085000000000001</v>
      </c>
      <c r="N575">
        <v>1.0414000000000001</v>
      </c>
      <c r="O575">
        <v>1.8257000000000001</v>
      </c>
      <c r="P575">
        <v>-0.78432000000000002</v>
      </c>
    </row>
    <row r="576" spans="9:16" x14ac:dyDescent="0.3">
      <c r="I576">
        <v>2.8679999999999999</v>
      </c>
      <c r="J576">
        <v>1.5185</v>
      </c>
      <c r="K576">
        <v>2.5931000000000002</v>
      </c>
      <c r="L576">
        <v>-1.0746</v>
      </c>
      <c r="M576">
        <v>2.8679999999999999</v>
      </c>
      <c r="N576">
        <v>1.4914000000000001</v>
      </c>
      <c r="O576">
        <v>2.0609000000000002</v>
      </c>
      <c r="P576">
        <v>-0.56952000000000003</v>
      </c>
    </row>
    <row r="577" spans="9:16" x14ac:dyDescent="0.3">
      <c r="I577">
        <v>2.8626</v>
      </c>
      <c r="J577">
        <v>2.73</v>
      </c>
      <c r="K577">
        <v>2.5886</v>
      </c>
      <c r="L577">
        <v>0.14133999999999999</v>
      </c>
      <c r="M577">
        <v>2.8626</v>
      </c>
      <c r="N577">
        <v>2.2147999999999999</v>
      </c>
      <c r="O577">
        <v>2.0581</v>
      </c>
      <c r="P577">
        <v>0.15676000000000001</v>
      </c>
    </row>
    <row r="578" spans="9:16" x14ac:dyDescent="0.3">
      <c r="I578">
        <v>2.2002999999999999</v>
      </c>
      <c r="J578">
        <v>2.5657999999999999</v>
      </c>
      <c r="K578">
        <v>2.0461</v>
      </c>
      <c r="L578">
        <v>0.51976999999999995</v>
      </c>
      <c r="M578">
        <v>2.2002999999999999</v>
      </c>
      <c r="N578">
        <v>2.0933999999999999</v>
      </c>
      <c r="O578">
        <v>1.7191000000000001</v>
      </c>
      <c r="P578">
        <v>0.37430000000000002</v>
      </c>
    </row>
    <row r="579" spans="9:16" x14ac:dyDescent="0.3">
      <c r="I579">
        <v>2.4150999999999998</v>
      </c>
      <c r="J579">
        <v>0.84509999999999996</v>
      </c>
      <c r="K579">
        <v>2.2221000000000002</v>
      </c>
      <c r="L579">
        <v>-1.377</v>
      </c>
      <c r="M579">
        <v>2.4150999999999998</v>
      </c>
      <c r="N579">
        <v>0.60206000000000004</v>
      </c>
      <c r="O579">
        <v>1.8290999999999999</v>
      </c>
      <c r="P579">
        <v>-1.2270000000000001</v>
      </c>
    </row>
    <row r="580" spans="9:16" x14ac:dyDescent="0.3">
      <c r="I580">
        <v>2.8527999999999998</v>
      </c>
      <c r="J580">
        <v>2.5716999999999999</v>
      </c>
      <c r="K580">
        <v>2.5807000000000002</v>
      </c>
      <c r="L580">
        <v>-8.9645999999999997E-3</v>
      </c>
      <c r="M580">
        <v>2.8527999999999998</v>
      </c>
      <c r="N580">
        <v>2.1789999999999998</v>
      </c>
      <c r="O580">
        <v>2.0531000000000001</v>
      </c>
      <c r="P580">
        <v>0.12587000000000001</v>
      </c>
    </row>
    <row r="581" spans="9:16" x14ac:dyDescent="0.3">
      <c r="I581">
        <v>2.0367000000000002</v>
      </c>
      <c r="J581">
        <v>3.2852999999999999</v>
      </c>
      <c r="K581">
        <v>1.9120999999999999</v>
      </c>
      <c r="L581">
        <v>1.3733</v>
      </c>
      <c r="M581">
        <v>2.0367000000000002</v>
      </c>
      <c r="N581">
        <v>2.3578999999999999</v>
      </c>
      <c r="O581">
        <v>1.6354</v>
      </c>
      <c r="P581">
        <v>0.72253000000000001</v>
      </c>
    </row>
    <row r="582" spans="9:16" x14ac:dyDescent="0.3">
      <c r="I582">
        <v>2.1827000000000001</v>
      </c>
      <c r="J582">
        <v>2.1818</v>
      </c>
      <c r="K582">
        <v>2.0316999999999998</v>
      </c>
      <c r="L582">
        <v>0.15014</v>
      </c>
      <c r="M582">
        <v>2.1827000000000001</v>
      </c>
      <c r="N582">
        <v>2.0863999999999998</v>
      </c>
      <c r="O582">
        <v>1.7101</v>
      </c>
      <c r="P582">
        <v>0.37622</v>
      </c>
    </row>
    <row r="583" spans="9:16" x14ac:dyDescent="0.3">
      <c r="I583">
        <v>2.8264</v>
      </c>
      <c r="J583">
        <v>3.1735000000000002</v>
      </c>
      <c r="K583">
        <v>2.5590000000000002</v>
      </c>
      <c r="L583">
        <v>0.61450000000000005</v>
      </c>
      <c r="M583">
        <v>2.8264</v>
      </c>
      <c r="N583">
        <v>2.4014000000000002</v>
      </c>
      <c r="O583">
        <v>2.0394999999999999</v>
      </c>
      <c r="P583">
        <v>0.36185</v>
      </c>
    </row>
    <row r="584" spans="9:16" x14ac:dyDescent="0.3">
      <c r="I584">
        <v>2.8521000000000001</v>
      </c>
      <c r="J584">
        <v>2.0085999999999999</v>
      </c>
      <c r="K584">
        <v>2.58</v>
      </c>
      <c r="L584">
        <v>-0.57142999999999999</v>
      </c>
      <c r="M584">
        <v>2.8521000000000001</v>
      </c>
      <c r="N584">
        <v>1.8062</v>
      </c>
      <c r="O584">
        <v>2.0527000000000002</v>
      </c>
      <c r="P584">
        <v>-0.24651999999999999</v>
      </c>
    </row>
    <row r="585" spans="9:16" x14ac:dyDescent="0.3">
      <c r="I585">
        <v>2.9887000000000001</v>
      </c>
      <c r="J585">
        <v>2.1206</v>
      </c>
      <c r="K585">
        <v>2.6919</v>
      </c>
      <c r="L585">
        <v>-0.57137000000000004</v>
      </c>
      <c r="M585">
        <v>2.9887000000000001</v>
      </c>
      <c r="N585">
        <v>1.8194999999999999</v>
      </c>
      <c r="O585">
        <v>2.1225999999999998</v>
      </c>
      <c r="P585">
        <v>-0.30307000000000001</v>
      </c>
    </row>
    <row r="586" spans="9:16" x14ac:dyDescent="0.3">
      <c r="I586">
        <v>2.3485999999999998</v>
      </c>
      <c r="J586">
        <v>1.3978999999999999</v>
      </c>
      <c r="K586">
        <v>2.1676000000000002</v>
      </c>
      <c r="L586">
        <v>-0.76961999999999997</v>
      </c>
      <c r="M586">
        <v>2.3485999999999998</v>
      </c>
      <c r="N586">
        <v>1.2553000000000001</v>
      </c>
      <c r="O586">
        <v>1.7949999999999999</v>
      </c>
      <c r="P586">
        <v>-0.53974999999999995</v>
      </c>
    </row>
    <row r="587" spans="9:16" x14ac:dyDescent="0.3">
      <c r="I587">
        <v>2.5135000000000001</v>
      </c>
      <c r="J587">
        <v>4.2320000000000002</v>
      </c>
      <c r="K587">
        <v>2.3027000000000002</v>
      </c>
      <c r="L587">
        <v>1.9293</v>
      </c>
      <c r="M587">
        <v>2.5135000000000001</v>
      </c>
      <c r="N587">
        <v>2.6415000000000002</v>
      </c>
      <c r="O587">
        <v>1.8794</v>
      </c>
      <c r="P587">
        <v>0.76204000000000005</v>
      </c>
    </row>
    <row r="588" spans="9:16" x14ac:dyDescent="0.3">
      <c r="I588">
        <v>2.3664000000000001</v>
      </c>
      <c r="J588">
        <v>0.30103000000000002</v>
      </c>
      <c r="K588">
        <v>2.1821999999999999</v>
      </c>
      <c r="L588">
        <v>-1.8811</v>
      </c>
      <c r="M588">
        <v>2.3664000000000001</v>
      </c>
      <c r="N588">
        <v>0.30103000000000002</v>
      </c>
      <c r="O588">
        <v>1.8041</v>
      </c>
      <c r="P588">
        <v>-1.5031000000000001</v>
      </c>
    </row>
    <row r="589" spans="9:16" x14ac:dyDescent="0.3">
      <c r="I589">
        <v>2.8732000000000002</v>
      </c>
      <c r="J589">
        <v>3.0916999999999999</v>
      </c>
      <c r="K589">
        <v>2.5973999999999999</v>
      </c>
      <c r="L589">
        <v>0.49429000000000001</v>
      </c>
      <c r="M589">
        <v>2.8732000000000002</v>
      </c>
      <c r="N589">
        <v>2.4609000000000001</v>
      </c>
      <c r="O589">
        <v>2.0634999999999999</v>
      </c>
      <c r="P589">
        <v>0.39734999999999998</v>
      </c>
    </row>
    <row r="590" spans="9:16" x14ac:dyDescent="0.3">
      <c r="I590">
        <v>2.8332999999999999</v>
      </c>
      <c r="J590">
        <v>2.3502000000000001</v>
      </c>
      <c r="K590">
        <v>2.5647000000000002</v>
      </c>
      <c r="L590">
        <v>-0.21442</v>
      </c>
      <c r="M590">
        <v>2.8332999999999999</v>
      </c>
      <c r="N590">
        <v>2.1271</v>
      </c>
      <c r="O590">
        <v>2.0430999999999999</v>
      </c>
      <c r="P590">
        <v>8.4001000000000006E-2</v>
      </c>
    </row>
    <row r="591" spans="9:16" x14ac:dyDescent="0.3">
      <c r="I591">
        <v>2.8633000000000002</v>
      </c>
      <c r="J591">
        <v>3.6339000000000001</v>
      </c>
      <c r="K591">
        <v>2.5893000000000002</v>
      </c>
      <c r="L591">
        <v>1.0446</v>
      </c>
      <c r="M591">
        <v>2.8633000000000002</v>
      </c>
      <c r="N591">
        <v>2.5855000000000001</v>
      </c>
      <c r="O591">
        <v>2.0585</v>
      </c>
      <c r="P591">
        <v>0.52698999999999996</v>
      </c>
    </row>
    <row r="592" spans="9:16" x14ac:dyDescent="0.3">
      <c r="I592">
        <v>2.2667999999999999</v>
      </c>
      <c r="J592">
        <v>2.3673999999999999</v>
      </c>
      <c r="K592">
        <v>2.1004999999999998</v>
      </c>
      <c r="L592">
        <v>0.26680999999999999</v>
      </c>
      <c r="M592">
        <v>2.2667999999999999</v>
      </c>
      <c r="N592">
        <v>2.0828000000000002</v>
      </c>
      <c r="O592">
        <v>1.7531000000000001</v>
      </c>
      <c r="P592">
        <v>0.32963999999999999</v>
      </c>
    </row>
    <row r="593" spans="9:16" x14ac:dyDescent="0.3">
      <c r="I593">
        <v>2.1890000000000001</v>
      </c>
      <c r="J593">
        <v>2.7751999999999999</v>
      </c>
      <c r="K593">
        <v>2.0369000000000002</v>
      </c>
      <c r="L593">
        <v>0.73838999999999999</v>
      </c>
      <c r="M593">
        <v>2.1890000000000001</v>
      </c>
      <c r="N593">
        <v>2.3222</v>
      </c>
      <c r="O593">
        <v>1.7134</v>
      </c>
      <c r="P593">
        <v>0.60885999999999996</v>
      </c>
    </row>
    <row r="594" spans="9:16" x14ac:dyDescent="0.3">
      <c r="I594">
        <v>2.6837</v>
      </c>
      <c r="J594">
        <v>1.2303999999999999</v>
      </c>
      <c r="K594">
        <v>2.4420999999999999</v>
      </c>
      <c r="L594">
        <v>-1.2117</v>
      </c>
      <c r="M594">
        <v>2.6837</v>
      </c>
      <c r="N594">
        <v>1.0414000000000001</v>
      </c>
      <c r="O594">
        <v>1.9665999999999999</v>
      </c>
      <c r="P594">
        <v>-0.92515999999999998</v>
      </c>
    </row>
    <row r="595" spans="9:16" x14ac:dyDescent="0.3">
      <c r="I595">
        <v>2.2454999999999998</v>
      </c>
      <c r="J595">
        <v>2.6253000000000002</v>
      </c>
      <c r="K595">
        <v>2.0831</v>
      </c>
      <c r="L595">
        <v>0.54218</v>
      </c>
      <c r="M595">
        <v>2.2454999999999998</v>
      </c>
      <c r="N595">
        <v>2.2279</v>
      </c>
      <c r="O595">
        <v>1.7423</v>
      </c>
      <c r="P595">
        <v>0.48562</v>
      </c>
    </row>
    <row r="596" spans="9:16" x14ac:dyDescent="0.3">
      <c r="I596">
        <v>2.5861000000000001</v>
      </c>
      <c r="J596">
        <v>2.7084000000000001</v>
      </c>
      <c r="K596">
        <v>2.3622000000000001</v>
      </c>
      <c r="L596">
        <v>0.34627000000000002</v>
      </c>
      <c r="M596">
        <v>2.5861000000000001</v>
      </c>
      <c r="N596">
        <v>2.2454999999999998</v>
      </c>
      <c r="O596">
        <v>1.9166000000000001</v>
      </c>
      <c r="P596">
        <v>0.32893</v>
      </c>
    </row>
    <row r="597" spans="9:16" x14ac:dyDescent="0.3">
      <c r="I597">
        <v>3.1393</v>
      </c>
      <c r="J597">
        <v>4.1535000000000002</v>
      </c>
      <c r="K597">
        <v>2.8153000000000001</v>
      </c>
      <c r="L597">
        <v>1.3382000000000001</v>
      </c>
      <c r="M597">
        <v>3.1393</v>
      </c>
      <c r="N597">
        <v>2.5402999999999998</v>
      </c>
      <c r="O597">
        <v>2.1997</v>
      </c>
      <c r="P597">
        <v>0.34062999999999999</v>
      </c>
    </row>
    <row r="598" spans="9:16" x14ac:dyDescent="0.3">
      <c r="I598">
        <v>2.7029000000000001</v>
      </c>
      <c r="J598">
        <v>4.0849000000000002</v>
      </c>
      <c r="K598">
        <v>2.4579</v>
      </c>
      <c r="L598">
        <v>1.627</v>
      </c>
      <c r="M598">
        <v>2.7029000000000001</v>
      </c>
      <c r="N598">
        <v>2.5465</v>
      </c>
      <c r="O598">
        <v>1.9763999999999999</v>
      </c>
      <c r="P598">
        <v>0.57016</v>
      </c>
    </row>
    <row r="599" spans="9:16" x14ac:dyDescent="0.3">
      <c r="I599">
        <v>2.9157999999999999</v>
      </c>
      <c r="J599">
        <v>2.9841000000000002</v>
      </c>
      <c r="K599">
        <v>2.6322000000000001</v>
      </c>
      <c r="L599">
        <v>0.35182999999999998</v>
      </c>
      <c r="M599">
        <v>2.9157999999999999</v>
      </c>
      <c r="N599">
        <v>2.3711000000000002</v>
      </c>
      <c r="O599">
        <v>2.0853000000000002</v>
      </c>
      <c r="P599">
        <v>0.28573999999999999</v>
      </c>
    </row>
    <row r="600" spans="9:16" x14ac:dyDescent="0.3">
      <c r="I600">
        <v>2.3340999999999998</v>
      </c>
      <c r="J600">
        <v>2.0569000000000002</v>
      </c>
      <c r="K600">
        <v>2.1556999999999999</v>
      </c>
      <c r="L600">
        <v>-9.8780999999999994E-2</v>
      </c>
      <c r="M600">
        <v>2.3340999999999998</v>
      </c>
      <c r="N600">
        <v>1.8129</v>
      </c>
      <c r="O600">
        <v>1.7876000000000001</v>
      </c>
      <c r="P600">
        <v>2.5316999999999999E-2</v>
      </c>
    </row>
    <row r="601" spans="9:16" x14ac:dyDescent="0.3">
      <c r="I601">
        <v>2.0354000000000001</v>
      </c>
      <c r="J601">
        <v>2.2404999999999999</v>
      </c>
      <c r="K601">
        <v>1.911</v>
      </c>
      <c r="L601">
        <v>0.32955000000000001</v>
      </c>
      <c r="M601">
        <v>2.0354000000000001</v>
      </c>
      <c r="N601">
        <v>2.0373999999999999</v>
      </c>
      <c r="O601">
        <v>1.6347</v>
      </c>
      <c r="P601">
        <v>0.4027</v>
      </c>
    </row>
    <row r="602" spans="9:16" x14ac:dyDescent="0.3">
      <c r="I602">
        <v>2.6791</v>
      </c>
      <c r="J602">
        <v>1.3009999999999999</v>
      </c>
      <c r="K602">
        <v>2.4384000000000001</v>
      </c>
      <c r="L602">
        <v>-1.1373</v>
      </c>
      <c r="M602">
        <v>2.6791</v>
      </c>
      <c r="N602">
        <v>1.1760999999999999</v>
      </c>
      <c r="O602">
        <v>1.9641999999999999</v>
      </c>
      <c r="P602">
        <v>-0.78810999999999998</v>
      </c>
    </row>
    <row r="603" spans="9:16" x14ac:dyDescent="0.3">
      <c r="I603">
        <v>2.8616000000000001</v>
      </c>
      <c r="J603">
        <v>3.1162999999999998</v>
      </c>
      <c r="K603">
        <v>2.5878000000000001</v>
      </c>
      <c r="L603">
        <v>0.52842999999999996</v>
      </c>
      <c r="M603">
        <v>2.8616000000000001</v>
      </c>
      <c r="N603">
        <v>2.3673999999999999</v>
      </c>
      <c r="O603">
        <v>2.0575999999999999</v>
      </c>
      <c r="P603">
        <v>0.30976999999999999</v>
      </c>
    </row>
    <row r="604" spans="9:16" x14ac:dyDescent="0.3">
      <c r="I604">
        <v>2.6046999999999998</v>
      </c>
      <c r="J604">
        <v>2.0969000000000002</v>
      </c>
      <c r="K604">
        <v>2.3774000000000002</v>
      </c>
      <c r="L604">
        <v>-0.28044999999999998</v>
      </c>
      <c r="M604">
        <v>2.6046999999999998</v>
      </c>
      <c r="N604">
        <v>1.8865000000000001</v>
      </c>
      <c r="O604">
        <v>1.9260999999999999</v>
      </c>
      <c r="P604">
        <v>-3.9597E-2</v>
      </c>
    </row>
    <row r="605" spans="9:16" x14ac:dyDescent="0.3">
      <c r="I605">
        <v>2.6341000000000001</v>
      </c>
      <c r="J605">
        <v>2.1492</v>
      </c>
      <c r="K605">
        <v>2.4015</v>
      </c>
      <c r="L605">
        <v>-0.25225999999999998</v>
      </c>
      <c r="M605">
        <v>2.6341000000000001</v>
      </c>
      <c r="N605">
        <v>2.0413999999999999</v>
      </c>
      <c r="O605">
        <v>1.9412</v>
      </c>
      <c r="P605">
        <v>0.10024</v>
      </c>
    </row>
    <row r="606" spans="9:16" x14ac:dyDescent="0.3">
      <c r="I606">
        <v>2.4621</v>
      </c>
      <c r="J606">
        <v>2.2330000000000001</v>
      </c>
      <c r="K606">
        <v>2.2606000000000002</v>
      </c>
      <c r="L606">
        <v>-2.7602999999999999E-2</v>
      </c>
      <c r="M606">
        <v>2.4621</v>
      </c>
      <c r="N606">
        <v>1.9956</v>
      </c>
      <c r="O606">
        <v>1.8531</v>
      </c>
      <c r="P606">
        <v>0.14249000000000001</v>
      </c>
    </row>
    <row r="607" spans="9:16" x14ac:dyDescent="0.3">
      <c r="I607">
        <v>2.5152000000000001</v>
      </c>
      <c r="J607">
        <v>1.3978999999999999</v>
      </c>
      <c r="K607">
        <v>2.3041</v>
      </c>
      <c r="L607">
        <v>-0.90612000000000004</v>
      </c>
      <c r="M607">
        <v>2.5152000000000001</v>
      </c>
      <c r="N607">
        <v>1.3978999999999999</v>
      </c>
      <c r="O607">
        <v>1.8803000000000001</v>
      </c>
      <c r="P607">
        <v>-0.48235</v>
      </c>
    </row>
    <row r="608" spans="9:16" x14ac:dyDescent="0.3">
      <c r="I608">
        <v>2.1307</v>
      </c>
      <c r="J608">
        <v>1.1460999999999999</v>
      </c>
      <c r="K608">
        <v>1.9891000000000001</v>
      </c>
      <c r="L608">
        <v>-0.84297</v>
      </c>
      <c r="M608">
        <v>2.1307</v>
      </c>
      <c r="N608">
        <v>1.1460999999999999</v>
      </c>
      <c r="O608">
        <v>1.6835</v>
      </c>
      <c r="P608">
        <v>-0.53739000000000003</v>
      </c>
    </row>
    <row r="609" spans="9:16" x14ac:dyDescent="0.3">
      <c r="I609">
        <v>2.8946999999999998</v>
      </c>
      <c r="J609">
        <v>1.2553000000000001</v>
      </c>
      <c r="K609">
        <v>2.6149</v>
      </c>
      <c r="L609">
        <v>-1.3596999999999999</v>
      </c>
      <c r="M609">
        <v>2.8946999999999998</v>
      </c>
      <c r="N609">
        <v>1.2040999999999999</v>
      </c>
      <c r="O609">
        <v>2.0745</v>
      </c>
      <c r="P609">
        <v>-0.87039999999999995</v>
      </c>
    </row>
    <row r="610" spans="9:16" x14ac:dyDescent="0.3">
      <c r="I610">
        <v>2.2633999999999999</v>
      </c>
      <c r="J610">
        <v>2.0333999999999999</v>
      </c>
      <c r="K610">
        <v>2.0977999999999999</v>
      </c>
      <c r="L610">
        <v>-6.4366999999999994E-2</v>
      </c>
      <c r="M610">
        <v>2.2633999999999999</v>
      </c>
      <c r="N610">
        <v>1.7403999999999999</v>
      </c>
      <c r="O610">
        <v>1.7514000000000001</v>
      </c>
      <c r="P610">
        <v>-1.1063999999999999E-2</v>
      </c>
    </row>
    <row r="611" spans="9:16" x14ac:dyDescent="0.3">
      <c r="I611">
        <v>2.5518999999999998</v>
      </c>
      <c r="J611">
        <v>1.9956</v>
      </c>
      <c r="K611">
        <v>2.3340999999999998</v>
      </c>
      <c r="L611">
        <v>-0.33850000000000002</v>
      </c>
      <c r="M611">
        <v>2.5518999999999998</v>
      </c>
      <c r="N611">
        <v>1.9294</v>
      </c>
      <c r="O611">
        <v>1.8991</v>
      </c>
      <c r="P611">
        <v>3.0335999999999998E-2</v>
      </c>
    </row>
    <row r="612" spans="9:16" x14ac:dyDescent="0.3">
      <c r="I612">
        <v>2.3212000000000002</v>
      </c>
      <c r="J612">
        <v>0.47711999999999999</v>
      </c>
      <c r="K612">
        <v>2.1452</v>
      </c>
      <c r="L612">
        <v>-1.6680999999999999</v>
      </c>
      <c r="M612">
        <v>2.3212000000000002</v>
      </c>
      <c r="N612">
        <v>0.47711999999999999</v>
      </c>
      <c r="O612">
        <v>1.7809999999999999</v>
      </c>
      <c r="P612">
        <v>-1.3039000000000001</v>
      </c>
    </row>
    <row r="613" spans="9:16" x14ac:dyDescent="0.3">
      <c r="I613">
        <v>2.3374999999999999</v>
      </c>
      <c r="J613">
        <v>1.8194999999999999</v>
      </c>
      <c r="K613">
        <v>2.1585000000000001</v>
      </c>
      <c r="L613">
        <v>-0.33893000000000001</v>
      </c>
      <c r="M613">
        <v>2.3374999999999999</v>
      </c>
      <c r="N613">
        <v>1.6435</v>
      </c>
      <c r="O613">
        <v>1.7892999999999999</v>
      </c>
      <c r="P613">
        <v>-0.14588000000000001</v>
      </c>
    </row>
    <row r="614" spans="9:16" x14ac:dyDescent="0.3">
      <c r="I614">
        <v>2.4996</v>
      </c>
      <c r="J614">
        <v>0.77815000000000001</v>
      </c>
      <c r="K614">
        <v>2.2913000000000001</v>
      </c>
      <c r="L614">
        <v>-1.5130999999999999</v>
      </c>
      <c r="M614">
        <v>2.4996</v>
      </c>
      <c r="N614">
        <v>0.77815000000000001</v>
      </c>
      <c r="O614">
        <v>1.8723000000000001</v>
      </c>
      <c r="P614">
        <v>-1.0942000000000001</v>
      </c>
    </row>
    <row r="615" spans="9:16" x14ac:dyDescent="0.3">
      <c r="I615">
        <v>2.4243999999999999</v>
      </c>
      <c r="J615">
        <v>2.4182999999999999</v>
      </c>
      <c r="K615">
        <v>2.2296999999999998</v>
      </c>
      <c r="L615">
        <v>0.18864</v>
      </c>
      <c r="M615">
        <v>2.4243999999999999</v>
      </c>
      <c r="N615">
        <v>2.1303000000000001</v>
      </c>
      <c r="O615">
        <v>1.8338000000000001</v>
      </c>
      <c r="P615">
        <v>0.29652000000000001</v>
      </c>
    </row>
    <row r="616" spans="9:16" x14ac:dyDescent="0.3">
      <c r="I616">
        <v>2.7456</v>
      </c>
      <c r="J616">
        <v>2.5752000000000002</v>
      </c>
      <c r="K616">
        <v>2.4927999999999999</v>
      </c>
      <c r="L616">
        <v>8.2351999999999995E-2</v>
      </c>
      <c r="M616">
        <v>2.7456</v>
      </c>
      <c r="N616">
        <v>2.1644000000000001</v>
      </c>
      <c r="O616">
        <v>1.9982</v>
      </c>
      <c r="P616">
        <v>0.16611999999999999</v>
      </c>
    </row>
    <row r="617" spans="9:16" x14ac:dyDescent="0.3">
      <c r="I617">
        <v>2.3889999999999998</v>
      </c>
      <c r="J617">
        <v>2.7839</v>
      </c>
      <c r="K617">
        <v>2.2006999999999999</v>
      </c>
      <c r="L617">
        <v>0.58321999999999996</v>
      </c>
      <c r="M617">
        <v>2.3889999999999998</v>
      </c>
      <c r="N617">
        <v>2.2765</v>
      </c>
      <c r="O617">
        <v>1.8157000000000001</v>
      </c>
      <c r="P617">
        <v>0.46074999999999999</v>
      </c>
    </row>
    <row r="618" spans="9:16" x14ac:dyDescent="0.3">
      <c r="I618">
        <v>1.6479999999999999</v>
      </c>
      <c r="J618">
        <v>2.4014000000000002</v>
      </c>
      <c r="K618">
        <v>1.5936999999999999</v>
      </c>
      <c r="L618">
        <v>0.80771000000000004</v>
      </c>
      <c r="M618">
        <v>1.6479999999999999</v>
      </c>
      <c r="N618">
        <v>2.1335000000000002</v>
      </c>
      <c r="O618">
        <v>1.4365000000000001</v>
      </c>
      <c r="P618">
        <v>0.69704999999999995</v>
      </c>
    </row>
    <row r="619" spans="9:16" x14ac:dyDescent="0.3">
      <c r="I619">
        <v>2.5347</v>
      </c>
      <c r="J619">
        <v>1.4914000000000001</v>
      </c>
      <c r="K619">
        <v>2.3199999999999998</v>
      </c>
      <c r="L619">
        <v>-0.82864000000000004</v>
      </c>
      <c r="M619">
        <v>2.5347</v>
      </c>
      <c r="N619">
        <v>1.4472</v>
      </c>
      <c r="O619">
        <v>1.8903000000000001</v>
      </c>
      <c r="P619">
        <v>-0.44309999999999999</v>
      </c>
    </row>
    <row r="620" spans="9:16" x14ac:dyDescent="0.3">
      <c r="I620">
        <v>1.7997000000000001</v>
      </c>
      <c r="J620">
        <v>0.47711999999999999</v>
      </c>
      <c r="K620">
        <v>1.7179</v>
      </c>
      <c r="L620">
        <v>-1.2407999999999999</v>
      </c>
      <c r="M620">
        <v>1.7997000000000001</v>
      </c>
      <c r="N620">
        <v>0.47711999999999999</v>
      </c>
      <c r="O620">
        <v>1.5141</v>
      </c>
      <c r="P620">
        <v>-1.0369999999999999</v>
      </c>
    </row>
    <row r="621" spans="9:16" x14ac:dyDescent="0.3">
      <c r="I621">
        <v>2.2237</v>
      </c>
      <c r="J621">
        <v>2.3384999999999998</v>
      </c>
      <c r="K621">
        <v>2.0653000000000001</v>
      </c>
      <c r="L621">
        <v>0.27318999999999999</v>
      </c>
      <c r="M621">
        <v>2.2237</v>
      </c>
      <c r="N621">
        <v>2.1335000000000002</v>
      </c>
      <c r="O621">
        <v>1.7311000000000001</v>
      </c>
      <c r="P621">
        <v>0.40243000000000001</v>
      </c>
    </row>
    <row r="622" spans="9:16" x14ac:dyDescent="0.3">
      <c r="I622">
        <v>2.1739000000000002</v>
      </c>
      <c r="J622">
        <v>3.0910000000000002</v>
      </c>
      <c r="K622">
        <v>2.0245000000000002</v>
      </c>
      <c r="L622">
        <v>1.0665</v>
      </c>
      <c r="M622">
        <v>2.1739000000000002</v>
      </c>
      <c r="N622">
        <v>2.3483000000000001</v>
      </c>
      <c r="O622">
        <v>1.7056</v>
      </c>
      <c r="P622">
        <v>0.64266999999999996</v>
      </c>
    </row>
    <row r="623" spans="9:16" x14ac:dyDescent="0.3">
      <c r="I623">
        <v>2.2433000000000001</v>
      </c>
      <c r="J623">
        <v>1.3424</v>
      </c>
      <c r="K623">
        <v>2.0813000000000001</v>
      </c>
      <c r="L623">
        <v>-0.73889000000000005</v>
      </c>
      <c r="M623">
        <v>2.2433000000000001</v>
      </c>
      <c r="N623">
        <v>1.3009999999999999</v>
      </c>
      <c r="O623">
        <v>1.7411000000000001</v>
      </c>
      <c r="P623">
        <v>-0.44009999999999999</v>
      </c>
    </row>
    <row r="624" spans="9:16" x14ac:dyDescent="0.3">
      <c r="I624">
        <v>2.4573</v>
      </c>
      <c r="J624">
        <v>1.6990000000000001</v>
      </c>
      <c r="K624">
        <v>2.2566999999999999</v>
      </c>
      <c r="L624">
        <v>-0.55769999999999997</v>
      </c>
      <c r="M624">
        <v>2.4573</v>
      </c>
      <c r="N624">
        <v>1.5051000000000001</v>
      </c>
      <c r="O624">
        <v>1.8507</v>
      </c>
      <c r="P624">
        <v>-0.34554000000000001</v>
      </c>
    </row>
    <row r="625" spans="9:16" x14ac:dyDescent="0.3">
      <c r="I625">
        <v>2.8746</v>
      </c>
      <c r="J625">
        <v>1.7853000000000001</v>
      </c>
      <c r="K625">
        <v>2.5985</v>
      </c>
      <c r="L625">
        <v>-0.81318000000000001</v>
      </c>
      <c r="M625">
        <v>2.8746</v>
      </c>
      <c r="N625">
        <v>1.6720999999999999</v>
      </c>
      <c r="O625">
        <v>2.0642</v>
      </c>
      <c r="P625">
        <v>-0.39215</v>
      </c>
    </row>
    <row r="626" spans="9:16" x14ac:dyDescent="0.3">
      <c r="I626">
        <v>3.1004999999999998</v>
      </c>
      <c r="J626">
        <v>2.5888</v>
      </c>
      <c r="K626">
        <v>2.7835000000000001</v>
      </c>
      <c r="L626">
        <v>-0.19469</v>
      </c>
      <c r="M626">
        <v>3.1004999999999998</v>
      </c>
      <c r="N626">
        <v>2.1875</v>
      </c>
      <c r="O626">
        <v>2.1798000000000002</v>
      </c>
      <c r="P626">
        <v>7.6842999999999998E-3</v>
      </c>
    </row>
    <row r="627" spans="9:16" x14ac:dyDescent="0.3">
      <c r="I627">
        <v>2.7486999999999999</v>
      </c>
      <c r="J627">
        <v>3.07</v>
      </c>
      <c r="K627">
        <v>2.4952999999999999</v>
      </c>
      <c r="L627">
        <v>0.57469999999999999</v>
      </c>
      <c r="M627">
        <v>2.7486999999999999</v>
      </c>
      <c r="N627">
        <v>2.2576999999999998</v>
      </c>
      <c r="O627">
        <v>1.9998</v>
      </c>
      <c r="P627">
        <v>0.25788</v>
      </c>
    </row>
    <row r="628" spans="9:16" x14ac:dyDescent="0.3">
      <c r="I628">
        <v>2.8780999999999999</v>
      </c>
      <c r="J628">
        <v>1.8692</v>
      </c>
      <c r="K628">
        <v>2.6013000000000002</v>
      </c>
      <c r="L628">
        <v>-0.73209999999999997</v>
      </c>
      <c r="M628">
        <v>2.8780999999999999</v>
      </c>
      <c r="N628">
        <v>1.7242999999999999</v>
      </c>
      <c r="O628">
        <v>2.0659999999999998</v>
      </c>
      <c r="P628">
        <v>-0.34173999999999999</v>
      </c>
    </row>
    <row r="629" spans="9:16" x14ac:dyDescent="0.3">
      <c r="I629">
        <v>2.8915999999999999</v>
      </c>
      <c r="J629">
        <v>1.7708999999999999</v>
      </c>
      <c r="K629">
        <v>2.6124999999999998</v>
      </c>
      <c r="L629">
        <v>-0.84160999999999997</v>
      </c>
      <c r="M629">
        <v>2.8915999999999999</v>
      </c>
      <c r="N629">
        <v>1.6335</v>
      </c>
      <c r="O629">
        <v>2.073</v>
      </c>
      <c r="P629">
        <v>-0.4395</v>
      </c>
    </row>
    <row r="630" spans="9:16" x14ac:dyDescent="0.3">
      <c r="I630">
        <v>2.3132000000000001</v>
      </c>
      <c r="J630">
        <v>2.2067999999999999</v>
      </c>
      <c r="K630">
        <v>2.1385999999999998</v>
      </c>
      <c r="L630">
        <v>6.8256999999999998E-2</v>
      </c>
      <c r="M630">
        <v>2.3132000000000001</v>
      </c>
      <c r="N630">
        <v>1.9191</v>
      </c>
      <c r="O630">
        <v>1.7768999999999999</v>
      </c>
      <c r="P630">
        <v>0.14218</v>
      </c>
    </row>
    <row r="631" spans="9:16" x14ac:dyDescent="0.3">
      <c r="I631">
        <v>2.8138000000000001</v>
      </c>
      <c r="J631">
        <v>2.0754999999999999</v>
      </c>
      <c r="K631">
        <v>2.5487000000000002</v>
      </c>
      <c r="L631">
        <v>-0.47314000000000001</v>
      </c>
      <c r="M631">
        <v>2.8138000000000001</v>
      </c>
      <c r="N631">
        <v>1.9191</v>
      </c>
      <c r="O631">
        <v>2.0331000000000001</v>
      </c>
      <c r="P631">
        <v>-0.11405</v>
      </c>
    </row>
    <row r="632" spans="9:16" x14ac:dyDescent="0.3">
      <c r="I632">
        <v>2.3969</v>
      </c>
      <c r="J632">
        <v>2.1461000000000001</v>
      </c>
      <c r="K632">
        <v>2.2071999999999998</v>
      </c>
      <c r="L632">
        <v>-6.1025000000000003E-2</v>
      </c>
      <c r="M632">
        <v>2.3969</v>
      </c>
      <c r="N632">
        <v>1.9590000000000001</v>
      </c>
      <c r="O632">
        <v>1.8198000000000001</v>
      </c>
      <c r="P632">
        <v>0.13929</v>
      </c>
    </row>
    <row r="633" spans="9:16" x14ac:dyDescent="0.3">
      <c r="I633">
        <v>2.5036999999999998</v>
      </c>
      <c r="J633">
        <v>1.2553000000000001</v>
      </c>
      <c r="K633">
        <v>2.2947000000000002</v>
      </c>
      <c r="L633">
        <v>-1.0394000000000001</v>
      </c>
      <c r="M633">
        <v>2.5036999999999998</v>
      </c>
      <c r="N633">
        <v>1.2303999999999999</v>
      </c>
      <c r="O633">
        <v>1.8744000000000001</v>
      </c>
      <c r="P633">
        <v>-0.64397000000000004</v>
      </c>
    </row>
    <row r="634" spans="9:16" x14ac:dyDescent="0.3">
      <c r="I634">
        <v>2.0851000000000002</v>
      </c>
      <c r="J634">
        <v>2.3711000000000002</v>
      </c>
      <c r="K634">
        <v>1.9517</v>
      </c>
      <c r="L634">
        <v>0.41933999999999999</v>
      </c>
      <c r="M634">
        <v>2.0851000000000002</v>
      </c>
      <c r="N634">
        <v>2.1492</v>
      </c>
      <c r="O634">
        <v>1.6601999999999999</v>
      </c>
      <c r="P634">
        <v>0.48904999999999998</v>
      </c>
    </row>
    <row r="635" spans="9:16" x14ac:dyDescent="0.3">
      <c r="I635">
        <v>3.2006999999999999</v>
      </c>
      <c r="J635">
        <v>2.5550999999999999</v>
      </c>
      <c r="K635">
        <v>2.8656000000000001</v>
      </c>
      <c r="L635">
        <v>-0.31054999999999999</v>
      </c>
      <c r="M635">
        <v>3.2006999999999999</v>
      </c>
      <c r="N635">
        <v>2.1673</v>
      </c>
      <c r="O635">
        <v>2.2311000000000001</v>
      </c>
      <c r="P635">
        <v>-6.3825000000000007E-2</v>
      </c>
    </row>
    <row r="636" spans="9:16" x14ac:dyDescent="0.3">
      <c r="I636">
        <v>2.4906000000000001</v>
      </c>
      <c r="J636">
        <v>2.7250999999999999</v>
      </c>
      <c r="K636">
        <v>2.2839</v>
      </c>
      <c r="L636">
        <v>0.44119999999999998</v>
      </c>
      <c r="M636">
        <v>2.4906000000000001</v>
      </c>
      <c r="N636">
        <v>2.2601</v>
      </c>
      <c r="O636">
        <v>1.8676999999999999</v>
      </c>
      <c r="P636">
        <v>0.39237</v>
      </c>
    </row>
    <row r="637" spans="9:16" x14ac:dyDescent="0.3">
      <c r="I637">
        <v>2.4203999999999999</v>
      </c>
      <c r="J637">
        <v>1.5051000000000001</v>
      </c>
      <c r="K637">
        <v>2.2263999999999999</v>
      </c>
      <c r="L637">
        <v>-0.72126999999999997</v>
      </c>
      <c r="M637">
        <v>2.4203999999999999</v>
      </c>
      <c r="N637">
        <v>1.4472</v>
      </c>
      <c r="O637">
        <v>1.8318000000000001</v>
      </c>
      <c r="P637">
        <v>-0.38463000000000003</v>
      </c>
    </row>
    <row r="638" spans="9:16" x14ac:dyDescent="0.3">
      <c r="I638">
        <v>2.6132</v>
      </c>
      <c r="J638">
        <v>1.6128</v>
      </c>
      <c r="K638">
        <v>2.3843999999999999</v>
      </c>
      <c r="L638">
        <v>-0.77158000000000004</v>
      </c>
      <c r="M638">
        <v>2.6132</v>
      </c>
      <c r="N638">
        <v>1.5682</v>
      </c>
      <c r="O638">
        <v>1.9305000000000001</v>
      </c>
      <c r="P638">
        <v>-0.36226000000000003</v>
      </c>
    </row>
    <row r="639" spans="9:16" x14ac:dyDescent="0.3">
      <c r="I639">
        <v>2.8586999999999998</v>
      </c>
      <c r="J639">
        <v>2.94</v>
      </c>
      <c r="K639">
        <v>2.5853999999999999</v>
      </c>
      <c r="L639">
        <v>0.35459000000000002</v>
      </c>
      <c r="M639">
        <v>2.8586999999999998</v>
      </c>
      <c r="N639">
        <v>2.2967</v>
      </c>
      <c r="O639">
        <v>2.0560999999999998</v>
      </c>
      <c r="P639">
        <v>0.24059</v>
      </c>
    </row>
    <row r="640" spans="9:16" x14ac:dyDescent="0.3">
      <c r="I640">
        <v>2.3904999999999998</v>
      </c>
      <c r="J640">
        <v>1.9777</v>
      </c>
      <c r="K640">
        <v>2.2019000000000002</v>
      </c>
      <c r="L640">
        <v>-0.22417999999999999</v>
      </c>
      <c r="M640">
        <v>2.3904999999999998</v>
      </c>
      <c r="N640">
        <v>1.7634000000000001</v>
      </c>
      <c r="O640">
        <v>1.8165</v>
      </c>
      <c r="P640">
        <v>-5.3043E-2</v>
      </c>
    </row>
    <row r="641" spans="9:16" x14ac:dyDescent="0.3">
      <c r="I641">
        <v>2.5259999999999998</v>
      </c>
      <c r="J641">
        <v>2.3784000000000001</v>
      </c>
      <c r="K641">
        <v>2.3129</v>
      </c>
      <c r="L641">
        <v>6.5458000000000002E-2</v>
      </c>
      <c r="M641">
        <v>2.5259999999999998</v>
      </c>
      <c r="N641">
        <v>2.1271</v>
      </c>
      <c r="O641">
        <v>1.8857999999999999</v>
      </c>
      <c r="P641">
        <v>0.24126</v>
      </c>
    </row>
    <row r="642" spans="9:16" x14ac:dyDescent="0.3">
      <c r="I642">
        <v>2.6735000000000002</v>
      </c>
      <c r="J642">
        <v>2.5249999999999999</v>
      </c>
      <c r="K642">
        <v>2.4338000000000002</v>
      </c>
      <c r="L642">
        <v>9.1270000000000004E-2</v>
      </c>
      <c r="M642">
        <v>2.6735000000000002</v>
      </c>
      <c r="N642">
        <v>2.0293999999999999</v>
      </c>
      <c r="O642">
        <v>1.9613</v>
      </c>
      <c r="P642">
        <v>6.8052000000000001E-2</v>
      </c>
    </row>
    <row r="643" spans="9:16" x14ac:dyDescent="0.3">
      <c r="I643">
        <v>2.8435000000000001</v>
      </c>
      <c r="J643">
        <v>1.7924</v>
      </c>
      <c r="K643">
        <v>2.5731000000000002</v>
      </c>
      <c r="L643">
        <v>-0.78066000000000002</v>
      </c>
      <c r="M643">
        <v>2.8435000000000001</v>
      </c>
      <c r="N643">
        <v>1.6435</v>
      </c>
      <c r="O643">
        <v>2.0482999999999998</v>
      </c>
      <c r="P643">
        <v>-0.40489000000000003</v>
      </c>
    </row>
    <row r="644" spans="9:16" x14ac:dyDescent="0.3">
      <c r="I644">
        <v>2.1711999999999998</v>
      </c>
      <c r="J644">
        <v>1.1138999999999999</v>
      </c>
      <c r="K644">
        <v>2.0223</v>
      </c>
      <c r="L644">
        <v>-0.90834999999999999</v>
      </c>
      <c r="M644">
        <v>2.1711999999999998</v>
      </c>
      <c r="N644">
        <v>1.0791999999999999</v>
      </c>
      <c r="O644">
        <v>1.7042999999999999</v>
      </c>
      <c r="P644">
        <v>-0.62507999999999997</v>
      </c>
    </row>
    <row r="645" spans="9:16" x14ac:dyDescent="0.3">
      <c r="I645">
        <v>2.3079000000000001</v>
      </c>
      <c r="J645">
        <v>1</v>
      </c>
      <c r="K645">
        <v>2.1343000000000001</v>
      </c>
      <c r="L645">
        <v>-1.1343000000000001</v>
      </c>
      <c r="M645">
        <v>2.3079000000000001</v>
      </c>
      <c r="N645">
        <v>0.84509999999999996</v>
      </c>
      <c r="O645">
        <v>1.7742</v>
      </c>
      <c r="P645">
        <v>-0.92913000000000001</v>
      </c>
    </row>
    <row r="646" spans="9:16" x14ac:dyDescent="0.3">
      <c r="I646">
        <v>2.2932000000000001</v>
      </c>
      <c r="J646">
        <v>1.5798000000000001</v>
      </c>
      <c r="K646">
        <v>2.1221999999999999</v>
      </c>
      <c r="L646">
        <v>-0.54246000000000005</v>
      </c>
      <c r="M646">
        <v>2.2932000000000001</v>
      </c>
      <c r="N646">
        <v>1.3424</v>
      </c>
      <c r="O646">
        <v>1.7666999999999999</v>
      </c>
      <c r="P646">
        <v>-0.42427999999999999</v>
      </c>
    </row>
    <row r="647" spans="9:16" x14ac:dyDescent="0.3">
      <c r="I647">
        <v>2.5228999999999999</v>
      </c>
      <c r="J647">
        <v>4.4132999999999996</v>
      </c>
      <c r="K647">
        <v>2.3104</v>
      </c>
      <c r="L647">
        <v>2.1029</v>
      </c>
      <c r="M647">
        <v>2.5228999999999999</v>
      </c>
      <c r="N647">
        <v>2.6395</v>
      </c>
      <c r="O647">
        <v>1.8842000000000001</v>
      </c>
      <c r="P647">
        <v>0.75524000000000002</v>
      </c>
    </row>
    <row r="648" spans="9:16" x14ac:dyDescent="0.3">
      <c r="I648">
        <v>1.996</v>
      </c>
      <c r="J648">
        <v>3.0373999999999999</v>
      </c>
      <c r="K648">
        <v>1.8787</v>
      </c>
      <c r="L648">
        <v>1.1587000000000001</v>
      </c>
      <c r="M648">
        <v>1.996</v>
      </c>
      <c r="N648">
        <v>2.3010000000000002</v>
      </c>
      <c r="O648">
        <v>1.6146</v>
      </c>
      <c r="P648">
        <v>0.68647000000000002</v>
      </c>
    </row>
    <row r="649" spans="9:16" x14ac:dyDescent="0.3">
      <c r="I649">
        <v>2.8134999999999999</v>
      </c>
      <c r="J649">
        <v>3.9203000000000001</v>
      </c>
      <c r="K649">
        <v>2.5485000000000002</v>
      </c>
      <c r="L649">
        <v>1.3718999999999999</v>
      </c>
      <c r="M649">
        <v>2.8134999999999999</v>
      </c>
      <c r="N649">
        <v>2.48</v>
      </c>
      <c r="O649">
        <v>2.0329999999999999</v>
      </c>
      <c r="P649">
        <v>0.44702999999999998</v>
      </c>
    </row>
    <row r="650" spans="9:16" x14ac:dyDescent="0.3">
      <c r="I650">
        <v>2.2109000000000001</v>
      </c>
      <c r="J650">
        <v>3.0834999999999999</v>
      </c>
      <c r="K650">
        <v>2.0548000000000002</v>
      </c>
      <c r="L650">
        <v>1.0286999999999999</v>
      </c>
      <c r="M650">
        <v>2.2109000000000001</v>
      </c>
      <c r="N650">
        <v>2.3483000000000001</v>
      </c>
      <c r="O650">
        <v>1.7244999999999999</v>
      </c>
      <c r="P650">
        <v>0.62375999999999998</v>
      </c>
    </row>
    <row r="651" spans="9:16" x14ac:dyDescent="0.3">
      <c r="I651">
        <v>2.5005999999999999</v>
      </c>
      <c r="J651">
        <v>2.2989000000000002</v>
      </c>
      <c r="K651">
        <v>2.2921</v>
      </c>
      <c r="L651">
        <v>6.7733999999999997E-3</v>
      </c>
      <c r="M651">
        <v>2.5005999999999999</v>
      </c>
      <c r="N651">
        <v>2.0863999999999998</v>
      </c>
      <c r="O651">
        <v>1.8728</v>
      </c>
      <c r="P651">
        <v>0.21354999999999999</v>
      </c>
    </row>
    <row r="652" spans="9:16" x14ac:dyDescent="0.3">
      <c r="I652">
        <v>2.5545</v>
      </c>
      <c r="J652">
        <v>1.0414000000000001</v>
      </c>
      <c r="K652">
        <v>2.3361999999999998</v>
      </c>
      <c r="L652">
        <v>-1.2948</v>
      </c>
      <c r="M652">
        <v>2.5545</v>
      </c>
      <c r="N652">
        <v>1.0414000000000001</v>
      </c>
      <c r="O652">
        <v>1.9004000000000001</v>
      </c>
      <c r="P652">
        <v>-0.85899999999999999</v>
      </c>
    </row>
    <row r="653" spans="9:16" x14ac:dyDescent="0.3">
      <c r="I653">
        <v>2.6976</v>
      </c>
      <c r="J653">
        <v>3.9834999999999998</v>
      </c>
      <c r="K653">
        <v>2.4535</v>
      </c>
      <c r="L653">
        <v>1.53</v>
      </c>
      <c r="M653">
        <v>2.6976</v>
      </c>
      <c r="N653">
        <v>2.5366</v>
      </c>
      <c r="O653">
        <v>1.9736</v>
      </c>
      <c r="P653">
        <v>0.56291000000000002</v>
      </c>
    </row>
    <row r="654" spans="9:16" x14ac:dyDescent="0.3">
      <c r="I654">
        <v>2.3553999999999999</v>
      </c>
      <c r="J654">
        <v>1.8194999999999999</v>
      </c>
      <c r="K654">
        <v>2.1730999999999998</v>
      </c>
      <c r="L654">
        <v>-0.35359000000000002</v>
      </c>
      <c r="M654">
        <v>2.3553999999999999</v>
      </c>
      <c r="N654">
        <v>1.5911</v>
      </c>
      <c r="O654">
        <v>1.7985</v>
      </c>
      <c r="P654">
        <v>-0.20743</v>
      </c>
    </row>
    <row r="655" spans="9:16" x14ac:dyDescent="0.3">
      <c r="I655">
        <v>1.5604</v>
      </c>
      <c r="J655">
        <v>2.3283999999999998</v>
      </c>
      <c r="K655">
        <v>1.5219</v>
      </c>
      <c r="L655">
        <v>0.80649000000000004</v>
      </c>
      <c r="M655">
        <v>1.5604</v>
      </c>
      <c r="N655">
        <v>2.0211999999999999</v>
      </c>
      <c r="O655">
        <v>1.3915999999999999</v>
      </c>
      <c r="P655">
        <v>0.62956000000000001</v>
      </c>
    </row>
    <row r="656" spans="9:16" x14ac:dyDescent="0.3">
      <c r="I656">
        <v>2.8006000000000002</v>
      </c>
      <c r="J656">
        <v>1.9590000000000001</v>
      </c>
      <c r="K656">
        <v>2.5379</v>
      </c>
      <c r="L656">
        <v>-0.57887</v>
      </c>
      <c r="M656">
        <v>2.8006000000000002</v>
      </c>
      <c r="N656">
        <v>1.7559</v>
      </c>
      <c r="O656">
        <v>2.0264000000000002</v>
      </c>
      <c r="P656">
        <v>-0.27050999999999997</v>
      </c>
    </row>
    <row r="657" spans="9:16" x14ac:dyDescent="0.3">
      <c r="I657">
        <v>2.5865</v>
      </c>
      <c r="J657">
        <v>0.69896999999999998</v>
      </c>
      <c r="K657">
        <v>2.3624000000000001</v>
      </c>
      <c r="L657">
        <v>-1.6635</v>
      </c>
      <c r="M657">
        <v>2.5865</v>
      </c>
      <c r="N657">
        <v>0.60206000000000004</v>
      </c>
      <c r="O657">
        <v>1.9168000000000001</v>
      </c>
      <c r="P657">
        <v>-1.3147</v>
      </c>
    </row>
    <row r="658" spans="9:16" x14ac:dyDescent="0.3">
      <c r="I658">
        <v>2.8715999999999999</v>
      </c>
      <c r="J658">
        <v>2.3997000000000002</v>
      </c>
      <c r="K658">
        <v>2.5960000000000001</v>
      </c>
      <c r="L658">
        <v>-0.19633999999999999</v>
      </c>
      <c r="M658">
        <v>2.8715999999999999</v>
      </c>
      <c r="N658">
        <v>2.1173000000000002</v>
      </c>
      <c r="O658">
        <v>2.0627</v>
      </c>
      <c r="P658">
        <v>5.4579000000000003E-2</v>
      </c>
    </row>
    <row r="659" spans="9:16" x14ac:dyDescent="0.3">
      <c r="I659">
        <v>2.1160999999999999</v>
      </c>
      <c r="J659">
        <v>2.4712999999999998</v>
      </c>
      <c r="K659">
        <v>1.9771000000000001</v>
      </c>
      <c r="L659">
        <v>0.49414999999999998</v>
      </c>
      <c r="M659">
        <v>2.1160999999999999</v>
      </c>
      <c r="N659">
        <v>2.1614</v>
      </c>
      <c r="O659">
        <v>1.6760999999999999</v>
      </c>
      <c r="P659">
        <v>0.48531999999999997</v>
      </c>
    </row>
    <row r="660" spans="9:16" x14ac:dyDescent="0.3">
      <c r="I660">
        <v>2.3738000000000001</v>
      </c>
      <c r="J660">
        <v>0</v>
      </c>
      <c r="K660">
        <v>2.1882000000000001</v>
      </c>
      <c r="L660">
        <v>-2.1882000000000001</v>
      </c>
      <c r="M660">
        <v>2.3738000000000001</v>
      </c>
      <c r="N660">
        <v>0</v>
      </c>
      <c r="O660">
        <v>1.8079000000000001</v>
      </c>
      <c r="P660">
        <v>-1.8079000000000001</v>
      </c>
    </row>
    <row r="661" spans="9:16" x14ac:dyDescent="0.3">
      <c r="I661">
        <v>2.3854000000000002</v>
      </c>
      <c r="J661">
        <v>2.4639000000000002</v>
      </c>
      <c r="K661">
        <v>2.1977000000000002</v>
      </c>
      <c r="L661">
        <v>0.26617000000000002</v>
      </c>
      <c r="M661">
        <v>2.3854000000000002</v>
      </c>
      <c r="N661">
        <v>2.0644999999999998</v>
      </c>
      <c r="O661">
        <v>1.8139000000000001</v>
      </c>
      <c r="P661">
        <v>0.25059999999999999</v>
      </c>
    </row>
    <row r="662" spans="9:16" x14ac:dyDescent="0.3">
      <c r="I662">
        <v>2.4847000000000001</v>
      </c>
      <c r="J662">
        <v>1.7708999999999999</v>
      </c>
      <c r="K662">
        <v>2.2791000000000001</v>
      </c>
      <c r="L662">
        <v>-0.50824000000000003</v>
      </c>
      <c r="M662">
        <v>2.4847000000000001</v>
      </c>
      <c r="N662">
        <v>1.6232</v>
      </c>
      <c r="O662">
        <v>1.8647</v>
      </c>
      <c r="P662">
        <v>-0.24143999999999999</v>
      </c>
    </row>
    <row r="663" spans="9:16" x14ac:dyDescent="0.3">
      <c r="I663">
        <v>2.1701000000000001</v>
      </c>
      <c r="J663">
        <v>1.6232</v>
      </c>
      <c r="K663">
        <v>2.0213000000000001</v>
      </c>
      <c r="L663">
        <v>-0.39809</v>
      </c>
      <c r="M663">
        <v>2.1701000000000001</v>
      </c>
      <c r="N663">
        <v>1.5441</v>
      </c>
      <c r="O663">
        <v>1.7037</v>
      </c>
      <c r="P663">
        <v>-0.15959000000000001</v>
      </c>
    </row>
    <row r="664" spans="9:16" x14ac:dyDescent="0.3">
      <c r="I664">
        <v>2.4893000000000001</v>
      </c>
      <c r="J664">
        <v>2.1644000000000001</v>
      </c>
      <c r="K664">
        <v>2.2829000000000002</v>
      </c>
      <c r="L664">
        <v>-0.11853</v>
      </c>
      <c r="M664">
        <v>2.4893000000000001</v>
      </c>
      <c r="N664">
        <v>1.9731000000000001</v>
      </c>
      <c r="O664">
        <v>1.8671</v>
      </c>
      <c r="P664">
        <v>0.10607</v>
      </c>
    </row>
    <row r="665" spans="9:16" x14ac:dyDescent="0.3">
      <c r="I665">
        <v>2.4853999999999998</v>
      </c>
      <c r="J665">
        <v>2.48</v>
      </c>
      <c r="K665">
        <v>2.2797000000000001</v>
      </c>
      <c r="L665">
        <v>0.20035</v>
      </c>
      <c r="M665">
        <v>2.4853999999999998</v>
      </c>
      <c r="N665">
        <v>2.1818</v>
      </c>
      <c r="O665">
        <v>1.865</v>
      </c>
      <c r="P665">
        <v>0.31679000000000002</v>
      </c>
    </row>
    <row r="666" spans="9:16" x14ac:dyDescent="0.3">
      <c r="I666">
        <v>2.6284000000000001</v>
      </c>
      <c r="J666">
        <v>3.9045999999999998</v>
      </c>
      <c r="K666">
        <v>2.3967999999999998</v>
      </c>
      <c r="L666">
        <v>1.5078</v>
      </c>
      <c r="M666">
        <v>2.6284000000000001</v>
      </c>
      <c r="N666">
        <v>2.5943999999999998</v>
      </c>
      <c r="O666">
        <v>1.9381999999999999</v>
      </c>
      <c r="P666">
        <v>0.65617000000000003</v>
      </c>
    </row>
    <row r="667" spans="9:16" x14ac:dyDescent="0.3">
      <c r="I667">
        <v>1.9988999999999999</v>
      </c>
      <c r="J667">
        <v>1.4472</v>
      </c>
      <c r="K667">
        <v>1.8811</v>
      </c>
      <c r="L667">
        <v>-0.43391999999999997</v>
      </c>
      <c r="M667">
        <v>1.9988999999999999</v>
      </c>
      <c r="N667">
        <v>1.2787999999999999</v>
      </c>
      <c r="O667">
        <v>1.6160000000000001</v>
      </c>
      <c r="P667">
        <v>-0.33728000000000002</v>
      </c>
    </row>
    <row r="668" spans="9:16" x14ac:dyDescent="0.3">
      <c r="I668">
        <v>2.1240000000000001</v>
      </c>
      <c r="J668">
        <v>3.9384999999999999</v>
      </c>
      <c r="K668">
        <v>1.9836</v>
      </c>
      <c r="L668">
        <v>1.9548000000000001</v>
      </c>
      <c r="M668">
        <v>2.1240000000000001</v>
      </c>
      <c r="N668">
        <v>2.4472</v>
      </c>
      <c r="O668">
        <v>1.6800999999999999</v>
      </c>
      <c r="P668">
        <v>0.76705000000000001</v>
      </c>
    </row>
    <row r="669" spans="9:16" x14ac:dyDescent="0.3">
      <c r="I669">
        <v>2.4479000000000002</v>
      </c>
      <c r="J669">
        <v>2.6084999999999998</v>
      </c>
      <c r="K669">
        <v>2.2490000000000001</v>
      </c>
      <c r="L669">
        <v>0.35954999999999998</v>
      </c>
      <c r="M669">
        <v>2.4479000000000002</v>
      </c>
      <c r="N669">
        <v>2.1760999999999999</v>
      </c>
      <c r="O669">
        <v>1.8459000000000001</v>
      </c>
      <c r="P669">
        <v>0.33021</v>
      </c>
    </row>
    <row r="670" spans="9:16" x14ac:dyDescent="0.3">
      <c r="I670">
        <v>2.2751999999999999</v>
      </c>
      <c r="J670">
        <v>1.6335</v>
      </c>
      <c r="K670">
        <v>2.1074000000000002</v>
      </c>
      <c r="L670">
        <v>-0.47397</v>
      </c>
      <c r="M670">
        <v>2.2751999999999999</v>
      </c>
      <c r="N670">
        <v>1.5185</v>
      </c>
      <c r="O670">
        <v>1.7575000000000001</v>
      </c>
      <c r="P670">
        <v>-0.23894000000000001</v>
      </c>
    </row>
    <row r="671" spans="9:16" x14ac:dyDescent="0.3">
      <c r="I671">
        <v>2.6587999999999998</v>
      </c>
      <c r="J671">
        <v>1.9590000000000001</v>
      </c>
      <c r="K671">
        <v>2.4217</v>
      </c>
      <c r="L671">
        <v>-0.46268999999999999</v>
      </c>
      <c r="M671">
        <v>2.6587999999999998</v>
      </c>
      <c r="N671">
        <v>1.9137999999999999</v>
      </c>
      <c r="O671">
        <v>1.9538</v>
      </c>
      <c r="P671">
        <v>-3.9993000000000001E-2</v>
      </c>
    </row>
    <row r="672" spans="9:16" x14ac:dyDescent="0.3">
      <c r="I672">
        <v>2.5188999999999999</v>
      </c>
      <c r="J672">
        <v>1.6812</v>
      </c>
      <c r="K672">
        <v>2.3071000000000002</v>
      </c>
      <c r="L672">
        <v>-0.62583</v>
      </c>
      <c r="M672">
        <v>2.5188999999999999</v>
      </c>
      <c r="N672">
        <v>1.6128</v>
      </c>
      <c r="O672">
        <v>1.8822000000000001</v>
      </c>
      <c r="P672">
        <v>-0.26939000000000002</v>
      </c>
    </row>
    <row r="673" spans="9:16" x14ac:dyDescent="0.3">
      <c r="I673">
        <v>2.4357000000000002</v>
      </c>
      <c r="J673">
        <v>2.2480000000000002</v>
      </c>
      <c r="K673">
        <v>2.2389000000000001</v>
      </c>
      <c r="L673">
        <v>9.0536000000000002E-3</v>
      </c>
      <c r="M673">
        <v>2.4357000000000002</v>
      </c>
      <c r="N673">
        <v>1.9638</v>
      </c>
      <c r="O673">
        <v>1.8395999999999999</v>
      </c>
      <c r="P673">
        <v>0.12418999999999999</v>
      </c>
    </row>
    <row r="674" spans="9:16" x14ac:dyDescent="0.3">
      <c r="I674">
        <v>2.4329999999999998</v>
      </c>
      <c r="J674">
        <v>3.6072000000000002</v>
      </c>
      <c r="K674">
        <v>2.2366999999999999</v>
      </c>
      <c r="L674">
        <v>1.3705000000000001</v>
      </c>
      <c r="M674">
        <v>2.4329999999999998</v>
      </c>
      <c r="N674">
        <v>2.3837999999999999</v>
      </c>
      <c r="O674">
        <v>1.8382000000000001</v>
      </c>
      <c r="P674">
        <v>0.54557999999999995</v>
      </c>
    </row>
    <row r="675" spans="9:16" x14ac:dyDescent="0.3">
      <c r="I675">
        <v>2.4348999999999998</v>
      </c>
      <c r="J675">
        <v>2.8584999999999998</v>
      </c>
      <c r="K675">
        <v>2.2383000000000002</v>
      </c>
      <c r="L675">
        <v>0.62021000000000004</v>
      </c>
      <c r="M675">
        <v>2.4348999999999998</v>
      </c>
      <c r="N675">
        <v>2.3180999999999998</v>
      </c>
      <c r="O675">
        <v>1.8391999999999999</v>
      </c>
      <c r="P675">
        <v>0.47883999999999999</v>
      </c>
    </row>
    <row r="676" spans="9:16" x14ac:dyDescent="0.3">
      <c r="I676">
        <v>2.2635000000000001</v>
      </c>
      <c r="J676">
        <v>1.9912000000000001</v>
      </c>
      <c r="K676">
        <v>2.0979000000000001</v>
      </c>
      <c r="L676">
        <v>-0.10668</v>
      </c>
      <c r="M676">
        <v>2.2635000000000001</v>
      </c>
      <c r="N676">
        <v>1.7853000000000001</v>
      </c>
      <c r="O676">
        <v>1.7515000000000001</v>
      </c>
      <c r="P676">
        <v>3.3832000000000001E-2</v>
      </c>
    </row>
    <row r="677" spans="9:16" x14ac:dyDescent="0.3">
      <c r="I677">
        <v>2.1764999999999999</v>
      </c>
      <c r="J677">
        <v>2.85</v>
      </c>
      <c r="K677">
        <v>2.0266000000000002</v>
      </c>
      <c r="L677">
        <v>0.82345999999999997</v>
      </c>
      <c r="M677">
        <v>2.1764999999999999</v>
      </c>
      <c r="N677">
        <v>2.4165999999999999</v>
      </c>
      <c r="O677">
        <v>1.7069000000000001</v>
      </c>
      <c r="P677">
        <v>0.7097</v>
      </c>
    </row>
    <row r="678" spans="9:16" x14ac:dyDescent="0.3">
      <c r="I678">
        <v>2.1703999999999999</v>
      </c>
      <c r="J678">
        <v>2.6200999999999999</v>
      </c>
      <c r="K678">
        <v>2.0215999999999998</v>
      </c>
      <c r="L678">
        <v>0.59848999999999997</v>
      </c>
      <c r="M678">
        <v>2.1703999999999999</v>
      </c>
      <c r="N678">
        <v>2.2717999999999998</v>
      </c>
      <c r="O678">
        <v>1.7039</v>
      </c>
      <c r="P678">
        <v>0.56798999999999999</v>
      </c>
    </row>
    <row r="679" spans="9:16" x14ac:dyDescent="0.3">
      <c r="I679">
        <v>2.4702999999999999</v>
      </c>
      <c r="J679">
        <v>2.2601</v>
      </c>
      <c r="K679">
        <v>2.2673000000000001</v>
      </c>
      <c r="L679">
        <v>-7.2300999999999997E-3</v>
      </c>
      <c r="M679">
        <v>2.4702999999999999</v>
      </c>
      <c r="N679">
        <v>2.0293999999999999</v>
      </c>
      <c r="O679">
        <v>1.8573</v>
      </c>
      <c r="P679">
        <v>0.17205999999999999</v>
      </c>
    </row>
    <row r="680" spans="9:16" x14ac:dyDescent="0.3">
      <c r="I680">
        <v>3.0472000000000001</v>
      </c>
      <c r="J680">
        <v>1.9444999999999999</v>
      </c>
      <c r="K680">
        <v>2.7399</v>
      </c>
      <c r="L680">
        <v>-0.79539000000000004</v>
      </c>
      <c r="M680">
        <v>3.0472000000000001</v>
      </c>
      <c r="N680">
        <v>1.7559</v>
      </c>
      <c r="O680">
        <v>2.1526000000000001</v>
      </c>
      <c r="P680">
        <v>-0.39668999999999999</v>
      </c>
    </row>
    <row r="681" spans="9:16" x14ac:dyDescent="0.3">
      <c r="I681">
        <v>2.1284999999999998</v>
      </c>
      <c r="J681">
        <v>1.415</v>
      </c>
      <c r="K681">
        <v>1.9873000000000001</v>
      </c>
      <c r="L681">
        <v>-0.57228000000000001</v>
      </c>
      <c r="M681">
        <v>2.1284999999999998</v>
      </c>
      <c r="N681">
        <v>1.3978999999999999</v>
      </c>
      <c r="O681">
        <v>1.6823999999999999</v>
      </c>
      <c r="P681">
        <v>-0.28443000000000002</v>
      </c>
    </row>
    <row r="682" spans="9:16" x14ac:dyDescent="0.3">
      <c r="I682">
        <v>2.3149999999999999</v>
      </c>
      <c r="J682">
        <v>3.6173999999999999</v>
      </c>
      <c r="K682">
        <v>2.1400999999999999</v>
      </c>
      <c r="L682">
        <v>1.4774</v>
      </c>
      <c r="M682">
        <v>2.3149999999999999</v>
      </c>
      <c r="N682">
        <v>2.4281000000000001</v>
      </c>
      <c r="O682">
        <v>1.7778</v>
      </c>
      <c r="P682">
        <v>0.65029999999999999</v>
      </c>
    </row>
    <row r="683" spans="9:16" x14ac:dyDescent="0.3">
      <c r="I683">
        <v>1.9924999999999999</v>
      </c>
      <c r="J683">
        <v>2.2355</v>
      </c>
      <c r="K683">
        <v>1.8758999999999999</v>
      </c>
      <c r="L683">
        <v>0.35965000000000003</v>
      </c>
      <c r="M683">
        <v>1.9924999999999999</v>
      </c>
      <c r="N683">
        <v>1.8808</v>
      </c>
      <c r="O683">
        <v>1.6128</v>
      </c>
      <c r="P683">
        <v>0.26801999999999998</v>
      </c>
    </row>
    <row r="684" spans="9:16" x14ac:dyDescent="0.3">
      <c r="I684">
        <v>2.5602999999999998</v>
      </c>
      <c r="J684">
        <v>2.9180000000000001</v>
      </c>
      <c r="K684">
        <v>2.3410000000000002</v>
      </c>
      <c r="L684">
        <v>0.57701000000000002</v>
      </c>
      <c r="M684">
        <v>2.5602999999999998</v>
      </c>
      <c r="N684">
        <v>2.2856000000000001</v>
      </c>
      <c r="O684">
        <v>1.9034</v>
      </c>
      <c r="P684">
        <v>0.38217000000000001</v>
      </c>
    </row>
    <row r="685" spans="9:16" x14ac:dyDescent="0.3">
      <c r="I685">
        <v>2.1876000000000002</v>
      </c>
      <c r="J685">
        <v>1.8451</v>
      </c>
      <c r="K685">
        <v>2.0356999999999998</v>
      </c>
      <c r="L685">
        <v>-0.19061</v>
      </c>
      <c r="M685">
        <v>2.1876000000000002</v>
      </c>
      <c r="N685">
        <v>1.7403999999999999</v>
      </c>
      <c r="O685">
        <v>1.7125999999999999</v>
      </c>
      <c r="P685">
        <v>2.7722E-2</v>
      </c>
    </row>
    <row r="686" spans="9:16" x14ac:dyDescent="0.3">
      <c r="I686">
        <v>2.4024999999999999</v>
      </c>
      <c r="J686">
        <v>2.3010000000000002</v>
      </c>
      <c r="K686">
        <v>2.2117</v>
      </c>
      <c r="L686">
        <v>8.931E-2</v>
      </c>
      <c r="M686">
        <v>2.4024999999999999</v>
      </c>
      <c r="N686">
        <v>1.9912000000000001</v>
      </c>
      <c r="O686">
        <v>1.8226</v>
      </c>
      <c r="P686">
        <v>0.16861999999999999</v>
      </c>
    </row>
    <row r="687" spans="9:16" x14ac:dyDescent="0.3">
      <c r="I687">
        <v>2.2221000000000002</v>
      </c>
      <c r="J687">
        <v>1.1460999999999999</v>
      </c>
      <c r="K687">
        <v>2.0638999999999998</v>
      </c>
      <c r="L687">
        <v>-0.91781000000000001</v>
      </c>
      <c r="M687">
        <v>2.2221000000000002</v>
      </c>
      <c r="N687">
        <v>1.1460999999999999</v>
      </c>
      <c r="O687">
        <v>1.7302999999999999</v>
      </c>
      <c r="P687">
        <v>-0.58414999999999995</v>
      </c>
    </row>
    <row r="688" spans="9:16" x14ac:dyDescent="0.3">
      <c r="I688">
        <v>2.8774999999999999</v>
      </c>
      <c r="J688">
        <v>3.2469999999999999</v>
      </c>
      <c r="K688">
        <v>2.6008</v>
      </c>
      <c r="L688">
        <v>0.64615999999999996</v>
      </c>
      <c r="M688">
        <v>2.8774999999999999</v>
      </c>
      <c r="N688">
        <v>2.4047999999999998</v>
      </c>
      <c r="O688">
        <v>2.0657000000000001</v>
      </c>
      <c r="P688">
        <v>0.33914</v>
      </c>
    </row>
    <row r="689" spans="9:16" x14ac:dyDescent="0.3">
      <c r="I689">
        <v>2.3218000000000001</v>
      </c>
      <c r="J689">
        <v>2.2945000000000002</v>
      </c>
      <c r="K689">
        <v>2.1456</v>
      </c>
      <c r="L689">
        <v>0.14882999999999999</v>
      </c>
      <c r="M689">
        <v>2.3218000000000001</v>
      </c>
      <c r="N689">
        <v>1.9867999999999999</v>
      </c>
      <c r="O689">
        <v>1.7813000000000001</v>
      </c>
      <c r="P689">
        <v>0.20544999999999999</v>
      </c>
    </row>
    <row r="690" spans="9:16" x14ac:dyDescent="0.3">
      <c r="I690">
        <v>2.4603000000000002</v>
      </c>
      <c r="J690">
        <v>2.673</v>
      </c>
      <c r="K690">
        <v>2.2591000000000001</v>
      </c>
      <c r="L690">
        <v>0.41395999999999999</v>
      </c>
      <c r="M690">
        <v>2.4603000000000002</v>
      </c>
      <c r="N690">
        <v>2.1398999999999999</v>
      </c>
      <c r="O690">
        <v>1.8522000000000001</v>
      </c>
      <c r="P690">
        <v>0.28770000000000001</v>
      </c>
    </row>
    <row r="691" spans="9:16" x14ac:dyDescent="0.3">
      <c r="I691">
        <v>2.1135999999999999</v>
      </c>
      <c r="J691">
        <v>1.5911</v>
      </c>
      <c r="K691">
        <v>1.9751000000000001</v>
      </c>
      <c r="L691">
        <v>-0.38399</v>
      </c>
      <c r="M691">
        <v>2.1135999999999999</v>
      </c>
      <c r="N691">
        <v>1.5315000000000001</v>
      </c>
      <c r="O691">
        <v>1.6747000000000001</v>
      </c>
      <c r="P691">
        <v>-0.14327000000000001</v>
      </c>
    </row>
    <row r="692" spans="9:16" x14ac:dyDescent="0.3">
      <c r="I692">
        <v>2.2551000000000001</v>
      </c>
      <c r="J692">
        <v>3.2385000000000002</v>
      </c>
      <c r="K692">
        <v>2.0910000000000002</v>
      </c>
      <c r="L692">
        <v>1.1475</v>
      </c>
      <c r="M692">
        <v>2.2551000000000001</v>
      </c>
      <c r="N692">
        <v>2.3729</v>
      </c>
      <c r="O692">
        <v>1.7472000000000001</v>
      </c>
      <c r="P692">
        <v>0.62570999999999999</v>
      </c>
    </row>
    <row r="693" spans="9:16" x14ac:dyDescent="0.3">
      <c r="I693">
        <v>2.7425999999999999</v>
      </c>
      <c r="J693">
        <v>1.6901999999999999</v>
      </c>
      <c r="K693">
        <v>2.4904000000000002</v>
      </c>
      <c r="L693">
        <v>-0.80018</v>
      </c>
      <c r="M693">
        <v>2.7425999999999999</v>
      </c>
      <c r="N693">
        <v>1.4472</v>
      </c>
      <c r="O693">
        <v>1.9966999999999999</v>
      </c>
      <c r="P693">
        <v>-0.54954000000000003</v>
      </c>
    </row>
    <row r="694" spans="9:16" x14ac:dyDescent="0.3">
      <c r="I694">
        <v>2.2450000000000001</v>
      </c>
      <c r="J694">
        <v>3.8748</v>
      </c>
      <c r="K694">
        <v>2.0827</v>
      </c>
      <c r="L694">
        <v>1.7921</v>
      </c>
      <c r="M694">
        <v>2.2450000000000001</v>
      </c>
      <c r="N694">
        <v>2.5402999999999998</v>
      </c>
      <c r="O694">
        <v>1.742</v>
      </c>
      <c r="P694">
        <v>0.79832999999999998</v>
      </c>
    </row>
    <row r="695" spans="9:16" x14ac:dyDescent="0.3">
      <c r="I695">
        <v>2.4918</v>
      </c>
      <c r="J695">
        <v>2.3010000000000002</v>
      </c>
      <c r="K695">
        <v>2.2848999999999999</v>
      </c>
      <c r="L695">
        <v>1.6132000000000001E-2</v>
      </c>
      <c r="M695">
        <v>2.4918</v>
      </c>
      <c r="N695">
        <v>2.0333999999999999</v>
      </c>
      <c r="O695">
        <v>1.8683000000000001</v>
      </c>
      <c r="P695">
        <v>0.1651</v>
      </c>
    </row>
    <row r="696" spans="9:16" x14ac:dyDescent="0.3">
      <c r="I696">
        <v>2.1879</v>
      </c>
      <c r="J696">
        <v>2.5865999999999998</v>
      </c>
      <c r="K696">
        <v>2.0358999999999998</v>
      </c>
      <c r="L696">
        <v>0.55064999999999997</v>
      </c>
      <c r="M696">
        <v>2.1879</v>
      </c>
      <c r="N696">
        <v>2.1461000000000001</v>
      </c>
      <c r="O696">
        <v>1.7128000000000001</v>
      </c>
      <c r="P696">
        <v>0.43334</v>
      </c>
    </row>
    <row r="697" spans="9:16" x14ac:dyDescent="0.3">
      <c r="I697">
        <v>3.1168</v>
      </c>
      <c r="J697">
        <v>2.1522999999999999</v>
      </c>
      <c r="K697">
        <v>2.7968999999999999</v>
      </c>
      <c r="L697">
        <v>-0.64458000000000004</v>
      </c>
      <c r="M697">
        <v>3.1168</v>
      </c>
      <c r="N697">
        <v>1.9912000000000001</v>
      </c>
      <c r="O697">
        <v>2.1882000000000001</v>
      </c>
      <c r="P697">
        <v>-0.19694</v>
      </c>
    </row>
    <row r="698" spans="9:16" x14ac:dyDescent="0.3">
      <c r="I698">
        <v>2.0411999999999999</v>
      </c>
      <c r="J698">
        <v>2.1614</v>
      </c>
      <c r="K698">
        <v>1.9157999999999999</v>
      </c>
      <c r="L698">
        <v>0.24559</v>
      </c>
      <c r="M698">
        <v>2.0411999999999999</v>
      </c>
      <c r="N698">
        <v>1.8325</v>
      </c>
      <c r="O698">
        <v>1.6376999999999999</v>
      </c>
      <c r="P698">
        <v>0.19478999999999999</v>
      </c>
    </row>
    <row r="699" spans="9:16" x14ac:dyDescent="0.3">
      <c r="I699">
        <v>2.1238999999999999</v>
      </c>
      <c r="J699">
        <v>3.4763000000000002</v>
      </c>
      <c r="K699">
        <v>1.9835</v>
      </c>
      <c r="L699">
        <v>1.4927999999999999</v>
      </c>
      <c r="M699">
        <v>2.1238999999999999</v>
      </c>
      <c r="N699">
        <v>2.4857</v>
      </c>
      <c r="O699">
        <v>1.68</v>
      </c>
      <c r="P699">
        <v>0.80569999999999997</v>
      </c>
    </row>
    <row r="700" spans="9:16" x14ac:dyDescent="0.3">
      <c r="I700">
        <v>1.9753000000000001</v>
      </c>
      <c r="J700">
        <v>0</v>
      </c>
      <c r="K700">
        <v>1.8617999999999999</v>
      </c>
      <c r="L700">
        <v>-1.8617999999999999</v>
      </c>
      <c r="M700">
        <v>1.9753000000000001</v>
      </c>
      <c r="N700">
        <v>0</v>
      </c>
      <c r="O700">
        <v>1.6040000000000001</v>
      </c>
      <c r="P700">
        <v>-1.6040000000000001</v>
      </c>
    </row>
    <row r="701" spans="9:16" x14ac:dyDescent="0.3">
      <c r="I701">
        <v>2.1073</v>
      </c>
      <c r="J701">
        <v>0</v>
      </c>
      <c r="K701">
        <v>1.9699</v>
      </c>
      <c r="L701">
        <v>-1.9699</v>
      </c>
      <c r="M701">
        <v>2.1073</v>
      </c>
      <c r="N701">
        <v>0</v>
      </c>
      <c r="O701">
        <v>1.6715</v>
      </c>
      <c r="P701">
        <v>-1.6715</v>
      </c>
    </row>
    <row r="702" spans="9:16" x14ac:dyDescent="0.3">
      <c r="I702">
        <v>2.4487999999999999</v>
      </c>
      <c r="J702">
        <v>3.1690999999999998</v>
      </c>
      <c r="K702">
        <v>2.2496</v>
      </c>
      <c r="L702">
        <v>0.91944999999999999</v>
      </c>
      <c r="M702">
        <v>2.4487999999999999</v>
      </c>
      <c r="N702">
        <v>2.2833000000000001</v>
      </c>
      <c r="O702">
        <v>1.8463000000000001</v>
      </c>
      <c r="P702">
        <v>0.43701000000000001</v>
      </c>
    </row>
    <row r="703" spans="9:16" x14ac:dyDescent="0.3">
      <c r="I703">
        <v>2.4024000000000001</v>
      </c>
      <c r="J703">
        <v>3.4257</v>
      </c>
      <c r="K703">
        <v>2.2117</v>
      </c>
      <c r="L703">
        <v>1.214</v>
      </c>
      <c r="M703">
        <v>2.4024000000000001</v>
      </c>
      <c r="N703">
        <v>2.4487000000000001</v>
      </c>
      <c r="O703">
        <v>1.8226</v>
      </c>
      <c r="P703">
        <v>0.62614000000000003</v>
      </c>
    </row>
    <row r="704" spans="9:16" x14ac:dyDescent="0.3">
      <c r="I704">
        <v>2.6122999999999998</v>
      </c>
      <c r="J704">
        <v>3.4649000000000001</v>
      </c>
      <c r="K704">
        <v>2.3835999999999999</v>
      </c>
      <c r="L704">
        <v>1.0812999999999999</v>
      </c>
      <c r="M704">
        <v>2.6122999999999998</v>
      </c>
      <c r="N704">
        <v>2.4813999999999998</v>
      </c>
      <c r="O704">
        <v>1.93</v>
      </c>
      <c r="P704">
        <v>0.55145</v>
      </c>
    </row>
    <row r="705" spans="9:16" x14ac:dyDescent="0.3">
      <c r="I705">
        <v>3.0556999999999999</v>
      </c>
      <c r="J705">
        <v>3.8104</v>
      </c>
      <c r="K705">
        <v>2.7469000000000001</v>
      </c>
      <c r="L705">
        <v>1.0636000000000001</v>
      </c>
      <c r="M705">
        <v>3.0556999999999999</v>
      </c>
      <c r="N705">
        <v>2.4983</v>
      </c>
      <c r="O705">
        <v>2.1568999999999998</v>
      </c>
      <c r="P705">
        <v>0.34137000000000001</v>
      </c>
    </row>
    <row r="706" spans="9:16" x14ac:dyDescent="0.3">
      <c r="I706">
        <v>1.8784000000000001</v>
      </c>
      <c r="J706">
        <v>2.1366999999999998</v>
      </c>
      <c r="K706">
        <v>1.7824</v>
      </c>
      <c r="L706">
        <v>0.35432000000000002</v>
      </c>
      <c r="M706">
        <v>1.8784000000000001</v>
      </c>
      <c r="N706">
        <v>1.9031</v>
      </c>
      <c r="O706">
        <v>1.5544</v>
      </c>
      <c r="P706">
        <v>0.34870000000000001</v>
      </c>
    </row>
    <row r="707" spans="9:16" x14ac:dyDescent="0.3">
      <c r="I707">
        <v>2.7130000000000001</v>
      </c>
      <c r="J707">
        <v>2.6656</v>
      </c>
      <c r="K707">
        <v>2.4661</v>
      </c>
      <c r="L707">
        <v>0.19947999999999999</v>
      </c>
      <c r="M707">
        <v>2.7130000000000001</v>
      </c>
      <c r="N707">
        <v>2.1760999999999999</v>
      </c>
      <c r="O707">
        <v>1.9815</v>
      </c>
      <c r="P707">
        <v>0.19456999999999999</v>
      </c>
    </row>
    <row r="708" spans="9:16" x14ac:dyDescent="0.3">
      <c r="I708">
        <v>2.1120999999999999</v>
      </c>
      <c r="J708">
        <v>0.60206000000000004</v>
      </c>
      <c r="K708">
        <v>1.9739</v>
      </c>
      <c r="L708">
        <v>-1.3717999999999999</v>
      </c>
      <c r="M708">
        <v>2.1120999999999999</v>
      </c>
      <c r="N708">
        <v>0.60206000000000004</v>
      </c>
      <c r="O708">
        <v>1.6739999999999999</v>
      </c>
      <c r="P708">
        <v>-1.0720000000000001</v>
      </c>
    </row>
    <row r="709" spans="9:16" x14ac:dyDescent="0.3">
      <c r="I709">
        <v>2.2513999999999998</v>
      </c>
      <c r="J709">
        <v>1.9867999999999999</v>
      </c>
      <c r="K709">
        <v>2.0880000000000001</v>
      </c>
      <c r="L709">
        <v>-0.10118000000000001</v>
      </c>
      <c r="M709">
        <v>2.2513999999999998</v>
      </c>
      <c r="N709">
        <v>1.8692</v>
      </c>
      <c r="O709">
        <v>1.7453000000000001</v>
      </c>
      <c r="P709">
        <v>0.12395</v>
      </c>
    </row>
    <row r="710" spans="9:16" x14ac:dyDescent="0.3">
      <c r="I710">
        <v>2.0706000000000002</v>
      </c>
      <c r="J710">
        <v>1.3222</v>
      </c>
      <c r="K710">
        <v>1.9399</v>
      </c>
      <c r="L710">
        <v>-0.61767000000000005</v>
      </c>
      <c r="M710">
        <v>2.0706000000000002</v>
      </c>
      <c r="N710">
        <v>1.2303999999999999</v>
      </c>
      <c r="O710">
        <v>1.6528</v>
      </c>
      <c r="P710">
        <v>-0.42232999999999998</v>
      </c>
    </row>
    <row r="711" spans="9:16" x14ac:dyDescent="0.3">
      <c r="I711">
        <v>2.6137000000000001</v>
      </c>
      <c r="J711">
        <v>2.5038</v>
      </c>
      <c r="K711">
        <v>2.3847999999999998</v>
      </c>
      <c r="L711">
        <v>0.11903</v>
      </c>
      <c r="M711">
        <v>2.6137000000000001</v>
      </c>
      <c r="N711">
        <v>2.1875</v>
      </c>
      <c r="O711">
        <v>1.9307000000000001</v>
      </c>
      <c r="P711">
        <v>0.25680999999999998</v>
      </c>
    </row>
    <row r="712" spans="9:16" x14ac:dyDescent="0.3">
      <c r="I712">
        <v>2.4424000000000001</v>
      </c>
      <c r="J712">
        <v>1.7403999999999999</v>
      </c>
      <c r="K712">
        <v>2.2444000000000002</v>
      </c>
      <c r="L712">
        <v>-0.50407000000000002</v>
      </c>
      <c r="M712">
        <v>2.4424000000000001</v>
      </c>
      <c r="N712">
        <v>1.6812</v>
      </c>
      <c r="O712">
        <v>1.843</v>
      </c>
      <c r="P712">
        <v>-0.1618</v>
      </c>
    </row>
    <row r="713" spans="9:16" x14ac:dyDescent="0.3">
      <c r="I713">
        <v>2.7564000000000002</v>
      </c>
      <c r="J713">
        <v>3.0369999999999999</v>
      </c>
      <c r="K713">
        <v>2.5017</v>
      </c>
      <c r="L713">
        <v>0.53537000000000001</v>
      </c>
      <c r="M713">
        <v>2.7564000000000002</v>
      </c>
      <c r="N713">
        <v>2.4216000000000002</v>
      </c>
      <c r="O713">
        <v>2.0036999999999998</v>
      </c>
      <c r="P713">
        <v>0.41786000000000001</v>
      </c>
    </row>
    <row r="714" spans="9:16" x14ac:dyDescent="0.3">
      <c r="I714">
        <v>2.6229</v>
      </c>
      <c r="J714">
        <v>3.1307</v>
      </c>
      <c r="K714">
        <v>2.3923000000000001</v>
      </c>
      <c r="L714">
        <v>0.73834</v>
      </c>
      <c r="M714">
        <v>2.6229</v>
      </c>
      <c r="N714">
        <v>2.3180999999999998</v>
      </c>
      <c r="O714">
        <v>1.9354</v>
      </c>
      <c r="P714">
        <v>0.38263000000000003</v>
      </c>
    </row>
    <row r="715" spans="9:16" x14ac:dyDescent="0.3">
      <c r="I715">
        <v>2.6354000000000002</v>
      </c>
      <c r="J715">
        <v>3.3946000000000001</v>
      </c>
      <c r="K715">
        <v>2.4026000000000001</v>
      </c>
      <c r="L715">
        <v>0.99207000000000001</v>
      </c>
      <c r="M715">
        <v>2.6354000000000002</v>
      </c>
      <c r="N715">
        <v>2.3616999999999999</v>
      </c>
      <c r="O715">
        <v>1.9418</v>
      </c>
      <c r="P715">
        <v>0.4199</v>
      </c>
    </row>
    <row r="716" spans="9:16" x14ac:dyDescent="0.3">
      <c r="I716">
        <v>3.0411999999999999</v>
      </c>
      <c r="J716">
        <v>4.0072999999999999</v>
      </c>
      <c r="K716">
        <v>2.7349000000000001</v>
      </c>
      <c r="L716">
        <v>1.2723</v>
      </c>
      <c r="M716">
        <v>3.0411999999999999</v>
      </c>
      <c r="N716">
        <v>2.5998999999999999</v>
      </c>
      <c r="O716">
        <v>2.1495000000000002</v>
      </c>
      <c r="P716">
        <v>0.45040000000000002</v>
      </c>
    </row>
    <row r="717" spans="9:16" x14ac:dyDescent="0.3">
      <c r="I717">
        <v>2.2706</v>
      </c>
      <c r="J717">
        <v>2.0373999999999999</v>
      </c>
      <c r="K717">
        <v>2.1036999999999999</v>
      </c>
      <c r="L717">
        <v>-6.6244999999999998E-2</v>
      </c>
      <c r="M717">
        <v>2.2706</v>
      </c>
      <c r="N717">
        <v>1.8388</v>
      </c>
      <c r="O717">
        <v>1.7551000000000001</v>
      </c>
      <c r="P717">
        <v>8.3748000000000003E-2</v>
      </c>
    </row>
    <row r="718" spans="9:16" x14ac:dyDescent="0.3">
      <c r="I718">
        <v>2.7905000000000002</v>
      </c>
      <c r="J718">
        <v>4.2949000000000002</v>
      </c>
      <c r="K718">
        <v>2.5295999999999998</v>
      </c>
      <c r="L718">
        <v>1.7653000000000001</v>
      </c>
      <c r="M718">
        <v>2.7905000000000002</v>
      </c>
      <c r="N718">
        <v>2.6084999999999998</v>
      </c>
      <c r="O718">
        <v>2.0211999999999999</v>
      </c>
      <c r="P718">
        <v>0.58733000000000002</v>
      </c>
    </row>
    <row r="719" spans="9:16" x14ac:dyDescent="0.3">
      <c r="I719">
        <v>2.8134000000000001</v>
      </c>
      <c r="J719">
        <v>3.0979999999999999</v>
      </c>
      <c r="K719">
        <v>2.5484</v>
      </c>
      <c r="L719">
        <v>0.54959000000000002</v>
      </c>
      <c r="M719">
        <v>2.8134000000000001</v>
      </c>
      <c r="N719">
        <v>2.4487000000000001</v>
      </c>
      <c r="O719">
        <v>2.0329000000000002</v>
      </c>
      <c r="P719">
        <v>0.41578999999999999</v>
      </c>
    </row>
    <row r="720" spans="9:16" x14ac:dyDescent="0.3">
      <c r="I720">
        <v>2.9685999999999999</v>
      </c>
      <c r="J720">
        <v>3.6497999999999999</v>
      </c>
      <c r="K720">
        <v>2.6755</v>
      </c>
      <c r="L720">
        <v>0.97428999999999999</v>
      </c>
      <c r="M720">
        <v>2.9685999999999999</v>
      </c>
      <c r="N720">
        <v>2.5752000000000002</v>
      </c>
      <c r="O720">
        <v>2.1124000000000001</v>
      </c>
      <c r="P720">
        <v>0.46282000000000001</v>
      </c>
    </row>
    <row r="721" spans="9:16" x14ac:dyDescent="0.3">
      <c r="I721">
        <v>3.1821999999999999</v>
      </c>
      <c r="J721">
        <v>4.6215999999999999</v>
      </c>
      <c r="K721">
        <v>2.8504</v>
      </c>
      <c r="L721">
        <v>1.7710999999999999</v>
      </c>
      <c r="M721">
        <v>3.1821999999999999</v>
      </c>
      <c r="N721">
        <v>2.6665000000000001</v>
      </c>
      <c r="O721">
        <v>2.2216</v>
      </c>
      <c r="P721">
        <v>0.44486999999999999</v>
      </c>
    </row>
    <row r="722" spans="9:16" x14ac:dyDescent="0.3">
      <c r="I722">
        <v>2.7862</v>
      </c>
      <c r="J722">
        <v>3.4458000000000002</v>
      </c>
      <c r="K722">
        <v>2.5261</v>
      </c>
      <c r="L722">
        <v>0.91964999999999997</v>
      </c>
      <c r="M722">
        <v>2.7862</v>
      </c>
      <c r="N722">
        <v>2.4346000000000001</v>
      </c>
      <c r="O722">
        <v>2.0190000000000001</v>
      </c>
      <c r="P722">
        <v>0.41554999999999997</v>
      </c>
    </row>
    <row r="723" spans="9:16" x14ac:dyDescent="0.3">
      <c r="I723">
        <v>2.8639999999999999</v>
      </c>
      <c r="J723">
        <v>1.3009999999999999</v>
      </c>
      <c r="K723">
        <v>2.5897999999999999</v>
      </c>
      <c r="L723">
        <v>-1.2887999999999999</v>
      </c>
      <c r="M723">
        <v>2.8639999999999999</v>
      </c>
      <c r="N723">
        <v>1.2303999999999999</v>
      </c>
      <c r="O723">
        <v>2.0588000000000002</v>
      </c>
      <c r="P723">
        <v>-0.82838999999999996</v>
      </c>
    </row>
    <row r="724" spans="9:16" x14ac:dyDescent="0.3">
      <c r="I724">
        <v>2.4870000000000001</v>
      </c>
      <c r="J724">
        <v>3.2850999999999999</v>
      </c>
      <c r="K724">
        <v>2.2810000000000001</v>
      </c>
      <c r="L724">
        <v>1.0041</v>
      </c>
      <c r="M724">
        <v>2.4870000000000001</v>
      </c>
      <c r="N724">
        <v>2.3908999999999998</v>
      </c>
      <c r="O724">
        <v>1.8658999999999999</v>
      </c>
      <c r="P724">
        <v>0.52505999999999997</v>
      </c>
    </row>
    <row r="725" spans="9:16" x14ac:dyDescent="0.3">
      <c r="I725">
        <v>2.6046999999999998</v>
      </c>
      <c r="J725">
        <v>3.7496999999999998</v>
      </c>
      <c r="K725">
        <v>2.3773</v>
      </c>
      <c r="L725">
        <v>1.3723000000000001</v>
      </c>
      <c r="M725">
        <v>2.6046999999999998</v>
      </c>
      <c r="N725">
        <v>2.5366</v>
      </c>
      <c r="O725">
        <v>1.9260999999999999</v>
      </c>
      <c r="P725">
        <v>0.61048000000000002</v>
      </c>
    </row>
    <row r="726" spans="9:16" x14ac:dyDescent="0.3">
      <c r="I726">
        <v>2.4020999999999999</v>
      </c>
      <c r="J726">
        <v>3.3666</v>
      </c>
      <c r="K726">
        <v>2.2113999999999998</v>
      </c>
      <c r="L726">
        <v>1.1552</v>
      </c>
      <c r="M726">
        <v>2.4020999999999999</v>
      </c>
      <c r="N726">
        <v>2.4742000000000002</v>
      </c>
      <c r="O726">
        <v>1.8224</v>
      </c>
      <c r="P726">
        <v>0.65180000000000005</v>
      </c>
    </row>
    <row r="727" spans="9:16" x14ac:dyDescent="0.3">
      <c r="I727">
        <v>2.7905000000000002</v>
      </c>
      <c r="J727">
        <v>2.2967</v>
      </c>
      <c r="K727">
        <v>2.5295999999999998</v>
      </c>
      <c r="L727">
        <v>-0.2329</v>
      </c>
      <c r="M727">
        <v>2.7905000000000002</v>
      </c>
      <c r="N727">
        <v>2.0792000000000002</v>
      </c>
      <c r="O727">
        <v>2.0211999999999999</v>
      </c>
      <c r="P727">
        <v>5.8004E-2</v>
      </c>
    </row>
    <row r="728" spans="9:16" x14ac:dyDescent="0.3">
      <c r="I728">
        <v>2.1705999999999999</v>
      </c>
      <c r="J728">
        <v>2.98</v>
      </c>
      <c r="K728">
        <v>2.0217000000000001</v>
      </c>
      <c r="L728">
        <v>0.95826999999999996</v>
      </c>
      <c r="M728">
        <v>2.1705999999999999</v>
      </c>
      <c r="N728">
        <v>2.2856000000000001</v>
      </c>
      <c r="O728">
        <v>1.7039</v>
      </c>
      <c r="P728">
        <v>0.58165</v>
      </c>
    </row>
    <row r="729" spans="9:16" x14ac:dyDescent="0.3">
      <c r="I729">
        <v>2.5472999999999999</v>
      </c>
      <c r="J729">
        <v>2.5314999999999999</v>
      </c>
      <c r="K729">
        <v>2.3302999999999998</v>
      </c>
      <c r="L729">
        <v>0.20114000000000001</v>
      </c>
      <c r="M729">
        <v>2.5472999999999999</v>
      </c>
      <c r="N729">
        <v>2.1583999999999999</v>
      </c>
      <c r="O729">
        <v>1.8967000000000001</v>
      </c>
      <c r="P729">
        <v>0.26164999999999999</v>
      </c>
    </row>
    <row r="730" spans="9:16" x14ac:dyDescent="0.3">
      <c r="I730">
        <v>2.1511</v>
      </c>
      <c r="J730">
        <v>2.2147999999999999</v>
      </c>
      <c r="K730">
        <v>2.0057999999999998</v>
      </c>
      <c r="L730">
        <v>0.20906</v>
      </c>
      <c r="M730">
        <v>2.1511</v>
      </c>
      <c r="N730">
        <v>1.9242999999999999</v>
      </c>
      <c r="O730">
        <v>1.6939</v>
      </c>
      <c r="P730">
        <v>0.23033000000000001</v>
      </c>
    </row>
    <row r="731" spans="9:16" x14ac:dyDescent="0.3">
      <c r="I731">
        <v>2.2248999999999999</v>
      </c>
      <c r="J731">
        <v>2.3711000000000002</v>
      </c>
      <c r="K731">
        <v>2.0663</v>
      </c>
      <c r="L731">
        <v>0.30480000000000002</v>
      </c>
      <c r="M731">
        <v>2.2248999999999999</v>
      </c>
      <c r="N731">
        <v>2.1173000000000002</v>
      </c>
      <c r="O731">
        <v>1.7317</v>
      </c>
      <c r="P731">
        <v>0.38553999999999999</v>
      </c>
    </row>
    <row r="732" spans="9:16" x14ac:dyDescent="0.3">
      <c r="I732">
        <v>2.452</v>
      </c>
      <c r="J732">
        <v>2.5623</v>
      </c>
      <c r="K732">
        <v>2.2523</v>
      </c>
      <c r="L732">
        <v>0.30998999999999999</v>
      </c>
      <c r="M732">
        <v>2.452</v>
      </c>
      <c r="N732">
        <v>2.2279</v>
      </c>
      <c r="O732">
        <v>1.8480000000000001</v>
      </c>
      <c r="P732">
        <v>0.37992999999999999</v>
      </c>
    </row>
    <row r="733" spans="9:16" x14ac:dyDescent="0.3">
      <c r="I733">
        <v>2.3090999999999999</v>
      </c>
      <c r="J733">
        <v>3.0823999999999998</v>
      </c>
      <c r="K733">
        <v>2.1352000000000002</v>
      </c>
      <c r="L733">
        <v>0.94723000000000002</v>
      </c>
      <c r="M733">
        <v>2.3090999999999999</v>
      </c>
      <c r="N733">
        <v>2.3222</v>
      </c>
      <c r="O733">
        <v>1.7747999999999999</v>
      </c>
      <c r="P733">
        <v>0.54742000000000002</v>
      </c>
    </row>
    <row r="734" spans="9:16" x14ac:dyDescent="0.3">
      <c r="I734">
        <v>2.1004999999999998</v>
      </c>
      <c r="J734">
        <v>2.4813999999999998</v>
      </c>
      <c r="K734">
        <v>1.9643999999999999</v>
      </c>
      <c r="L734">
        <v>0.51707999999999998</v>
      </c>
      <c r="M734">
        <v>2.1004999999999998</v>
      </c>
      <c r="N734">
        <v>2.2014</v>
      </c>
      <c r="O734">
        <v>1.6680999999999999</v>
      </c>
      <c r="P734">
        <v>0.53332999999999997</v>
      </c>
    </row>
    <row r="735" spans="9:16" x14ac:dyDescent="0.3">
      <c r="I735">
        <v>2.6053999999999999</v>
      </c>
      <c r="J735">
        <v>2.9538000000000002</v>
      </c>
      <c r="K735">
        <v>2.3780000000000001</v>
      </c>
      <c r="L735">
        <v>0.57579999999999998</v>
      </c>
      <c r="M735">
        <v>2.6053999999999999</v>
      </c>
      <c r="N735">
        <v>2.29</v>
      </c>
      <c r="O735">
        <v>1.9265000000000001</v>
      </c>
      <c r="P735">
        <v>0.36357</v>
      </c>
    </row>
    <row r="736" spans="9:16" x14ac:dyDescent="0.3">
      <c r="I736">
        <v>3.0264000000000002</v>
      </c>
      <c r="J736">
        <v>2.8062</v>
      </c>
      <c r="K736">
        <v>2.7229000000000001</v>
      </c>
      <c r="L736">
        <v>8.3322999999999994E-2</v>
      </c>
      <c r="M736">
        <v>3.0264000000000002</v>
      </c>
      <c r="N736">
        <v>2.3443999999999998</v>
      </c>
      <c r="O736">
        <v>2.1419000000000001</v>
      </c>
      <c r="P736">
        <v>0.20246</v>
      </c>
    </row>
    <row r="737" spans="9:16" x14ac:dyDescent="0.3">
      <c r="I737">
        <v>2.1476000000000002</v>
      </c>
      <c r="J737">
        <v>1.1460999999999999</v>
      </c>
      <c r="K737">
        <v>2.0028999999999999</v>
      </c>
      <c r="L737">
        <v>-0.85675999999999997</v>
      </c>
      <c r="M737">
        <v>2.1476000000000002</v>
      </c>
      <c r="N737">
        <v>1.0791999999999999</v>
      </c>
      <c r="O737">
        <v>1.6920999999999999</v>
      </c>
      <c r="P737">
        <v>-0.61295999999999995</v>
      </c>
    </row>
    <row r="738" spans="9:16" x14ac:dyDescent="0.3">
      <c r="I738">
        <v>2.6177999999999999</v>
      </c>
      <c r="J738">
        <v>2.1846999999999999</v>
      </c>
      <c r="K738">
        <v>2.3881000000000001</v>
      </c>
      <c r="L738">
        <v>-0.20344000000000001</v>
      </c>
      <c r="M738">
        <v>2.6177999999999999</v>
      </c>
      <c r="N738">
        <v>1.9912000000000001</v>
      </c>
      <c r="O738">
        <v>1.9328000000000001</v>
      </c>
      <c r="P738">
        <v>5.8407000000000001E-2</v>
      </c>
    </row>
    <row r="739" spans="9:16" x14ac:dyDescent="0.3">
      <c r="I739">
        <v>2.6522999999999999</v>
      </c>
      <c r="J739">
        <v>3.1987000000000001</v>
      </c>
      <c r="K739">
        <v>2.4163999999999999</v>
      </c>
      <c r="L739">
        <v>0.7823</v>
      </c>
      <c r="M739">
        <v>2.6522999999999999</v>
      </c>
      <c r="N739">
        <v>2.29</v>
      </c>
      <c r="O739">
        <v>1.9504999999999999</v>
      </c>
      <c r="P739">
        <v>0.33957999999999999</v>
      </c>
    </row>
    <row r="740" spans="9:16" x14ac:dyDescent="0.3">
      <c r="I740">
        <v>2.6536</v>
      </c>
      <c r="J740">
        <v>3.7122000000000002</v>
      </c>
      <c r="K740">
        <v>2.4174000000000002</v>
      </c>
      <c r="L740">
        <v>1.2948</v>
      </c>
      <c r="M740">
        <v>2.6536</v>
      </c>
      <c r="N740">
        <v>2.3892000000000002</v>
      </c>
      <c r="O740">
        <v>1.9511000000000001</v>
      </c>
      <c r="P740">
        <v>0.43803999999999998</v>
      </c>
    </row>
    <row r="741" spans="9:16" x14ac:dyDescent="0.3">
      <c r="I741">
        <v>2.7743000000000002</v>
      </c>
      <c r="J741">
        <v>1.5911</v>
      </c>
      <c r="K741">
        <v>2.5164</v>
      </c>
      <c r="L741">
        <v>-0.92528999999999995</v>
      </c>
      <c r="M741">
        <v>2.7743000000000002</v>
      </c>
      <c r="N741">
        <v>1.4472</v>
      </c>
      <c r="O741">
        <v>2.0129000000000001</v>
      </c>
      <c r="P741">
        <v>-0.56576000000000004</v>
      </c>
    </row>
    <row r="742" spans="9:16" x14ac:dyDescent="0.3">
      <c r="I742">
        <v>2.1859999999999999</v>
      </c>
      <c r="J742">
        <v>2.29</v>
      </c>
      <c r="K742">
        <v>2.0344000000000002</v>
      </c>
      <c r="L742">
        <v>0.25563999999999998</v>
      </c>
      <c r="M742">
        <v>2.1859999999999999</v>
      </c>
      <c r="N742">
        <v>1.9541999999999999</v>
      </c>
      <c r="O742">
        <v>1.7118</v>
      </c>
      <c r="P742">
        <v>0.24242</v>
      </c>
    </row>
    <row r="743" spans="9:16" x14ac:dyDescent="0.3">
      <c r="I743">
        <v>2.5192999999999999</v>
      </c>
      <c r="J743">
        <v>0.95423999999999998</v>
      </c>
      <c r="K743">
        <v>2.3073999999999999</v>
      </c>
      <c r="L743">
        <v>-1.3532</v>
      </c>
      <c r="M743">
        <v>2.5192999999999999</v>
      </c>
      <c r="N743">
        <v>0.90308999999999995</v>
      </c>
      <c r="O743">
        <v>1.8824000000000001</v>
      </c>
      <c r="P743">
        <v>-0.97929999999999995</v>
      </c>
    </row>
    <row r="744" spans="9:16" x14ac:dyDescent="0.3">
      <c r="I744">
        <v>2.3144</v>
      </c>
      <c r="J744">
        <v>2.8549000000000002</v>
      </c>
      <c r="K744">
        <v>2.1395</v>
      </c>
      <c r="L744">
        <v>0.71536999999999995</v>
      </c>
      <c r="M744">
        <v>2.3144</v>
      </c>
      <c r="N744">
        <v>2.3180999999999998</v>
      </c>
      <c r="O744">
        <v>1.7775000000000001</v>
      </c>
      <c r="P744">
        <v>0.54054999999999997</v>
      </c>
    </row>
    <row r="745" spans="9:16" x14ac:dyDescent="0.3">
      <c r="I745">
        <v>2.5388000000000002</v>
      </c>
      <c r="J745">
        <v>1.6812</v>
      </c>
      <c r="K745">
        <v>2.3233999999999999</v>
      </c>
      <c r="L745">
        <v>-0.64217000000000002</v>
      </c>
      <c r="M745">
        <v>2.5388000000000002</v>
      </c>
      <c r="N745">
        <v>1.6232</v>
      </c>
      <c r="O745">
        <v>1.8924000000000001</v>
      </c>
      <c r="P745">
        <v>-0.26913999999999999</v>
      </c>
    </row>
    <row r="746" spans="9:16" x14ac:dyDescent="0.3">
      <c r="I746">
        <v>2.5666000000000002</v>
      </c>
      <c r="J746">
        <v>1.2303999999999999</v>
      </c>
      <c r="K746">
        <v>2.3460999999999999</v>
      </c>
      <c r="L746">
        <v>-1.1156999999999999</v>
      </c>
      <c r="M746">
        <v>2.5666000000000002</v>
      </c>
      <c r="N746">
        <v>1.2040999999999999</v>
      </c>
      <c r="O746">
        <v>1.9066000000000001</v>
      </c>
      <c r="P746">
        <v>-0.70245999999999997</v>
      </c>
    </row>
    <row r="747" spans="9:16" x14ac:dyDescent="0.3">
      <c r="I747">
        <v>2.7833999999999999</v>
      </c>
      <c r="J747">
        <v>1.3222</v>
      </c>
      <c r="K747">
        <v>2.5238</v>
      </c>
      <c r="L747">
        <v>-1.2015</v>
      </c>
      <c r="M747">
        <v>2.7833999999999999</v>
      </c>
      <c r="N747">
        <v>1.2787999999999999</v>
      </c>
      <c r="O747">
        <v>2.0175999999999998</v>
      </c>
      <c r="P747">
        <v>-0.73880000000000001</v>
      </c>
    </row>
    <row r="748" spans="9:16" x14ac:dyDescent="0.3">
      <c r="I748">
        <v>2.1623999999999999</v>
      </c>
      <c r="J748">
        <v>1.6232</v>
      </c>
      <c r="K748">
        <v>2.0150000000000001</v>
      </c>
      <c r="L748">
        <v>-0.39177000000000001</v>
      </c>
      <c r="M748">
        <v>2.1623999999999999</v>
      </c>
      <c r="N748">
        <v>1.3978999999999999</v>
      </c>
      <c r="O748">
        <v>1.6997</v>
      </c>
      <c r="P748">
        <v>-0.30177999999999999</v>
      </c>
    </row>
    <row r="749" spans="9:16" x14ac:dyDescent="0.3">
      <c r="I749">
        <v>2.0295999999999998</v>
      </c>
      <c r="J749">
        <v>2.0828000000000002</v>
      </c>
      <c r="K749">
        <v>1.9063000000000001</v>
      </c>
      <c r="L749">
        <v>0.17649999999999999</v>
      </c>
      <c r="M749">
        <v>2.0295999999999998</v>
      </c>
      <c r="N749">
        <v>1.8512999999999999</v>
      </c>
      <c r="O749">
        <v>1.6317999999999999</v>
      </c>
      <c r="P749">
        <v>0.21948000000000001</v>
      </c>
    </row>
    <row r="750" spans="9:16" x14ac:dyDescent="0.3">
      <c r="I750">
        <v>2.1221000000000001</v>
      </c>
      <c r="J750">
        <v>2.7951999999999999</v>
      </c>
      <c r="K750">
        <v>1.982</v>
      </c>
      <c r="L750">
        <v>0.81315999999999999</v>
      </c>
      <c r="M750">
        <v>2.1221000000000001</v>
      </c>
      <c r="N750">
        <v>2.2404999999999999</v>
      </c>
      <c r="O750">
        <v>1.6791</v>
      </c>
      <c r="P750">
        <v>0.56145</v>
      </c>
    </row>
    <row r="751" spans="9:16" x14ac:dyDescent="0.3">
      <c r="I751">
        <v>2.7496</v>
      </c>
      <c r="J751">
        <v>1.7924</v>
      </c>
      <c r="K751">
        <v>2.4961000000000002</v>
      </c>
      <c r="L751">
        <v>-0.70367999999999997</v>
      </c>
      <c r="M751">
        <v>2.7496</v>
      </c>
      <c r="N751">
        <v>1.6812</v>
      </c>
      <c r="O751">
        <v>2.0002</v>
      </c>
      <c r="P751">
        <v>-0.31901000000000002</v>
      </c>
    </row>
    <row r="752" spans="9:16" x14ac:dyDescent="0.3">
      <c r="I752">
        <v>2.8734000000000002</v>
      </c>
      <c r="J752">
        <v>1.7403999999999999</v>
      </c>
      <c r="K752">
        <v>2.5975000000000001</v>
      </c>
      <c r="L752">
        <v>-0.85719000000000001</v>
      </c>
      <c r="M752">
        <v>2.8734000000000002</v>
      </c>
      <c r="N752">
        <v>1.7323999999999999</v>
      </c>
      <c r="O752">
        <v>2.0636000000000001</v>
      </c>
      <c r="P752">
        <v>-0.33124999999999999</v>
      </c>
    </row>
    <row r="753" spans="9:16" x14ac:dyDescent="0.3">
      <c r="I753">
        <v>2.8780000000000001</v>
      </c>
      <c r="J753">
        <v>4.4947999999999997</v>
      </c>
      <c r="K753">
        <v>2.6013000000000002</v>
      </c>
      <c r="L753">
        <v>1.8935</v>
      </c>
      <c r="M753">
        <v>2.8780000000000001</v>
      </c>
      <c r="N753">
        <v>2.5501999999999998</v>
      </c>
      <c r="O753">
        <v>2.0659999999999998</v>
      </c>
      <c r="P753">
        <v>0.48425000000000001</v>
      </c>
    </row>
    <row r="754" spans="9:16" x14ac:dyDescent="0.3">
      <c r="I754">
        <v>2.3460999999999999</v>
      </c>
      <c r="J754">
        <v>2.4969000000000001</v>
      </c>
      <c r="K754">
        <v>2.1656</v>
      </c>
      <c r="L754">
        <v>0.33135999999999999</v>
      </c>
      <c r="M754">
        <v>2.3460999999999999</v>
      </c>
      <c r="N754">
        <v>2.0828000000000002</v>
      </c>
      <c r="O754">
        <v>1.7938000000000001</v>
      </c>
      <c r="P754">
        <v>0.28900999999999999</v>
      </c>
    </row>
    <row r="755" spans="9:16" x14ac:dyDescent="0.3">
      <c r="I755">
        <v>1.7315</v>
      </c>
      <c r="J755">
        <v>1.3616999999999999</v>
      </c>
      <c r="K755">
        <v>1.6620999999999999</v>
      </c>
      <c r="L755">
        <v>-0.30035000000000001</v>
      </c>
      <c r="M755">
        <v>1.7315</v>
      </c>
      <c r="N755">
        <v>1.2787999999999999</v>
      </c>
      <c r="O755">
        <v>1.4792000000000001</v>
      </c>
      <c r="P755">
        <v>-0.20046</v>
      </c>
    </row>
    <row r="756" spans="9:16" x14ac:dyDescent="0.3">
      <c r="I756">
        <v>2.774</v>
      </c>
      <c r="J756">
        <v>2.7387999999999999</v>
      </c>
      <c r="K756">
        <v>2.5160999999999998</v>
      </c>
      <c r="L756">
        <v>0.22267000000000001</v>
      </c>
      <c r="M756">
        <v>2.774</v>
      </c>
      <c r="N756">
        <v>2.1703000000000001</v>
      </c>
      <c r="O756">
        <v>2.0127999999999999</v>
      </c>
      <c r="P756">
        <v>0.15748999999999999</v>
      </c>
    </row>
    <row r="757" spans="9:16" x14ac:dyDescent="0.3">
      <c r="I757">
        <v>2.6518000000000002</v>
      </c>
      <c r="J757">
        <v>1.5051000000000001</v>
      </c>
      <c r="K757">
        <v>2.4159999999999999</v>
      </c>
      <c r="L757">
        <v>-0.91080000000000005</v>
      </c>
      <c r="M757">
        <v>2.6518000000000002</v>
      </c>
      <c r="N757">
        <v>1.4472</v>
      </c>
      <c r="O757">
        <v>1.9501999999999999</v>
      </c>
      <c r="P757">
        <v>-0.50304000000000004</v>
      </c>
    </row>
    <row r="758" spans="9:16" x14ac:dyDescent="0.3">
      <c r="I758">
        <v>2.3651</v>
      </c>
      <c r="J758">
        <v>1.5563</v>
      </c>
      <c r="K758">
        <v>2.1810999999999998</v>
      </c>
      <c r="L758">
        <v>-0.62480000000000002</v>
      </c>
      <c r="M758">
        <v>2.3651</v>
      </c>
      <c r="N758">
        <v>1.5185</v>
      </c>
      <c r="O758">
        <v>1.8035000000000001</v>
      </c>
      <c r="P758">
        <v>-0.28495999999999999</v>
      </c>
    </row>
    <row r="759" spans="9:16" x14ac:dyDescent="0.3">
      <c r="I759">
        <v>2.3039999999999998</v>
      </c>
      <c r="J759">
        <v>2.1703000000000001</v>
      </c>
      <c r="K759">
        <v>2.1311</v>
      </c>
      <c r="L759">
        <v>3.9187E-2</v>
      </c>
      <c r="M759">
        <v>2.3039999999999998</v>
      </c>
      <c r="N759">
        <v>1.9541999999999999</v>
      </c>
      <c r="O759">
        <v>1.7722</v>
      </c>
      <c r="P759">
        <v>0.18201999999999999</v>
      </c>
    </row>
    <row r="760" spans="9:16" x14ac:dyDescent="0.3">
      <c r="I760">
        <v>2.4813000000000001</v>
      </c>
      <c r="J760">
        <v>0.69896999999999998</v>
      </c>
      <c r="K760">
        <v>2.2763</v>
      </c>
      <c r="L760">
        <v>-1.5772999999999999</v>
      </c>
      <c r="M760">
        <v>2.4813000000000001</v>
      </c>
      <c r="N760">
        <v>0.60206000000000004</v>
      </c>
      <c r="O760">
        <v>1.863</v>
      </c>
      <c r="P760">
        <v>-1.2608999999999999</v>
      </c>
    </row>
    <row r="761" spans="9:16" x14ac:dyDescent="0.3">
      <c r="I761">
        <v>2.7191000000000001</v>
      </c>
      <c r="J761">
        <v>3.4312</v>
      </c>
      <c r="K761">
        <v>2.4710999999999999</v>
      </c>
      <c r="L761">
        <v>0.96008000000000004</v>
      </c>
      <c r="M761">
        <v>2.7191000000000001</v>
      </c>
      <c r="N761">
        <v>2.3365</v>
      </c>
      <c r="O761">
        <v>1.9846999999999999</v>
      </c>
      <c r="P761">
        <v>0.35178999999999999</v>
      </c>
    </row>
    <row r="762" spans="9:16" x14ac:dyDescent="0.3">
      <c r="I762">
        <v>2.7959000000000001</v>
      </c>
      <c r="J762">
        <v>3.4498000000000002</v>
      </c>
      <c r="K762">
        <v>2.5339999999999998</v>
      </c>
      <c r="L762">
        <v>0.91578000000000004</v>
      </c>
      <c r="M762">
        <v>2.7959000000000001</v>
      </c>
      <c r="N762">
        <v>2.4361999999999999</v>
      </c>
      <c r="O762">
        <v>2.024</v>
      </c>
      <c r="P762">
        <v>0.41221000000000002</v>
      </c>
    </row>
    <row r="763" spans="9:16" x14ac:dyDescent="0.3">
      <c r="I763">
        <v>2.4716</v>
      </c>
      <c r="J763">
        <v>2.3927</v>
      </c>
      <c r="K763">
        <v>2.2683</v>
      </c>
      <c r="L763">
        <v>0.12436999999999999</v>
      </c>
      <c r="M763">
        <v>2.4716</v>
      </c>
      <c r="N763">
        <v>2.0491999999999999</v>
      </c>
      <c r="O763">
        <v>1.8580000000000001</v>
      </c>
      <c r="P763">
        <v>0.19125</v>
      </c>
    </row>
    <row r="764" spans="9:16" x14ac:dyDescent="0.3">
      <c r="I764">
        <v>3.1920000000000002</v>
      </c>
      <c r="J764">
        <v>3.6080000000000001</v>
      </c>
      <c r="K764">
        <v>2.8584999999999998</v>
      </c>
      <c r="L764">
        <v>0.74951999999999996</v>
      </c>
      <c r="M764">
        <v>3.1920000000000002</v>
      </c>
      <c r="N764">
        <v>2.5118999999999998</v>
      </c>
      <c r="O764">
        <v>2.2267000000000001</v>
      </c>
      <c r="P764">
        <v>0.28521999999999997</v>
      </c>
    </row>
    <row r="765" spans="9:16" x14ac:dyDescent="0.3">
      <c r="I765">
        <v>2.3454999999999999</v>
      </c>
      <c r="J765">
        <v>2.4116</v>
      </c>
      <c r="K765">
        <v>2.165</v>
      </c>
      <c r="L765">
        <v>0.24661</v>
      </c>
      <c r="M765">
        <v>2.3454999999999999</v>
      </c>
      <c r="N765">
        <v>2.1038000000000001</v>
      </c>
      <c r="O765">
        <v>1.7934000000000001</v>
      </c>
      <c r="P765">
        <v>0.31037999999999999</v>
      </c>
    </row>
    <row r="766" spans="9:16" x14ac:dyDescent="0.3">
      <c r="I766">
        <v>2.6067999999999998</v>
      </c>
      <c r="J766">
        <v>3.4580000000000002</v>
      </c>
      <c r="K766">
        <v>2.3791000000000002</v>
      </c>
      <c r="L766">
        <v>1.0789</v>
      </c>
      <c r="M766">
        <v>2.6067999999999998</v>
      </c>
      <c r="N766">
        <v>2.3978999999999999</v>
      </c>
      <c r="O766">
        <v>1.9272</v>
      </c>
      <c r="P766">
        <v>0.47076000000000001</v>
      </c>
    </row>
    <row r="767" spans="9:16" x14ac:dyDescent="0.3">
      <c r="I767">
        <v>2.294</v>
      </c>
      <c r="J767">
        <v>3.2650999999999999</v>
      </c>
      <c r="K767">
        <v>2.1229</v>
      </c>
      <c r="L767">
        <v>1.1422000000000001</v>
      </c>
      <c r="M767">
        <v>2.294</v>
      </c>
      <c r="N767">
        <v>2.4942000000000002</v>
      </c>
      <c r="O767">
        <v>1.7670999999999999</v>
      </c>
      <c r="P767">
        <v>0.72706000000000004</v>
      </c>
    </row>
    <row r="768" spans="9:16" x14ac:dyDescent="0.3">
      <c r="I768">
        <v>1.8533999999999999</v>
      </c>
      <c r="J768">
        <v>2.0453000000000001</v>
      </c>
      <c r="K768">
        <v>1.7619</v>
      </c>
      <c r="L768">
        <v>0.28342000000000001</v>
      </c>
      <c r="M768">
        <v>1.8533999999999999</v>
      </c>
      <c r="N768">
        <v>1.7924</v>
      </c>
      <c r="O768">
        <v>1.5416000000000001</v>
      </c>
      <c r="P768">
        <v>0.25080999999999998</v>
      </c>
    </row>
    <row r="769" spans="9:16" x14ac:dyDescent="0.3">
      <c r="I769">
        <v>2.4986999999999999</v>
      </c>
      <c r="J769">
        <v>2.3201000000000001</v>
      </c>
      <c r="K769">
        <v>2.2905000000000002</v>
      </c>
      <c r="L769">
        <v>2.9613E-2</v>
      </c>
      <c r="M769">
        <v>2.4986999999999999</v>
      </c>
      <c r="N769">
        <v>2.0413999999999999</v>
      </c>
      <c r="O769">
        <v>1.8717999999999999</v>
      </c>
      <c r="P769">
        <v>0.16955000000000001</v>
      </c>
    </row>
    <row r="770" spans="9:16" x14ac:dyDescent="0.3">
      <c r="I770">
        <v>1.8022</v>
      </c>
      <c r="J770">
        <v>1.7634000000000001</v>
      </c>
      <c r="K770">
        <v>1.72</v>
      </c>
      <c r="L770">
        <v>4.3427E-2</v>
      </c>
      <c r="M770">
        <v>1.8022</v>
      </c>
      <c r="N770">
        <v>1.5798000000000001</v>
      </c>
      <c r="O770">
        <v>1.5154000000000001</v>
      </c>
      <c r="P770">
        <v>6.4379000000000006E-2</v>
      </c>
    </row>
    <row r="771" spans="9:16" x14ac:dyDescent="0.3">
      <c r="I771">
        <v>2.2812000000000001</v>
      </c>
      <c r="J771">
        <v>3.7734000000000001</v>
      </c>
      <c r="K771">
        <v>2.1124000000000001</v>
      </c>
      <c r="L771">
        <v>1.661</v>
      </c>
      <c r="M771">
        <v>2.2812000000000001</v>
      </c>
      <c r="N771">
        <v>2.5327999999999999</v>
      </c>
      <c r="O771">
        <v>1.7605999999999999</v>
      </c>
      <c r="P771">
        <v>0.77219000000000004</v>
      </c>
    </row>
    <row r="772" spans="9:16" x14ac:dyDescent="0.3">
      <c r="I772">
        <v>2.1806999999999999</v>
      </c>
      <c r="J772">
        <v>2.4264999999999999</v>
      </c>
      <c r="K772">
        <v>2.0299999999999998</v>
      </c>
      <c r="L772">
        <v>0.39648</v>
      </c>
      <c r="M772">
        <v>2.1806999999999999</v>
      </c>
      <c r="N772">
        <v>2.0933999999999999</v>
      </c>
      <c r="O772">
        <v>1.7091000000000001</v>
      </c>
      <c r="P772">
        <v>0.38433</v>
      </c>
    </row>
    <row r="773" spans="9:16" x14ac:dyDescent="0.3">
      <c r="I773">
        <v>2.1029</v>
      </c>
      <c r="J773">
        <v>2.1206</v>
      </c>
      <c r="K773">
        <v>1.9662999999999999</v>
      </c>
      <c r="L773">
        <v>0.15428</v>
      </c>
      <c r="M773">
        <v>2.1029</v>
      </c>
      <c r="N773">
        <v>1.9541999999999999</v>
      </c>
      <c r="O773">
        <v>1.6693</v>
      </c>
      <c r="P773">
        <v>0.28497</v>
      </c>
    </row>
    <row r="774" spans="9:16" x14ac:dyDescent="0.3">
      <c r="I774">
        <v>2.7978999999999998</v>
      </c>
      <c r="J774">
        <v>2.6474000000000002</v>
      </c>
      <c r="K774">
        <v>2.5356999999999998</v>
      </c>
      <c r="L774">
        <v>0.11168</v>
      </c>
      <c r="M774">
        <v>2.7978999999999998</v>
      </c>
      <c r="N774">
        <v>2.2303999999999999</v>
      </c>
      <c r="O774">
        <v>2.0249999999999999</v>
      </c>
      <c r="P774">
        <v>0.20544000000000001</v>
      </c>
    </row>
    <row r="775" spans="9:16" x14ac:dyDescent="0.3">
      <c r="I775">
        <v>2.3887999999999998</v>
      </c>
      <c r="J775">
        <v>2.0607000000000002</v>
      </c>
      <c r="K775">
        <v>2.2004999999999999</v>
      </c>
      <c r="L775">
        <v>-0.13979</v>
      </c>
      <c r="M775">
        <v>2.3887999999999998</v>
      </c>
      <c r="N775">
        <v>1.8062</v>
      </c>
      <c r="O775">
        <v>1.8156000000000001</v>
      </c>
      <c r="P775">
        <v>-9.4061000000000006E-3</v>
      </c>
    </row>
    <row r="776" spans="9:16" x14ac:dyDescent="0.3">
      <c r="I776">
        <v>2.1854</v>
      </c>
      <c r="J776">
        <v>0.47711999999999999</v>
      </c>
      <c r="K776">
        <v>2.0339</v>
      </c>
      <c r="L776">
        <v>-1.5567</v>
      </c>
      <c r="M776">
        <v>2.1854</v>
      </c>
      <c r="N776">
        <v>0.47711999999999999</v>
      </c>
      <c r="O776">
        <v>1.7115</v>
      </c>
      <c r="P776">
        <v>-1.2343999999999999</v>
      </c>
    </row>
    <row r="777" spans="9:16" x14ac:dyDescent="0.3">
      <c r="I777">
        <v>2.1697000000000002</v>
      </c>
      <c r="J777">
        <v>1.6812</v>
      </c>
      <c r="K777">
        <v>2.0209999999999999</v>
      </c>
      <c r="L777">
        <v>-0.33976000000000001</v>
      </c>
      <c r="M777">
        <v>2.1697000000000002</v>
      </c>
      <c r="N777">
        <v>1.5315000000000001</v>
      </c>
      <c r="O777">
        <v>1.7035</v>
      </c>
      <c r="P777">
        <v>-0.17197999999999999</v>
      </c>
    </row>
    <row r="778" spans="9:16" x14ac:dyDescent="0.3">
      <c r="I778">
        <v>2.3218999999999999</v>
      </c>
      <c r="J778">
        <v>2.7496999999999998</v>
      </c>
      <c r="K778">
        <v>2.1457000000000002</v>
      </c>
      <c r="L778">
        <v>0.60399000000000003</v>
      </c>
      <c r="M778">
        <v>2.3218999999999999</v>
      </c>
      <c r="N778">
        <v>2.238</v>
      </c>
      <c r="O778">
        <v>1.7814000000000001</v>
      </c>
      <c r="P778">
        <v>0.45666000000000001</v>
      </c>
    </row>
    <row r="779" spans="9:16" x14ac:dyDescent="0.3">
      <c r="I779">
        <v>2.8500999999999999</v>
      </c>
      <c r="J779">
        <v>4.4981999999999998</v>
      </c>
      <c r="K779">
        <v>2.5783999999999998</v>
      </c>
      <c r="L779">
        <v>1.9198</v>
      </c>
      <c r="M779">
        <v>2.8500999999999999</v>
      </c>
      <c r="N779">
        <v>2.6989999999999998</v>
      </c>
      <c r="O779">
        <v>2.0516999999999999</v>
      </c>
      <c r="P779">
        <v>0.64727000000000001</v>
      </c>
    </row>
    <row r="780" spans="9:16" x14ac:dyDescent="0.3">
      <c r="I780">
        <v>2.4504999999999999</v>
      </c>
      <c r="J780">
        <v>0.69896999999999998</v>
      </c>
      <c r="K780">
        <v>2.2511000000000001</v>
      </c>
      <c r="L780">
        <v>-1.5521</v>
      </c>
      <c r="M780">
        <v>2.4504999999999999</v>
      </c>
      <c r="N780">
        <v>0.69896999999999998</v>
      </c>
      <c r="O780">
        <v>1.8472</v>
      </c>
      <c r="P780">
        <v>-1.1482000000000001</v>
      </c>
    </row>
    <row r="781" spans="9:16" x14ac:dyDescent="0.3">
      <c r="I781">
        <v>2.4020999999999999</v>
      </c>
      <c r="J781">
        <v>2.2147999999999999</v>
      </c>
      <c r="K781">
        <v>2.2115</v>
      </c>
      <c r="L781">
        <v>3.3877999999999998E-3</v>
      </c>
      <c r="M781">
        <v>2.4020999999999999</v>
      </c>
      <c r="N781">
        <v>1.9638</v>
      </c>
      <c r="O781">
        <v>1.8224</v>
      </c>
      <c r="P781">
        <v>0.14135</v>
      </c>
    </row>
    <row r="782" spans="9:16" x14ac:dyDescent="0.3">
      <c r="I782">
        <v>1.8978999999999999</v>
      </c>
      <c r="J782">
        <v>0.77815000000000001</v>
      </c>
      <c r="K782">
        <v>1.7984</v>
      </c>
      <c r="L782">
        <v>-1.0202</v>
      </c>
      <c r="M782">
        <v>1.8978999999999999</v>
      </c>
      <c r="N782">
        <v>0.69896999999999998</v>
      </c>
      <c r="O782">
        <v>1.5644</v>
      </c>
      <c r="P782">
        <v>-0.86541000000000001</v>
      </c>
    </row>
    <row r="783" spans="9:16" x14ac:dyDescent="0.3">
      <c r="I783">
        <v>2.3207</v>
      </c>
      <c r="J783">
        <v>1.9541999999999999</v>
      </c>
      <c r="K783">
        <v>2.1446999999999998</v>
      </c>
      <c r="L783">
        <v>-0.19048000000000001</v>
      </c>
      <c r="M783">
        <v>2.3207</v>
      </c>
      <c r="N783">
        <v>1.7559</v>
      </c>
      <c r="O783">
        <v>1.7806999999999999</v>
      </c>
      <c r="P783">
        <v>-2.4874E-2</v>
      </c>
    </row>
    <row r="784" spans="9:16" x14ac:dyDescent="0.3">
      <c r="I784">
        <v>2.1669999999999998</v>
      </c>
      <c r="J784">
        <v>2.0569000000000002</v>
      </c>
      <c r="K784">
        <v>2.0188000000000001</v>
      </c>
      <c r="L784">
        <v>3.8063E-2</v>
      </c>
      <c r="M784">
        <v>2.1669999999999998</v>
      </c>
      <c r="N784">
        <v>1.8261000000000001</v>
      </c>
      <c r="O784">
        <v>1.7020999999999999</v>
      </c>
      <c r="P784">
        <v>0.12397</v>
      </c>
    </row>
    <row r="785" spans="9:16" x14ac:dyDescent="0.3">
      <c r="I785">
        <v>2.5104000000000002</v>
      </c>
      <c r="J785">
        <v>1.4914000000000001</v>
      </c>
      <c r="K785">
        <v>2.3001999999999998</v>
      </c>
      <c r="L785">
        <v>-0.80879999999999996</v>
      </c>
      <c r="M785">
        <v>2.5104000000000002</v>
      </c>
      <c r="N785">
        <v>1.415</v>
      </c>
      <c r="O785">
        <v>1.8778999999999999</v>
      </c>
      <c r="P785">
        <v>-0.46289000000000002</v>
      </c>
    </row>
    <row r="786" spans="9:16" x14ac:dyDescent="0.3">
      <c r="I786">
        <v>2.1753</v>
      </c>
      <c r="J786">
        <v>1.5185</v>
      </c>
      <c r="K786">
        <v>2.0257000000000001</v>
      </c>
      <c r="L786">
        <v>-0.50714000000000004</v>
      </c>
      <c r="M786">
        <v>2.1753</v>
      </c>
      <c r="N786">
        <v>1.4771000000000001</v>
      </c>
      <c r="O786">
        <v>1.7063999999999999</v>
      </c>
      <c r="P786">
        <v>-0.22924</v>
      </c>
    </row>
    <row r="787" spans="9:16" x14ac:dyDescent="0.3">
      <c r="I787">
        <v>2.1718000000000002</v>
      </c>
      <c r="J787">
        <v>3.1385999999999998</v>
      </c>
      <c r="K787">
        <v>2.0228000000000002</v>
      </c>
      <c r="L787">
        <v>1.1157999999999999</v>
      </c>
      <c r="M787">
        <v>2.1718000000000002</v>
      </c>
      <c r="N787">
        <v>2.2601</v>
      </c>
      <c r="O787">
        <v>1.7045999999999999</v>
      </c>
      <c r="P787">
        <v>0.55549999999999999</v>
      </c>
    </row>
    <row r="788" spans="9:16" x14ac:dyDescent="0.3">
      <c r="I788">
        <v>2.9333</v>
      </c>
      <c r="J788">
        <v>1.4623999999999999</v>
      </c>
      <c r="K788">
        <v>2.6465999999999998</v>
      </c>
      <c r="L788">
        <v>-1.1841999999999999</v>
      </c>
      <c r="M788">
        <v>2.9333</v>
      </c>
      <c r="N788">
        <v>1.3616999999999999</v>
      </c>
      <c r="O788">
        <v>2.0943000000000001</v>
      </c>
      <c r="P788">
        <v>-0.73255999999999999</v>
      </c>
    </row>
    <row r="789" spans="9:16" x14ac:dyDescent="0.3">
      <c r="I789">
        <v>2.1541000000000001</v>
      </c>
      <c r="J789">
        <v>1.9731000000000001</v>
      </c>
      <c r="K789">
        <v>2.0083000000000002</v>
      </c>
      <c r="L789">
        <v>-3.5129000000000001E-2</v>
      </c>
      <c r="M789">
        <v>2.1541000000000001</v>
      </c>
      <c r="N789">
        <v>1.8194999999999999</v>
      </c>
      <c r="O789">
        <v>1.6955</v>
      </c>
      <c r="P789">
        <v>0.12404999999999999</v>
      </c>
    </row>
    <row r="790" spans="9:16" x14ac:dyDescent="0.3">
      <c r="I790">
        <v>2.4268000000000001</v>
      </c>
      <c r="J790">
        <v>2.5899000000000001</v>
      </c>
      <c r="K790">
        <v>2.2317</v>
      </c>
      <c r="L790">
        <v>0.35830000000000001</v>
      </c>
      <c r="M790">
        <v>2.4268000000000001</v>
      </c>
      <c r="N790">
        <v>2.1271</v>
      </c>
      <c r="O790">
        <v>1.8351</v>
      </c>
      <c r="P790">
        <v>0.29204999999999998</v>
      </c>
    </row>
    <row r="791" spans="9:16" x14ac:dyDescent="0.3">
      <c r="I791">
        <v>1.6283000000000001</v>
      </c>
      <c r="J791">
        <v>2.3729</v>
      </c>
      <c r="K791">
        <v>1.5774999999999999</v>
      </c>
      <c r="L791">
        <v>0.79542000000000002</v>
      </c>
      <c r="M791">
        <v>1.6283000000000001</v>
      </c>
      <c r="N791">
        <v>2.0211999999999999</v>
      </c>
      <c r="O791">
        <v>1.4263999999999999</v>
      </c>
      <c r="P791">
        <v>0.59482000000000002</v>
      </c>
    </row>
    <row r="792" spans="9:16" x14ac:dyDescent="0.3">
      <c r="I792">
        <v>1.5456000000000001</v>
      </c>
      <c r="J792">
        <v>1.7076</v>
      </c>
      <c r="K792">
        <v>1.5097</v>
      </c>
      <c r="L792">
        <v>0.19783999999999999</v>
      </c>
      <c r="M792">
        <v>1.5456000000000001</v>
      </c>
      <c r="N792">
        <v>1.4771000000000001</v>
      </c>
      <c r="O792">
        <v>1.3839999999999999</v>
      </c>
      <c r="P792">
        <v>9.3084E-2</v>
      </c>
    </row>
    <row r="793" spans="9:16" x14ac:dyDescent="0.3">
      <c r="I793">
        <v>2.3940000000000001</v>
      </c>
      <c r="J793">
        <v>1.8388</v>
      </c>
      <c r="K793">
        <v>2.2046999999999999</v>
      </c>
      <c r="L793">
        <v>-0.36588999999999999</v>
      </c>
      <c r="M793">
        <v>2.3940000000000001</v>
      </c>
      <c r="N793">
        <v>1.8194999999999999</v>
      </c>
      <c r="O793">
        <v>1.8182</v>
      </c>
      <c r="P793">
        <v>1.2986E-3</v>
      </c>
    </row>
    <row r="794" spans="9:16" x14ac:dyDescent="0.3">
      <c r="I794">
        <v>1.9117</v>
      </c>
      <c r="J794">
        <v>2.8959999999999999</v>
      </c>
      <c r="K794">
        <v>1.8097000000000001</v>
      </c>
      <c r="L794">
        <v>1.0863</v>
      </c>
      <c r="M794">
        <v>1.9117</v>
      </c>
      <c r="N794">
        <v>2.2601</v>
      </c>
      <c r="O794">
        <v>1.5713999999999999</v>
      </c>
      <c r="P794">
        <v>0.68864000000000003</v>
      </c>
    </row>
    <row r="795" spans="9:16" x14ac:dyDescent="0.3">
      <c r="I795">
        <v>2.3378999999999999</v>
      </c>
      <c r="J795">
        <v>3.1617000000000002</v>
      </c>
      <c r="K795">
        <v>2.1587999999999998</v>
      </c>
      <c r="L795">
        <v>1.0027999999999999</v>
      </c>
      <c r="M795">
        <v>2.3378999999999999</v>
      </c>
      <c r="N795">
        <v>2.4264999999999999</v>
      </c>
      <c r="O795">
        <v>1.7896000000000001</v>
      </c>
      <c r="P795">
        <v>0.63695000000000002</v>
      </c>
    </row>
    <row r="796" spans="9:16" x14ac:dyDescent="0.3">
      <c r="I796">
        <v>1.9797</v>
      </c>
      <c r="J796">
        <v>1.9137999999999999</v>
      </c>
      <c r="K796">
        <v>1.8653999999999999</v>
      </c>
      <c r="L796">
        <v>4.8446000000000003E-2</v>
      </c>
      <c r="M796">
        <v>1.9797</v>
      </c>
      <c r="N796">
        <v>1.716</v>
      </c>
      <c r="O796">
        <v>1.6062000000000001</v>
      </c>
      <c r="P796">
        <v>0.10978</v>
      </c>
    </row>
    <row r="797" spans="9:16" x14ac:dyDescent="0.3">
      <c r="I797">
        <v>2.2637</v>
      </c>
      <c r="J797">
        <v>2.7896000000000001</v>
      </c>
      <c r="K797">
        <v>2.0979999999999999</v>
      </c>
      <c r="L797">
        <v>0.69155999999999995</v>
      </c>
      <c r="M797">
        <v>2.2637</v>
      </c>
      <c r="N797">
        <v>2.3384999999999998</v>
      </c>
      <c r="O797">
        <v>1.7516</v>
      </c>
      <c r="P797">
        <v>0.58689000000000002</v>
      </c>
    </row>
    <row r="798" spans="9:16" x14ac:dyDescent="0.3">
      <c r="I798">
        <v>2.6240000000000001</v>
      </c>
      <c r="J798">
        <v>2.6221999999999999</v>
      </c>
      <c r="K798">
        <v>2.3932000000000002</v>
      </c>
      <c r="L798">
        <v>0.22903000000000001</v>
      </c>
      <c r="M798">
        <v>2.6240000000000001</v>
      </c>
      <c r="N798">
        <v>2.1959</v>
      </c>
      <c r="O798">
        <v>1.9359999999999999</v>
      </c>
      <c r="P798">
        <v>0.25992999999999999</v>
      </c>
    </row>
    <row r="799" spans="9:16" x14ac:dyDescent="0.3">
      <c r="I799">
        <v>2.5038999999999998</v>
      </c>
      <c r="J799">
        <v>0.77815000000000001</v>
      </c>
      <c r="K799">
        <v>2.2948</v>
      </c>
      <c r="L799">
        <v>-1.5165999999999999</v>
      </c>
      <c r="M799">
        <v>2.5038999999999998</v>
      </c>
      <c r="N799">
        <v>0.77815000000000001</v>
      </c>
      <c r="O799">
        <v>1.8745000000000001</v>
      </c>
      <c r="P799">
        <v>-1.0963000000000001</v>
      </c>
    </row>
  </sheetData>
  <conditionalFormatting sqref="AD2:AD171">
    <cfRule type="cellIs" dxfId="120" priority="43" operator="lessThan">
      <formula>$AG$19</formula>
    </cfRule>
    <cfRule type="cellIs" dxfId="119" priority="44" operator="greaterThan">
      <formula>$AG$18</formula>
    </cfRule>
  </conditionalFormatting>
  <conditionalFormatting sqref="Z1:Z1048576">
    <cfRule type="cellIs" dxfId="118" priority="41" operator="lessThan">
      <formula>$AG$8</formula>
    </cfRule>
    <cfRule type="cellIs" dxfId="117" priority="42" operator="greaterThan">
      <formula>$AG$7</formula>
    </cfRule>
  </conditionalFormatting>
  <conditionalFormatting sqref="AD1:AD176 AD182:AD184 AD190:AD1048576">
    <cfRule type="cellIs" dxfId="116" priority="39" operator="lessThan">
      <formula>$AG$19</formula>
    </cfRule>
    <cfRule type="cellIs" dxfId="115" priority="40" operator="greaterThan">
      <formula>$AG$18</formula>
    </cfRule>
  </conditionalFormatting>
  <conditionalFormatting sqref="V1:V174 V347:V1048576">
    <cfRule type="cellIs" dxfId="114" priority="35" operator="lessThan">
      <formula>$AN$19</formula>
    </cfRule>
    <cfRule type="cellIs" dxfId="113" priority="36" operator="greaterThan">
      <formula>$AN$18</formula>
    </cfRule>
  </conditionalFormatting>
  <conditionalFormatting sqref="R1:R1048576">
    <cfRule type="cellIs" dxfId="112" priority="33" operator="lessThan">
      <formula>$AN$8</formula>
    </cfRule>
    <cfRule type="cellIs" dxfId="111" priority="34" operator="greaterThan">
      <formula>$AN$7</formula>
    </cfRule>
  </conditionalFormatting>
  <conditionalFormatting sqref="AJ3:AJ4">
    <cfRule type="cellIs" dxfId="110" priority="31" operator="lessThan">
      <formula>$AG$8</formula>
    </cfRule>
    <cfRule type="cellIs" dxfId="109" priority="32" operator="greaterThan">
      <formula>$AG$7</formula>
    </cfRule>
  </conditionalFormatting>
  <conditionalFormatting sqref="AQ3:AQ11">
    <cfRule type="cellIs" dxfId="108" priority="29" operator="lessThan">
      <formula>$AN$8</formula>
    </cfRule>
    <cfRule type="cellIs" dxfId="107" priority="30" operator="greaterThan">
      <formula>$AN$7</formula>
    </cfRule>
  </conditionalFormatting>
  <conditionalFormatting sqref="AP183:AP189">
    <cfRule type="cellIs" dxfId="106" priority="19" operator="lessThan">
      <formula>$AG$8</formula>
    </cfRule>
    <cfRule type="cellIs" dxfId="105" priority="20" operator="greaterThan">
      <formula>$AG$7</formula>
    </cfRule>
  </conditionalFormatting>
  <conditionalFormatting sqref="AI22:AI189">
    <cfRule type="cellIs" dxfId="104" priority="17" operator="lessThan">
      <formula>$AG$8</formula>
    </cfRule>
    <cfRule type="cellIs" dxfId="103" priority="18" operator="greaterThan">
      <formula>$AG$7</formula>
    </cfRule>
  </conditionalFormatting>
  <conditionalFormatting sqref="AJ22:AJ191">
    <cfRule type="cellIs" dxfId="102" priority="15" operator="lessThan">
      <formula>$AG$19</formula>
    </cfRule>
    <cfRule type="cellIs" dxfId="101" priority="16" operator="greaterThan">
      <formula>$AG$18</formula>
    </cfRule>
  </conditionalFormatting>
  <conditionalFormatting sqref="AJ22:AJ191">
    <cfRule type="cellIs" dxfId="100" priority="13" operator="lessThan">
      <formula>$AG$19</formula>
    </cfRule>
    <cfRule type="cellIs" dxfId="99" priority="14" operator="greaterThan">
      <formula>$AG$18</formula>
    </cfRule>
  </conditionalFormatting>
  <conditionalFormatting sqref="AP22:AP182">
    <cfRule type="cellIs" dxfId="98" priority="11" operator="lessThan">
      <formula>$AN$8</formula>
    </cfRule>
    <cfRule type="cellIs" dxfId="97" priority="12" operator="greaterThan">
      <formula>$AN$7</formula>
    </cfRule>
  </conditionalFormatting>
  <conditionalFormatting sqref="AQ22:AQ191">
    <cfRule type="cellIs" dxfId="96" priority="9" operator="lessThan">
      <formula>$AN$19</formula>
    </cfRule>
    <cfRule type="cellIs" dxfId="95" priority="10" operator="greaterThan">
      <formula>$AN$18</formula>
    </cfRule>
  </conditionalFormatting>
  <conditionalFormatting sqref="X176:X346">
    <cfRule type="cellIs" dxfId="94" priority="7" operator="lessThan">
      <formula>$AE$181</formula>
    </cfRule>
    <cfRule type="cellIs" dxfId="93" priority="8" operator="greaterThan">
      <formula>$AE$180</formula>
    </cfRule>
  </conditionalFormatting>
  <conditionalFormatting sqref="T176:T346">
    <cfRule type="cellIs" dxfId="92" priority="5" operator="lessThan">
      <formula>$AE$189</formula>
    </cfRule>
    <cfRule type="cellIs" dxfId="91" priority="6" operator="greaterThan">
      <formula>$AE$188</formula>
    </cfRule>
  </conditionalFormatting>
  <conditionalFormatting sqref="P176:P799">
    <cfRule type="cellIs" dxfId="90" priority="3" operator="lessThan">
      <formula>$AB$189</formula>
    </cfRule>
    <cfRule type="cellIs" dxfId="89" priority="4" operator="greaterThan">
      <formula>$AB$188</formula>
    </cfRule>
  </conditionalFormatting>
  <conditionalFormatting sqref="L176:L799">
    <cfRule type="cellIs" dxfId="88" priority="1" operator="lessThan">
      <formula>$AB$181</formula>
    </cfRule>
    <cfRule type="cellIs" dxfId="87" priority="2" operator="greaterThan">
      <formula>$AB$180</formula>
    </cfRule>
  </conditionalFormatting>
  <pageMargins left="0.511811024" right="0.511811024" top="0.78740157499999996" bottom="0.78740157499999996" header="0.31496062000000002" footer="0.31496062000000002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71200-4382-4C80-B190-C50DBB894860}">
  <dimension ref="A1:BB806"/>
  <sheetViews>
    <sheetView topLeftCell="A174" zoomScaleNormal="100" workbookViewId="0">
      <selection activeCell="D309" sqref="D309:D774"/>
    </sheetView>
  </sheetViews>
  <sheetFormatPr defaultColWidth="10.5546875" defaultRowHeight="14.4" x14ac:dyDescent="0.3"/>
  <cols>
    <col min="1" max="1" width="11.44140625" customWidth="1"/>
    <col min="2" max="2" width="14.77734375" customWidth="1"/>
    <col min="5" max="5" width="12.44140625" customWidth="1"/>
    <col min="6" max="6" width="14.21875" customWidth="1"/>
    <col min="7" max="8" width="10.6640625" customWidth="1"/>
    <col min="9" max="9" width="12.44140625" customWidth="1"/>
    <col min="10" max="10" width="13.5546875" customWidth="1"/>
    <col min="11" max="12" width="10.6640625" customWidth="1"/>
    <col min="13" max="13" width="12.44140625" customWidth="1"/>
    <col min="14" max="14" width="13" customWidth="1"/>
    <col min="15" max="15" width="11.77734375" customWidth="1"/>
    <col min="16" max="16" width="19.109375" customWidth="1"/>
    <col min="19" max="19" width="12.77734375" customWidth="1"/>
    <col min="20" max="20" width="21.33203125" customWidth="1"/>
    <col min="21" max="21" width="10.77734375" customWidth="1"/>
    <col min="22" max="22" width="10.88671875" customWidth="1"/>
    <col min="23" max="23" width="12.77734375" customWidth="1"/>
    <col min="24" max="24" width="19.6640625" customWidth="1"/>
    <col min="25" max="25" width="10.77734375" customWidth="1"/>
    <col min="26" max="26" width="10.88671875" customWidth="1"/>
    <col min="27" max="27" width="12.77734375" customWidth="1"/>
    <col min="28" max="28" width="21.88671875" customWidth="1"/>
    <col min="29" max="29" width="10.77734375" customWidth="1"/>
    <col min="30" max="30" width="11.88671875" customWidth="1"/>
    <col min="32" max="32" width="10.5546875" style="1"/>
  </cols>
  <sheetData>
    <row r="1" spans="1:54" s="1" customFormat="1" ht="33" customHeight="1" x14ac:dyDescent="0.3">
      <c r="A1" s="1" t="s">
        <v>0</v>
      </c>
      <c r="B1" s="1" t="s">
        <v>176</v>
      </c>
      <c r="C1" s="2" t="s">
        <v>180</v>
      </c>
      <c r="D1" s="2" t="s">
        <v>181</v>
      </c>
      <c r="E1" s="2" t="s">
        <v>182</v>
      </c>
      <c r="F1" s="2" t="s">
        <v>183</v>
      </c>
      <c r="N1" s="5" t="s">
        <v>0</v>
      </c>
      <c r="O1" s="2" t="s">
        <v>176</v>
      </c>
      <c r="P1" s="2" t="s">
        <v>180</v>
      </c>
      <c r="Q1" s="2" t="s">
        <v>184</v>
      </c>
      <c r="R1" s="2" t="s">
        <v>246</v>
      </c>
      <c r="S1" s="2" t="s">
        <v>217</v>
      </c>
      <c r="T1" s="2" t="s">
        <v>181</v>
      </c>
      <c r="U1" s="2" t="s">
        <v>206</v>
      </c>
      <c r="V1" s="2" t="s">
        <v>247</v>
      </c>
      <c r="W1" s="5" t="s">
        <v>218</v>
      </c>
      <c r="X1" s="5" t="s">
        <v>182</v>
      </c>
      <c r="Y1" s="5" t="s">
        <v>209</v>
      </c>
      <c r="Z1" s="5" t="s">
        <v>248</v>
      </c>
      <c r="AA1" s="5" t="s">
        <v>219</v>
      </c>
      <c r="AB1" s="5" t="s">
        <v>183</v>
      </c>
      <c r="AC1" s="5" t="s">
        <v>212</v>
      </c>
      <c r="AD1" s="5" t="s">
        <v>249</v>
      </c>
      <c r="AF1" s="1" t="s">
        <v>192</v>
      </c>
      <c r="AN1" s="1" t="s">
        <v>193</v>
      </c>
      <c r="AU1" s="2" t="s">
        <v>176</v>
      </c>
      <c r="AV1" s="2" t="s">
        <v>258</v>
      </c>
      <c r="AW1" s="2" t="s">
        <v>176</v>
      </c>
      <c r="AX1" s="2" t="s">
        <v>259</v>
      </c>
      <c r="AY1" s="2" t="s">
        <v>176</v>
      </c>
      <c r="AZ1" s="2" t="s">
        <v>260</v>
      </c>
      <c r="BA1" s="2" t="s">
        <v>176</v>
      </c>
      <c r="BB1" s="2" t="s">
        <v>261</v>
      </c>
    </row>
    <row r="2" spans="1:54" x14ac:dyDescent="0.3">
      <c r="A2" t="s">
        <v>2</v>
      </c>
      <c r="B2">
        <v>4.5599664410932146</v>
      </c>
      <c r="C2">
        <f>VLOOKUP(População!$A2,Cidades!$A$1:$E$174,2,FALSE)</f>
        <v>2.0644579892269186</v>
      </c>
      <c r="D2">
        <f>VLOOKUP(População!$A2,Cidades!$A$1:$E$174,3,FALSE)</f>
        <v>0</v>
      </c>
      <c r="E2">
        <f>VLOOKUP(População!$A2,Cidades!$A$1:$E$174,4,FALSE)</f>
        <v>2.3222192947339191</v>
      </c>
      <c r="F2">
        <f>VLOOKUP(População!$A2,Cidades!$A$1:$E$174,5,FALSE)</f>
        <v>0</v>
      </c>
      <c r="N2" t="s">
        <v>2</v>
      </c>
      <c r="O2">
        <v>4.5599999999999996</v>
      </c>
      <c r="P2">
        <v>2.0644999999999998</v>
      </c>
      <c r="Q2">
        <v>2.2259000000000002</v>
      </c>
      <c r="R2">
        <v>-0.16139999999999999</v>
      </c>
      <c r="S2">
        <v>4.5599999999999996</v>
      </c>
      <c r="T2">
        <v>0</v>
      </c>
      <c r="U2">
        <v>0.87256999999999996</v>
      </c>
      <c r="V2">
        <v>-0.87256999999999996</v>
      </c>
      <c r="W2">
        <v>4.5599999999999996</v>
      </c>
      <c r="X2">
        <v>2.3222</v>
      </c>
      <c r="Y2">
        <v>2.9224999999999999</v>
      </c>
      <c r="Z2">
        <v>-0.60028999999999999</v>
      </c>
      <c r="AA2">
        <v>4.5599999999999996</v>
      </c>
      <c r="AB2">
        <v>0</v>
      </c>
      <c r="AC2">
        <v>1.1422000000000001</v>
      </c>
      <c r="AD2">
        <v>-1.1422000000000001</v>
      </c>
      <c r="AF2" s="1" t="s">
        <v>190</v>
      </c>
      <c r="AI2" s="1" t="s">
        <v>204</v>
      </c>
      <c r="AN2" s="1" t="s">
        <v>190</v>
      </c>
      <c r="AQ2" s="1" t="s">
        <v>204</v>
      </c>
      <c r="AU2" s="7">
        <v>4.5599999999999996</v>
      </c>
      <c r="AV2" s="7">
        <v>2.3222</v>
      </c>
      <c r="AW2" s="7">
        <v>4.5599999999999996</v>
      </c>
      <c r="AX2" s="7">
        <v>0</v>
      </c>
      <c r="AY2" s="7">
        <v>4.5599999999999996</v>
      </c>
      <c r="AZ2" s="7">
        <v>2.0644999999999998</v>
      </c>
      <c r="BA2" s="7">
        <v>4.5599999999999996</v>
      </c>
      <c r="BB2" s="7">
        <v>0</v>
      </c>
    </row>
    <row r="3" spans="1:54" x14ac:dyDescent="0.3">
      <c r="A3" t="s">
        <v>3</v>
      </c>
      <c r="B3">
        <v>3.9127533036713231</v>
      </c>
      <c r="C3">
        <f>VLOOKUP(População!$A3,Cidades!$A$1:$E$174,2,FALSE)</f>
        <v>2.2278867046136734</v>
      </c>
      <c r="D3">
        <f>VLOOKUP(População!$A3,Cidades!$A$1:$E$174,3,FALSE)</f>
        <v>0</v>
      </c>
      <c r="E3">
        <f>VLOOKUP(População!$A3,Cidades!$A$1:$E$174,4,FALSE)</f>
        <v>2.6919651027673601</v>
      </c>
      <c r="F3">
        <f>VLOOKUP(População!$A3,Cidades!$A$1:$E$174,5,FALSE)</f>
        <v>0.3010299956639812</v>
      </c>
      <c r="N3" t="s">
        <v>3</v>
      </c>
      <c r="O3">
        <v>3.9127999999999998</v>
      </c>
      <c r="P3">
        <v>2.2279</v>
      </c>
      <c r="Q3">
        <v>2.0733000000000001</v>
      </c>
      <c r="R3">
        <v>0.15462999999999999</v>
      </c>
      <c r="S3">
        <v>3.9127999999999998</v>
      </c>
      <c r="T3">
        <v>0</v>
      </c>
      <c r="U3">
        <v>0.7772</v>
      </c>
      <c r="V3">
        <v>-0.7772</v>
      </c>
      <c r="W3">
        <v>3.9127999999999998</v>
      </c>
      <c r="X3">
        <v>2.6920000000000002</v>
      </c>
      <c r="Y3">
        <v>2.5470000000000002</v>
      </c>
      <c r="Z3">
        <v>0.14498</v>
      </c>
      <c r="AA3">
        <v>3.9127999999999998</v>
      </c>
      <c r="AB3">
        <v>0.30103000000000002</v>
      </c>
      <c r="AC3">
        <v>1.0039</v>
      </c>
      <c r="AD3">
        <v>-0.70286000000000004</v>
      </c>
      <c r="AQ3" s="7" t="s">
        <v>20</v>
      </c>
      <c r="AR3" s="7">
        <v>-0.46850000000000003</v>
      </c>
      <c r="AU3" s="6">
        <v>3.9127999999999998</v>
      </c>
      <c r="AV3" s="6">
        <v>2.6920000000000002</v>
      </c>
      <c r="AW3" s="6">
        <v>3.9127999999999998</v>
      </c>
      <c r="AX3" s="6">
        <v>0.30103000000000002</v>
      </c>
      <c r="AY3" s="6">
        <v>3.9127999999999998</v>
      </c>
      <c r="AZ3" s="6">
        <v>2.2279</v>
      </c>
      <c r="BA3" s="6">
        <v>3.9127999999999998</v>
      </c>
      <c r="BB3" s="6">
        <v>0</v>
      </c>
    </row>
    <row r="4" spans="1:54" x14ac:dyDescent="0.3">
      <c r="A4" t="s">
        <v>4</v>
      </c>
      <c r="B4">
        <v>3.7835462822703496</v>
      </c>
      <c r="C4">
        <f>VLOOKUP(População!$A4,Cidades!$A$1:$E$174,2,FALSE)</f>
        <v>2.2922560713564759</v>
      </c>
      <c r="D4">
        <f>VLOOKUP(População!$A4,Cidades!$A$1:$E$174,3,FALSE)</f>
        <v>0.3010299956639812</v>
      </c>
      <c r="E4">
        <f>VLOOKUP(População!$A4,Cidades!$A$1:$E$174,4,FALSE)</f>
        <v>2.9309490311675228</v>
      </c>
      <c r="F4">
        <f>VLOOKUP(População!$A4,Cidades!$A$1:$E$174,5,FALSE)</f>
        <v>0.3010299956639812</v>
      </c>
      <c r="N4" t="s">
        <v>4</v>
      </c>
      <c r="O4">
        <v>3.7835000000000001</v>
      </c>
      <c r="P4">
        <v>2.2923</v>
      </c>
      <c r="Q4">
        <v>2.0428000000000002</v>
      </c>
      <c r="R4">
        <v>0.24945999999999999</v>
      </c>
      <c r="S4">
        <v>3.7835000000000001</v>
      </c>
      <c r="T4">
        <v>0.30103000000000002</v>
      </c>
      <c r="U4">
        <v>0.75815999999999995</v>
      </c>
      <c r="V4">
        <v>-0.45712999999999998</v>
      </c>
      <c r="W4">
        <v>3.7835000000000001</v>
      </c>
      <c r="X4">
        <v>2.9308999999999998</v>
      </c>
      <c r="Y4">
        <v>2.472</v>
      </c>
      <c r="Z4">
        <v>0.45894000000000001</v>
      </c>
      <c r="AA4">
        <v>3.7835000000000001</v>
      </c>
      <c r="AB4">
        <v>0.30103000000000002</v>
      </c>
      <c r="AC4">
        <v>0.97626999999999997</v>
      </c>
      <c r="AD4">
        <v>-0.67523999999999995</v>
      </c>
      <c r="AF4" s="1" t="s">
        <v>199</v>
      </c>
      <c r="AG4">
        <f>_xlfn.QUARTILE.INC(Z2:Z173,1)</f>
        <v>-0.386855</v>
      </c>
      <c r="AI4" s="6" t="s">
        <v>97</v>
      </c>
      <c r="AJ4" s="6">
        <v>-2.1669999999999998</v>
      </c>
      <c r="AN4" s="1" t="s">
        <v>199</v>
      </c>
      <c r="AO4">
        <f>_xlfn.QUARTILE.INC(Tabela3[RPWAVE],1)</f>
        <v>-8.3017250000000001E-2</v>
      </c>
      <c r="AQ4" s="7" t="s">
        <v>46</v>
      </c>
      <c r="AR4" s="7">
        <v>-0.97323000000000004</v>
      </c>
      <c r="AU4" s="7">
        <v>3.7835000000000001</v>
      </c>
      <c r="AV4" s="7">
        <v>2.9308999999999998</v>
      </c>
      <c r="AW4" s="7">
        <v>3.7835000000000001</v>
      </c>
      <c r="AX4" s="7">
        <v>0.30103000000000002</v>
      </c>
      <c r="AY4" s="7">
        <v>3.7835000000000001</v>
      </c>
      <c r="AZ4" s="7">
        <v>2.2923</v>
      </c>
      <c r="BA4" s="7">
        <v>3.7835000000000001</v>
      </c>
      <c r="BB4" s="7">
        <v>0.30103000000000002</v>
      </c>
    </row>
    <row r="5" spans="1:54" x14ac:dyDescent="0.3">
      <c r="A5" t="s">
        <v>5</v>
      </c>
      <c r="B5">
        <v>3.5379449592914867</v>
      </c>
      <c r="C5">
        <f>VLOOKUP(População!$A5,Cidades!$A$1:$E$174,2,FALSE)</f>
        <v>2.2833012287035497</v>
      </c>
      <c r="D5">
        <f>VLOOKUP(População!$A5,Cidades!$A$1:$E$174,3,FALSE)</f>
        <v>1.5185139398778875</v>
      </c>
      <c r="E5">
        <f>VLOOKUP(População!$A5,Cidades!$A$1:$E$174,4,FALSE)</f>
        <v>3.1470576710283598</v>
      </c>
      <c r="F5">
        <f>VLOOKUP(População!$A5,Cidades!$A$1:$E$174,5,FALSE)</f>
        <v>1.5910646070264991</v>
      </c>
      <c r="N5" t="s">
        <v>5</v>
      </c>
      <c r="O5">
        <v>3.5379</v>
      </c>
      <c r="P5">
        <v>2.2833000000000001</v>
      </c>
      <c r="Q5">
        <v>1.9849000000000001</v>
      </c>
      <c r="R5">
        <v>0.29842000000000002</v>
      </c>
      <c r="S5">
        <v>3.5379</v>
      </c>
      <c r="T5">
        <v>1.5185</v>
      </c>
      <c r="U5">
        <v>0.72197</v>
      </c>
      <c r="V5">
        <v>0.79654999999999998</v>
      </c>
      <c r="W5">
        <v>3.5379</v>
      </c>
      <c r="X5">
        <v>3.1471</v>
      </c>
      <c r="Y5">
        <v>2.3294999999999999</v>
      </c>
      <c r="Z5">
        <v>0.81755</v>
      </c>
      <c r="AA5">
        <v>3.5379</v>
      </c>
      <c r="AB5">
        <v>1.5911</v>
      </c>
      <c r="AC5">
        <v>0.92376999999999998</v>
      </c>
      <c r="AD5">
        <v>0.6673</v>
      </c>
      <c r="AF5" s="1" t="s">
        <v>200</v>
      </c>
      <c r="AG5">
        <f>_xlfn.QUARTILE.INC(Z2:Z173,3)</f>
        <v>0.38106499999999999</v>
      </c>
      <c r="AI5" s="7" t="s">
        <v>110</v>
      </c>
      <c r="AJ5" s="7">
        <v>1.8824000000000001</v>
      </c>
      <c r="AN5" s="1" t="s">
        <v>200</v>
      </c>
      <c r="AO5">
        <f>_xlfn.QUARTILE.INC(Tabela3[RPWAVE],3)</f>
        <v>0.17286249999999997</v>
      </c>
      <c r="AQ5" s="6" t="s">
        <v>161</v>
      </c>
      <c r="AR5" s="6">
        <v>0.58340000000000003</v>
      </c>
      <c r="AU5" s="6">
        <v>3.5379</v>
      </c>
      <c r="AV5" s="6">
        <v>3.1471</v>
      </c>
      <c r="AW5" s="6">
        <v>3.5379</v>
      </c>
      <c r="AX5" s="6">
        <v>1.5911</v>
      </c>
      <c r="AY5" s="6">
        <v>3.5379</v>
      </c>
      <c r="AZ5" s="6">
        <v>2.2833000000000001</v>
      </c>
      <c r="BA5" s="6">
        <v>3.5379</v>
      </c>
      <c r="BB5" s="6">
        <v>1.5185</v>
      </c>
    </row>
    <row r="6" spans="1:54" x14ac:dyDescent="0.3">
      <c r="A6" t="s">
        <v>6</v>
      </c>
      <c r="B6">
        <v>4.5707063532938461</v>
      </c>
      <c r="C6">
        <f>VLOOKUP(População!$A6,Cidades!$A$1:$E$174,2,FALSE)</f>
        <v>2.2041199826559246</v>
      </c>
      <c r="D6">
        <f>VLOOKUP(População!$A6,Cidades!$A$1:$E$174,3,FALSE)</f>
        <v>1.1760912590556813</v>
      </c>
      <c r="E6">
        <f>VLOOKUP(População!$A6,Cidades!$A$1:$E$174,4,FALSE)</f>
        <v>2.5224442335063197</v>
      </c>
      <c r="F6">
        <f>VLOOKUP(População!$A6,Cidades!$A$1:$E$174,5,FALSE)</f>
        <v>1.255272505103306</v>
      </c>
      <c r="N6" t="s">
        <v>6</v>
      </c>
      <c r="O6">
        <v>4.5707000000000004</v>
      </c>
      <c r="P6">
        <v>2.2040999999999999</v>
      </c>
      <c r="Q6">
        <v>2.2284000000000002</v>
      </c>
      <c r="R6">
        <v>-2.4274E-2</v>
      </c>
      <c r="S6">
        <v>4.5707000000000004</v>
      </c>
      <c r="T6">
        <v>1.1760999999999999</v>
      </c>
      <c r="U6">
        <v>0.87414999999999998</v>
      </c>
      <c r="V6">
        <v>0.30193999999999999</v>
      </c>
      <c r="W6">
        <v>4.5707000000000004</v>
      </c>
      <c r="X6">
        <v>2.5224000000000002</v>
      </c>
      <c r="Y6">
        <v>2.9287000000000001</v>
      </c>
      <c r="Z6">
        <v>-0.40628999999999998</v>
      </c>
      <c r="AA6">
        <v>4.5707000000000004</v>
      </c>
      <c r="AB6">
        <v>1.2553000000000001</v>
      </c>
      <c r="AC6">
        <v>1.1445000000000001</v>
      </c>
      <c r="AD6">
        <v>0.11073</v>
      </c>
      <c r="AF6" s="1" t="s">
        <v>201</v>
      </c>
      <c r="AG6">
        <f>AG5-AG4</f>
        <v>0.76791999999999994</v>
      </c>
      <c r="AI6" s="6" t="s">
        <v>126</v>
      </c>
      <c r="AJ6" s="6">
        <v>1.6806000000000001</v>
      </c>
      <c r="AN6" s="1" t="s">
        <v>201</v>
      </c>
      <c r="AO6">
        <f>AO5-AO4</f>
        <v>0.25587974999999996</v>
      </c>
      <c r="AQ6" s="6" t="s">
        <v>75</v>
      </c>
      <c r="AR6" s="6">
        <v>-0.56935999999999998</v>
      </c>
      <c r="AU6" s="7">
        <v>4.5707000000000004</v>
      </c>
      <c r="AV6" s="7">
        <v>2.5224000000000002</v>
      </c>
      <c r="AW6" s="7">
        <v>4.5707000000000004</v>
      </c>
      <c r="AX6" s="7">
        <v>1.2553000000000001</v>
      </c>
      <c r="AY6" s="7">
        <v>4.5707000000000004</v>
      </c>
      <c r="AZ6" s="7">
        <v>2.2040999999999999</v>
      </c>
      <c r="BA6" s="7">
        <v>4.5707000000000004</v>
      </c>
      <c r="BB6" s="7">
        <v>1.1760999999999999</v>
      </c>
    </row>
    <row r="7" spans="1:54" x14ac:dyDescent="0.3">
      <c r="A7" t="s">
        <v>7</v>
      </c>
      <c r="B7">
        <v>5.3794813759393003</v>
      </c>
      <c r="C7">
        <f>VLOOKUP(População!$A7,Cidades!$A$1:$E$174,2,FALSE)</f>
        <v>2.3541084391474008</v>
      </c>
      <c r="D7">
        <f>VLOOKUP(População!$A7,Cidades!$A$1:$E$174,3,FALSE)</f>
        <v>0.47712125471966244</v>
      </c>
      <c r="E7">
        <f>VLOOKUP(População!$A7,Cidades!$A$1:$E$174,4,FALSE)</f>
        <v>3.6532125137753435</v>
      </c>
      <c r="F7">
        <f>VLOOKUP(População!$A7,Cidades!$A$1:$E$174,5,FALSE)</f>
        <v>0.47712125471966244</v>
      </c>
      <c r="N7" t="s">
        <v>7</v>
      </c>
      <c r="O7">
        <v>5.3795000000000002</v>
      </c>
      <c r="P7">
        <v>2.3540999999999999</v>
      </c>
      <c r="Q7">
        <v>2.4190999999999998</v>
      </c>
      <c r="R7">
        <v>-6.4984E-2</v>
      </c>
      <c r="S7">
        <v>5.3795000000000002</v>
      </c>
      <c r="T7">
        <v>0.47711999999999999</v>
      </c>
      <c r="U7">
        <v>0.99333000000000005</v>
      </c>
      <c r="V7">
        <v>-0.51620999999999995</v>
      </c>
      <c r="W7">
        <v>5.3795000000000002</v>
      </c>
      <c r="X7">
        <v>3.6532</v>
      </c>
      <c r="Y7">
        <v>3.3980000000000001</v>
      </c>
      <c r="Z7">
        <v>0.25520999999999999</v>
      </c>
      <c r="AA7">
        <v>5.3795000000000002</v>
      </c>
      <c r="AB7">
        <v>0.47711999999999999</v>
      </c>
      <c r="AC7">
        <v>1.3173999999999999</v>
      </c>
      <c r="AD7">
        <v>-0.84031</v>
      </c>
      <c r="AF7" s="1" t="s">
        <v>202</v>
      </c>
      <c r="AG7">
        <f>AG5+1.5*AG6</f>
        <v>1.5329449999999998</v>
      </c>
      <c r="AI7" s="7" t="s">
        <v>137</v>
      </c>
      <c r="AJ7" s="7">
        <v>1.9595</v>
      </c>
      <c r="AN7" s="1" t="s">
        <v>202</v>
      </c>
      <c r="AO7">
        <f>AO5+1.5*AO6</f>
        <v>0.55668212499999992</v>
      </c>
      <c r="AQ7" s="7" t="s">
        <v>90</v>
      </c>
      <c r="AR7" s="7">
        <v>-0.99746000000000001</v>
      </c>
      <c r="AU7" s="6">
        <v>5.3795000000000002</v>
      </c>
      <c r="AV7" s="6">
        <v>3.6532</v>
      </c>
      <c r="AW7" s="6">
        <v>5.3795000000000002</v>
      </c>
      <c r="AX7" s="6">
        <v>0.47711999999999999</v>
      </c>
      <c r="AY7" s="6">
        <v>5.3795000000000002</v>
      </c>
      <c r="AZ7" s="6">
        <v>2.3540999999999999</v>
      </c>
      <c r="BA7" s="6">
        <v>5.3795000000000002</v>
      </c>
      <c r="BB7" s="6">
        <v>0.47711999999999999</v>
      </c>
    </row>
    <row r="8" spans="1:54" x14ac:dyDescent="0.3">
      <c r="A8" t="s">
        <v>8</v>
      </c>
      <c r="B8">
        <v>4.6074979143787846</v>
      </c>
      <c r="C8">
        <f>VLOOKUP(População!$A8,Cidades!$A$1:$E$174,2,FALSE)</f>
        <v>2.2253092817258628</v>
      </c>
      <c r="D8">
        <f>VLOOKUP(População!$A8,Cidades!$A$1:$E$174,3,FALSE)</f>
        <v>1.6627578316815741</v>
      </c>
      <c r="E8">
        <f>VLOOKUP(População!$A8,Cidades!$A$1:$E$174,4,FALSE)</f>
        <v>2.6963563887333319</v>
      </c>
      <c r="F8">
        <f>VLOOKUP(População!$A8,Cidades!$A$1:$E$174,5,FALSE)</f>
        <v>2.1139433523068369</v>
      </c>
      <c r="N8" t="s">
        <v>8</v>
      </c>
      <c r="O8">
        <v>4.6074999999999999</v>
      </c>
      <c r="P8">
        <v>2.2252999999999998</v>
      </c>
      <c r="Q8">
        <v>2.2370999999999999</v>
      </c>
      <c r="R8">
        <v>-1.176E-2</v>
      </c>
      <c r="S8">
        <v>4.6074999999999999</v>
      </c>
      <c r="T8">
        <v>1.6628000000000001</v>
      </c>
      <c r="U8">
        <v>0.87956999999999996</v>
      </c>
      <c r="V8">
        <v>0.78317999999999999</v>
      </c>
      <c r="W8">
        <v>4.6074999999999999</v>
      </c>
      <c r="X8">
        <v>2.6964000000000001</v>
      </c>
      <c r="Y8">
        <v>2.9500999999999999</v>
      </c>
      <c r="Z8">
        <v>-0.25373000000000001</v>
      </c>
      <c r="AA8">
        <v>4.6074999999999999</v>
      </c>
      <c r="AB8">
        <v>2.1139000000000001</v>
      </c>
      <c r="AC8">
        <v>1.1524000000000001</v>
      </c>
      <c r="AD8">
        <v>0.96153999999999995</v>
      </c>
      <c r="AF8" s="1" t="s">
        <v>203</v>
      </c>
      <c r="AG8">
        <f>AG4-1.5*AG6</f>
        <v>-1.5387349999999997</v>
      </c>
      <c r="AI8" s="7" t="s">
        <v>142</v>
      </c>
      <c r="AJ8" s="7">
        <v>-1.7125999999999999</v>
      </c>
      <c r="AN8" s="1" t="s">
        <v>203</v>
      </c>
      <c r="AO8">
        <f>AO4-1.5*AO6</f>
        <v>-0.46683687499999993</v>
      </c>
      <c r="AQ8" s="7" t="s">
        <v>95</v>
      </c>
      <c r="AR8" s="7">
        <v>-0.47677999999999998</v>
      </c>
      <c r="AU8" s="7">
        <v>4.6074999999999999</v>
      </c>
      <c r="AV8" s="7">
        <v>2.6964000000000001</v>
      </c>
      <c r="AW8" s="7">
        <v>4.6074999999999999</v>
      </c>
      <c r="AX8" s="7">
        <v>2.1139000000000001</v>
      </c>
      <c r="AY8" s="7">
        <v>4.6074999999999999</v>
      </c>
      <c r="AZ8" s="7">
        <v>2.2252999999999998</v>
      </c>
      <c r="BA8" s="7">
        <v>4.6074999999999999</v>
      </c>
      <c r="BB8" s="7">
        <v>1.6628000000000001</v>
      </c>
    </row>
    <row r="9" spans="1:54" x14ac:dyDescent="0.3">
      <c r="A9" t="s">
        <v>9</v>
      </c>
      <c r="B9">
        <v>4.8585071207330399</v>
      </c>
      <c r="C9">
        <f>VLOOKUP(População!$A9,Cidades!$A$1:$E$174,2,FALSE)</f>
        <v>2.4183012913197452</v>
      </c>
      <c r="D9">
        <f>VLOOKUP(População!$A9,Cidades!$A$1:$E$174,3,FALSE)</f>
        <v>0</v>
      </c>
      <c r="E9">
        <f>VLOOKUP(População!$A9,Cidades!$A$1:$E$174,4,FALSE)</f>
        <v>3.2922560713564759</v>
      </c>
      <c r="F9">
        <f>VLOOKUP(População!$A9,Cidades!$A$1:$E$174,5,FALSE)</f>
        <v>0</v>
      </c>
      <c r="N9" t="s">
        <v>9</v>
      </c>
      <c r="O9">
        <v>4.8585000000000003</v>
      </c>
      <c r="P9">
        <v>2.4182999999999999</v>
      </c>
      <c r="Q9">
        <v>2.2963</v>
      </c>
      <c r="R9">
        <v>0.12205000000000001</v>
      </c>
      <c r="S9">
        <v>4.8585000000000003</v>
      </c>
      <c r="T9">
        <v>0</v>
      </c>
      <c r="U9">
        <v>0.91656000000000004</v>
      </c>
      <c r="V9">
        <v>-0.91656000000000004</v>
      </c>
      <c r="W9">
        <v>4.8585000000000003</v>
      </c>
      <c r="X9">
        <v>3.2923</v>
      </c>
      <c r="Y9">
        <v>3.0956999999999999</v>
      </c>
      <c r="Z9">
        <v>0.19653000000000001</v>
      </c>
      <c r="AA9">
        <v>4.8585000000000003</v>
      </c>
      <c r="AB9">
        <v>0</v>
      </c>
      <c r="AC9">
        <v>1.2060999999999999</v>
      </c>
      <c r="AD9">
        <v>-1.2060999999999999</v>
      </c>
      <c r="AN9" s="1"/>
      <c r="AQ9" s="6" t="s">
        <v>97</v>
      </c>
      <c r="AR9" s="6">
        <v>-1.7401</v>
      </c>
      <c r="AU9" s="6">
        <v>4.8585000000000003</v>
      </c>
      <c r="AV9" s="6">
        <v>3.2923</v>
      </c>
      <c r="AW9" s="6">
        <v>4.8585000000000003</v>
      </c>
      <c r="AX9" s="6">
        <v>0</v>
      </c>
      <c r="AY9" s="6">
        <v>4.8585000000000003</v>
      </c>
      <c r="AZ9" s="6">
        <v>2.4182999999999999</v>
      </c>
      <c r="BA9" s="6">
        <v>4.8585000000000003</v>
      </c>
      <c r="BB9" s="6">
        <v>0</v>
      </c>
    </row>
    <row r="10" spans="1:54" x14ac:dyDescent="0.3">
      <c r="A10" t="s">
        <v>10</v>
      </c>
      <c r="B10">
        <v>4.4018828223212818</v>
      </c>
      <c r="C10">
        <f>VLOOKUP(População!$A10,Cidades!$A$1:$E$174,2,FALSE)</f>
        <v>2.2430380486862944</v>
      </c>
      <c r="D10">
        <f>VLOOKUP(População!$A10,Cidades!$A$1:$E$174,3,FALSE)</f>
        <v>2.1461280356782382</v>
      </c>
      <c r="E10">
        <f>VLOOKUP(População!$A10,Cidades!$A$1:$E$174,4,FALSE)</f>
        <v>2.5224442335063197</v>
      </c>
      <c r="F10">
        <f>VLOOKUP(População!$A10,Cidades!$A$1:$E$174,5,FALSE)</f>
        <v>2.1492191126553797</v>
      </c>
      <c r="N10" t="s">
        <v>10</v>
      </c>
      <c r="O10">
        <v>4.4019000000000004</v>
      </c>
      <c r="P10">
        <v>2.2429999999999999</v>
      </c>
      <c r="Q10">
        <v>2.1886000000000001</v>
      </c>
      <c r="R10">
        <v>5.4450999999999999E-2</v>
      </c>
      <c r="S10">
        <v>4.4019000000000004</v>
      </c>
      <c r="T10">
        <v>2.1461000000000001</v>
      </c>
      <c r="U10">
        <v>0.84928000000000003</v>
      </c>
      <c r="V10">
        <v>1.2968999999999999</v>
      </c>
      <c r="W10">
        <v>4.4019000000000004</v>
      </c>
      <c r="X10">
        <v>2.5224000000000002</v>
      </c>
      <c r="Y10">
        <v>2.8308</v>
      </c>
      <c r="Z10">
        <v>-0.30834</v>
      </c>
      <c r="AA10">
        <v>4.4019000000000004</v>
      </c>
      <c r="AB10">
        <v>2.1492</v>
      </c>
      <c r="AC10">
        <v>1.1085</v>
      </c>
      <c r="AD10">
        <v>1.0407999999999999</v>
      </c>
      <c r="AN10" s="1"/>
      <c r="AQ10" s="7" t="s">
        <v>107</v>
      </c>
      <c r="AR10" s="7">
        <v>-0.60341999999999996</v>
      </c>
      <c r="AU10" s="7">
        <v>4.4019000000000004</v>
      </c>
      <c r="AV10" s="7">
        <v>2.5224000000000002</v>
      </c>
      <c r="AW10" s="7">
        <v>4.4019000000000004</v>
      </c>
      <c r="AX10" s="7">
        <v>2.1492</v>
      </c>
      <c r="AY10" s="7">
        <v>4.4019000000000004</v>
      </c>
      <c r="AZ10" s="7">
        <v>2.2429999999999999</v>
      </c>
      <c r="BA10" s="7">
        <v>4.4019000000000004</v>
      </c>
      <c r="BB10" s="7">
        <v>2.1461000000000001</v>
      </c>
    </row>
    <row r="11" spans="1:54" x14ac:dyDescent="0.3">
      <c r="A11" t="s">
        <v>11</v>
      </c>
      <c r="B11">
        <v>3.8276277047674334</v>
      </c>
      <c r="C11">
        <f>VLOOKUP(População!$A11,Cidades!$A$1:$E$174,2,FALSE)</f>
        <v>2.357934847000454</v>
      </c>
      <c r="D11">
        <f>VLOOKUP(População!$A11,Cidades!$A$1:$E$174,3,FALSE)</f>
        <v>2.3201462861110542</v>
      </c>
      <c r="E11">
        <f>VLOOKUP(População!$A11,Cidades!$A$1:$E$174,4,FALSE)</f>
        <v>2.9656719712201065</v>
      </c>
      <c r="F11">
        <f>VLOOKUP(População!$A11,Cidades!$A$1:$E$174,5,FALSE)</f>
        <v>3.0546130545568877</v>
      </c>
      <c r="N11" t="s">
        <v>11</v>
      </c>
      <c r="O11">
        <v>3.8275999999999999</v>
      </c>
      <c r="P11">
        <v>2.3578999999999999</v>
      </c>
      <c r="Q11">
        <v>2.0531999999999999</v>
      </c>
      <c r="R11">
        <v>0.30475000000000002</v>
      </c>
      <c r="S11">
        <v>3.8275999999999999</v>
      </c>
      <c r="T11">
        <v>2.3201000000000001</v>
      </c>
      <c r="U11">
        <v>0.76466000000000001</v>
      </c>
      <c r="V11">
        <v>1.5555000000000001</v>
      </c>
      <c r="W11">
        <v>3.8275999999999999</v>
      </c>
      <c r="X11">
        <v>2.9657</v>
      </c>
      <c r="Y11">
        <v>2.4975999999999998</v>
      </c>
      <c r="Z11">
        <v>0.46808</v>
      </c>
      <c r="AA11">
        <v>3.8275999999999999</v>
      </c>
      <c r="AB11">
        <v>3.0546000000000002</v>
      </c>
      <c r="AC11">
        <v>0.98568999999999996</v>
      </c>
      <c r="AD11">
        <v>2.0689000000000002</v>
      </c>
      <c r="AN11" s="1"/>
      <c r="AQ11" s="6" t="s">
        <v>109</v>
      </c>
      <c r="AR11" s="6">
        <v>-0.50131000000000003</v>
      </c>
      <c r="AU11" s="6">
        <v>3.8275999999999999</v>
      </c>
      <c r="AV11" s="6">
        <v>2.9657</v>
      </c>
      <c r="AW11" s="6">
        <v>3.8275999999999999</v>
      </c>
      <c r="AX11" s="6">
        <v>3.0546000000000002</v>
      </c>
      <c r="AY11" s="6">
        <v>3.8275999999999999</v>
      </c>
      <c r="AZ11" s="6">
        <v>2.3578999999999999</v>
      </c>
      <c r="BA11" s="6">
        <v>3.8275999999999999</v>
      </c>
      <c r="BB11" s="6">
        <v>2.3201000000000001</v>
      </c>
    </row>
    <row r="12" spans="1:54" x14ac:dyDescent="0.3">
      <c r="A12" t="s">
        <v>12</v>
      </c>
      <c r="B12">
        <v>4.3869268067955689</v>
      </c>
      <c r="C12">
        <f>VLOOKUP(População!$A12,Cidades!$A$1:$E$174,2,FALSE)</f>
        <v>2.4166405073382808</v>
      </c>
      <c r="D12">
        <f>VLOOKUP(População!$A12,Cidades!$A$1:$E$174,3,FALSE)</f>
        <v>0.47712125471966244</v>
      </c>
      <c r="E12">
        <f>VLOOKUP(População!$A12,Cidades!$A$1:$E$174,4,FALSE)</f>
        <v>2.9790929006383262</v>
      </c>
      <c r="F12">
        <f>VLOOKUP(População!$A12,Cidades!$A$1:$E$174,5,FALSE)</f>
        <v>0.6020599913279624</v>
      </c>
      <c r="N12" t="s">
        <v>12</v>
      </c>
      <c r="O12">
        <v>4.3868999999999998</v>
      </c>
      <c r="P12">
        <v>2.4165999999999999</v>
      </c>
      <c r="Q12">
        <v>2.1850999999999998</v>
      </c>
      <c r="R12">
        <v>0.23158000000000001</v>
      </c>
      <c r="S12">
        <v>4.3868999999999998</v>
      </c>
      <c r="T12">
        <v>0.47711999999999999</v>
      </c>
      <c r="U12">
        <v>0.84706999999999999</v>
      </c>
      <c r="V12">
        <v>-0.36995</v>
      </c>
      <c r="W12">
        <v>4.3868999999999998</v>
      </c>
      <c r="X12">
        <v>2.9790999999999999</v>
      </c>
      <c r="Y12">
        <v>2.8220999999999998</v>
      </c>
      <c r="Z12">
        <v>0.15698999999999999</v>
      </c>
      <c r="AA12">
        <v>4.3868999999999998</v>
      </c>
      <c r="AB12">
        <v>0.60206000000000004</v>
      </c>
      <c r="AC12">
        <v>1.1052999999999999</v>
      </c>
      <c r="AD12">
        <v>-0.50319999999999998</v>
      </c>
      <c r="AN12" s="1"/>
      <c r="AQ12" s="7" t="s">
        <v>110</v>
      </c>
      <c r="AR12" s="7">
        <v>0.57277999999999996</v>
      </c>
      <c r="AU12" s="7">
        <v>4.3868999999999998</v>
      </c>
      <c r="AV12" s="7">
        <v>2.9790999999999999</v>
      </c>
      <c r="AW12" s="7">
        <v>4.3868999999999998</v>
      </c>
      <c r="AX12" s="7">
        <v>0.60206000000000004</v>
      </c>
      <c r="AY12" s="7">
        <v>4.3868999999999998</v>
      </c>
      <c r="AZ12" s="7">
        <v>2.4165999999999999</v>
      </c>
      <c r="BA12" s="7">
        <v>4.3868999999999998</v>
      </c>
      <c r="BB12" s="7">
        <v>0.47711999999999999</v>
      </c>
    </row>
    <row r="13" spans="1:54" x14ac:dyDescent="0.3">
      <c r="A13" t="s">
        <v>13</v>
      </c>
      <c r="B13">
        <v>5.2945014973775555</v>
      </c>
      <c r="C13">
        <f>VLOOKUP(População!$A13,Cidades!$A$1:$E$174,2,FALSE)</f>
        <v>2.3820170425748683</v>
      </c>
      <c r="D13">
        <f>VLOOKUP(População!$A13,Cidades!$A$1:$E$174,3,FALSE)</f>
        <v>0</v>
      </c>
      <c r="E13">
        <f>VLOOKUP(População!$A13,Cidades!$A$1:$E$174,4,FALSE)</f>
        <v>3.4328090050331683</v>
      </c>
      <c r="F13">
        <f>VLOOKUP(População!$A13,Cidades!$A$1:$E$174,5,FALSE)</f>
        <v>0</v>
      </c>
      <c r="N13" t="s">
        <v>13</v>
      </c>
      <c r="O13">
        <v>5.2945000000000002</v>
      </c>
      <c r="P13">
        <v>2.3820000000000001</v>
      </c>
      <c r="Q13">
        <v>2.3990999999999998</v>
      </c>
      <c r="R13">
        <v>-1.7038000000000001E-2</v>
      </c>
      <c r="S13">
        <v>5.2945000000000002</v>
      </c>
      <c r="T13">
        <v>0</v>
      </c>
      <c r="U13">
        <v>0.98080999999999996</v>
      </c>
      <c r="V13">
        <v>-0.98080999999999996</v>
      </c>
      <c r="W13">
        <v>5.2945000000000002</v>
      </c>
      <c r="X13">
        <v>3.4327999999999999</v>
      </c>
      <c r="Y13">
        <v>3.3487</v>
      </c>
      <c r="Z13">
        <v>8.4112999999999993E-2</v>
      </c>
      <c r="AA13">
        <v>5.2945000000000002</v>
      </c>
      <c r="AB13">
        <v>0</v>
      </c>
      <c r="AC13">
        <v>1.2992999999999999</v>
      </c>
      <c r="AD13">
        <v>-1.2992999999999999</v>
      </c>
      <c r="AF13" s="1" t="s">
        <v>191</v>
      </c>
      <c r="AI13" s="1" t="s">
        <v>204</v>
      </c>
      <c r="AN13" s="1" t="s">
        <v>191</v>
      </c>
      <c r="AQ13" s="6" t="s">
        <v>120</v>
      </c>
      <c r="AR13" s="6">
        <v>-0.54595000000000005</v>
      </c>
      <c r="AU13" s="6">
        <v>5.2945000000000002</v>
      </c>
      <c r="AV13" s="6">
        <v>3.4327999999999999</v>
      </c>
      <c r="AW13" s="6">
        <v>5.2945000000000002</v>
      </c>
      <c r="AX13" s="6">
        <v>0</v>
      </c>
      <c r="AY13" s="6">
        <v>5.2945000000000002</v>
      </c>
      <c r="AZ13" s="6">
        <v>2.3820000000000001</v>
      </c>
      <c r="BA13" s="6">
        <v>5.2945000000000002</v>
      </c>
      <c r="BB13" s="6">
        <v>0</v>
      </c>
    </row>
    <row r="14" spans="1:54" x14ac:dyDescent="0.3">
      <c r="A14" t="s">
        <v>14</v>
      </c>
      <c r="B14">
        <v>5.3730444793844647</v>
      </c>
      <c r="C14">
        <f>VLOOKUP(População!$A14,Cidades!$A$1:$E$174,2,FALSE)</f>
        <v>2.4653828514484184</v>
      </c>
      <c r="D14">
        <f>VLOOKUP(População!$A14,Cidades!$A$1:$E$174,3,FALSE)</f>
        <v>1.2787536009528289</v>
      </c>
      <c r="E14">
        <f>VLOOKUP(População!$A14,Cidades!$A$1:$E$174,4,FALSE)</f>
        <v>3.6933751510251853</v>
      </c>
      <c r="F14">
        <f>VLOOKUP(População!$A14,Cidades!$A$1:$E$174,5,FALSE)</f>
        <v>1.3979400086720377</v>
      </c>
      <c r="N14" t="s">
        <v>14</v>
      </c>
      <c r="O14">
        <v>5.3730000000000002</v>
      </c>
      <c r="P14">
        <v>2.4653999999999998</v>
      </c>
      <c r="Q14">
        <v>2.4176000000000002</v>
      </c>
      <c r="R14">
        <v>4.7808000000000003E-2</v>
      </c>
      <c r="S14">
        <v>5.3730000000000002</v>
      </c>
      <c r="T14">
        <v>1.2787999999999999</v>
      </c>
      <c r="U14">
        <v>0.99238000000000004</v>
      </c>
      <c r="V14">
        <v>0.28637000000000001</v>
      </c>
      <c r="W14">
        <v>5.3730000000000002</v>
      </c>
      <c r="X14">
        <v>3.6934</v>
      </c>
      <c r="Y14">
        <v>3.3942999999999999</v>
      </c>
      <c r="Z14">
        <v>0.29910999999999999</v>
      </c>
      <c r="AA14">
        <v>5.3730000000000002</v>
      </c>
      <c r="AB14">
        <v>1.3978999999999999</v>
      </c>
      <c r="AC14">
        <v>1.3161</v>
      </c>
      <c r="AD14">
        <v>8.1880999999999995E-2</v>
      </c>
      <c r="AQ14" s="6" t="s">
        <v>136</v>
      </c>
      <c r="AR14" s="6">
        <v>-0.48170000000000002</v>
      </c>
      <c r="AU14" s="7">
        <v>5.3730000000000002</v>
      </c>
      <c r="AV14" s="7">
        <v>3.6934</v>
      </c>
      <c r="AW14" s="7">
        <v>5.3730000000000002</v>
      </c>
      <c r="AX14" s="7">
        <v>1.3978999999999999</v>
      </c>
      <c r="AY14" s="7">
        <v>5.3730000000000002</v>
      </c>
      <c r="AZ14" s="7">
        <v>2.4653999999999998</v>
      </c>
      <c r="BA14" s="7">
        <v>5.3730000000000002</v>
      </c>
      <c r="BB14" s="7">
        <v>1.2787999999999999</v>
      </c>
    </row>
    <row r="15" spans="1:54" x14ac:dyDescent="0.3">
      <c r="A15" t="s">
        <v>15</v>
      </c>
      <c r="B15">
        <v>5.1278690024550526</v>
      </c>
      <c r="C15">
        <f>VLOOKUP(População!$A15,Cidades!$A$1:$E$174,2,FALSE)</f>
        <v>2.5263392773898441</v>
      </c>
      <c r="D15">
        <f>VLOOKUP(População!$A15,Cidades!$A$1:$E$174,3,FALSE)</f>
        <v>0.3010299956639812</v>
      </c>
      <c r="E15">
        <f>VLOOKUP(População!$A15,Cidades!$A$1:$E$174,4,FALSE)</f>
        <v>3.7983743766815614</v>
      </c>
      <c r="F15">
        <f>VLOOKUP(População!$A15,Cidades!$A$1:$E$174,5,FALSE)</f>
        <v>0.95424250943932487</v>
      </c>
      <c r="N15" t="s">
        <v>15</v>
      </c>
      <c r="O15">
        <v>5.1279000000000003</v>
      </c>
      <c r="P15">
        <v>2.5263</v>
      </c>
      <c r="Q15">
        <v>2.3597999999999999</v>
      </c>
      <c r="R15">
        <v>0.16657</v>
      </c>
      <c r="S15">
        <v>5.1279000000000003</v>
      </c>
      <c r="T15">
        <v>0.30103000000000002</v>
      </c>
      <c r="U15">
        <v>0.95625000000000004</v>
      </c>
      <c r="V15">
        <v>-0.65522000000000002</v>
      </c>
      <c r="W15">
        <v>5.1279000000000003</v>
      </c>
      <c r="X15">
        <v>3.7984</v>
      </c>
      <c r="Y15">
        <v>3.2519999999999998</v>
      </c>
      <c r="Z15">
        <v>0.54635999999999996</v>
      </c>
      <c r="AA15">
        <v>5.1279000000000003</v>
      </c>
      <c r="AB15">
        <v>0.95423999999999998</v>
      </c>
      <c r="AC15">
        <v>1.2636000000000001</v>
      </c>
      <c r="AD15">
        <v>-0.30941000000000002</v>
      </c>
      <c r="AF15" s="1" t="s">
        <v>199</v>
      </c>
      <c r="AG15">
        <f>_xlfn.QUARTILE.INC(Tabela3[RPSPLR],1)</f>
        <v>-0.78306249999999999</v>
      </c>
      <c r="AN15" s="1" t="s">
        <v>199</v>
      </c>
      <c r="AO15">
        <f>_xlfn.QUARTILE.INC(Tabela3[RPSPLE],1)</f>
        <v>-0.69274999999999998</v>
      </c>
      <c r="AQ15" s="7" t="s">
        <v>142</v>
      </c>
      <c r="AR15" s="7">
        <v>-1.3192999999999999</v>
      </c>
      <c r="AU15" s="6">
        <v>5.1279000000000003</v>
      </c>
      <c r="AV15" s="6">
        <v>3.7984</v>
      </c>
      <c r="AW15" s="6">
        <v>5.1279000000000003</v>
      </c>
      <c r="AX15" s="6">
        <v>0.95423999999999998</v>
      </c>
      <c r="AY15" s="6">
        <v>5.1279000000000003</v>
      </c>
      <c r="AZ15" s="6">
        <v>2.5263</v>
      </c>
      <c r="BA15" s="6">
        <v>5.1279000000000003</v>
      </c>
      <c r="BB15" s="6">
        <v>0.30103000000000002</v>
      </c>
    </row>
    <row r="16" spans="1:54" x14ac:dyDescent="0.3">
      <c r="A16" t="s">
        <v>16</v>
      </c>
      <c r="B16">
        <v>4.7356627618381237</v>
      </c>
      <c r="C16">
        <f>VLOOKUP(População!$A16,Cidades!$A$1:$E$174,2,FALSE)</f>
        <v>2.1367205671564067</v>
      </c>
      <c r="D16">
        <f>VLOOKUP(População!$A16,Cidades!$A$1:$E$174,3,FALSE)</f>
        <v>0.69897000433601886</v>
      </c>
      <c r="E16">
        <f>VLOOKUP(População!$A16,Cidades!$A$1:$E$174,4,FALSE)</f>
        <v>2.5550944485783194</v>
      </c>
      <c r="F16">
        <f>VLOOKUP(População!$A16,Cidades!$A$1:$E$174,5,FALSE)</f>
        <v>0.95424250943932487</v>
      </c>
      <c r="N16" t="s">
        <v>16</v>
      </c>
      <c r="O16">
        <v>4.7356999999999996</v>
      </c>
      <c r="P16">
        <v>2.1366999999999998</v>
      </c>
      <c r="Q16">
        <v>2.2673000000000001</v>
      </c>
      <c r="R16">
        <v>-0.13056999999999999</v>
      </c>
      <c r="S16">
        <v>4.7356999999999996</v>
      </c>
      <c r="T16">
        <v>0.69896999999999998</v>
      </c>
      <c r="U16">
        <v>0.89846000000000004</v>
      </c>
      <c r="V16">
        <v>-0.19949</v>
      </c>
      <c r="W16">
        <v>4.7356999999999996</v>
      </c>
      <c r="X16">
        <v>2.5550999999999999</v>
      </c>
      <c r="Y16">
        <v>3.0244</v>
      </c>
      <c r="Z16">
        <v>-0.46934999999999999</v>
      </c>
      <c r="AA16">
        <v>4.7356999999999996</v>
      </c>
      <c r="AB16">
        <v>0.95423999999999998</v>
      </c>
      <c r="AC16">
        <v>1.1798</v>
      </c>
      <c r="AD16">
        <v>-0.22556000000000001</v>
      </c>
      <c r="AF16" s="1" t="s">
        <v>200</v>
      </c>
      <c r="AG16">
        <f>_xlfn.QUARTILE.INC(Tabela3[RPSPLR],3)</f>
        <v>0.67964500000000005</v>
      </c>
      <c r="AN16" s="1" t="s">
        <v>200</v>
      </c>
      <c r="AO16">
        <f>_xlfn.QUARTILE.INC(Tabela3[RPSPLE],3)</f>
        <v>0.60566249999999999</v>
      </c>
      <c r="AQ16" s="7" t="s">
        <v>144</v>
      </c>
      <c r="AR16" s="7">
        <v>-0.83182</v>
      </c>
      <c r="AU16" s="7">
        <v>4.7356999999999996</v>
      </c>
      <c r="AV16" s="7">
        <v>2.5550999999999999</v>
      </c>
      <c r="AW16" s="7">
        <v>4.7356999999999996</v>
      </c>
      <c r="AX16" s="7">
        <v>0.95423999999999998</v>
      </c>
      <c r="AY16" s="7">
        <v>4.7356999999999996</v>
      </c>
      <c r="AZ16" s="7">
        <v>2.1366999999999998</v>
      </c>
      <c r="BA16" s="7">
        <v>4.7356999999999996</v>
      </c>
      <c r="BB16" s="7">
        <v>0.69896999999999998</v>
      </c>
    </row>
    <row r="17" spans="1:54" x14ac:dyDescent="0.3">
      <c r="A17" t="s">
        <v>17</v>
      </c>
      <c r="B17">
        <v>5.0186422560373725</v>
      </c>
      <c r="C17">
        <f>VLOOKUP(População!$A17,Cidades!$A$1:$E$174,2,FALSE)</f>
        <v>2.1461280356782382</v>
      </c>
      <c r="D17">
        <f>VLOOKUP(População!$A17,Cidades!$A$1:$E$174,3,FALSE)</f>
        <v>0.3010299956639812</v>
      </c>
      <c r="E17">
        <f>VLOOKUP(População!$A17,Cidades!$A$1:$E$174,4,FALSE)</f>
        <v>2.7450747915820575</v>
      </c>
      <c r="F17">
        <f>VLOOKUP(População!$A17,Cidades!$A$1:$E$174,5,FALSE)</f>
        <v>0.3010299956639812</v>
      </c>
      <c r="N17" t="s">
        <v>17</v>
      </c>
      <c r="O17">
        <v>5.0186000000000002</v>
      </c>
      <c r="P17">
        <v>2.1461000000000001</v>
      </c>
      <c r="Q17">
        <v>2.3340000000000001</v>
      </c>
      <c r="R17">
        <v>-0.18787999999999999</v>
      </c>
      <c r="S17">
        <v>5.0186000000000002</v>
      </c>
      <c r="T17">
        <v>0.30103000000000002</v>
      </c>
      <c r="U17">
        <v>0.94016</v>
      </c>
      <c r="V17">
        <v>-0.63912999999999998</v>
      </c>
      <c r="W17">
        <v>5.0186000000000002</v>
      </c>
      <c r="X17">
        <v>2.7450999999999999</v>
      </c>
      <c r="Y17">
        <v>3.1886000000000001</v>
      </c>
      <c r="Z17">
        <v>-0.44356000000000001</v>
      </c>
      <c r="AA17">
        <v>5.0186000000000002</v>
      </c>
      <c r="AB17">
        <v>0.30103000000000002</v>
      </c>
      <c r="AC17">
        <v>1.2403</v>
      </c>
      <c r="AD17">
        <v>-0.93927000000000005</v>
      </c>
      <c r="AF17" s="1" t="s">
        <v>201</v>
      </c>
      <c r="AG17">
        <f>AG16-AG15</f>
        <v>1.4627075</v>
      </c>
      <c r="AN17" s="1" t="s">
        <v>201</v>
      </c>
      <c r="AO17">
        <f>AO16-AO15</f>
        <v>1.2984125</v>
      </c>
      <c r="AU17" s="6">
        <v>5.0186000000000002</v>
      </c>
      <c r="AV17" s="6">
        <v>2.7450999999999999</v>
      </c>
      <c r="AW17" s="6">
        <v>5.0186000000000002</v>
      </c>
      <c r="AX17" s="6">
        <v>0.30103000000000002</v>
      </c>
      <c r="AY17" s="6">
        <v>5.0186000000000002</v>
      </c>
      <c r="AZ17" s="6">
        <v>2.1461000000000001</v>
      </c>
      <c r="BA17" s="6">
        <v>5.0186000000000002</v>
      </c>
      <c r="BB17" s="6">
        <v>0.30103000000000002</v>
      </c>
    </row>
    <row r="18" spans="1:54" x14ac:dyDescent="0.3">
      <c r="A18" t="s">
        <v>18</v>
      </c>
      <c r="B18">
        <v>5.1546095814029895</v>
      </c>
      <c r="C18">
        <f>VLOOKUP(População!$A18,Cidades!$A$1:$E$174,2,FALSE)</f>
        <v>2.4800069429571505</v>
      </c>
      <c r="D18">
        <f>VLOOKUP(População!$A18,Cidades!$A$1:$E$174,3,FALSE)</f>
        <v>1.5314789170422551</v>
      </c>
      <c r="E18">
        <f>VLOOKUP(População!$A18,Cidades!$A$1:$E$174,4,FALSE)</f>
        <v>3.4563660331290431</v>
      </c>
      <c r="F18">
        <f>VLOOKUP(População!$A18,Cidades!$A$1:$E$174,5,FALSE)</f>
        <v>1.7403626894942439</v>
      </c>
      <c r="N18" t="s">
        <v>18</v>
      </c>
      <c r="O18">
        <v>5.1546000000000003</v>
      </c>
      <c r="P18">
        <v>2.48</v>
      </c>
      <c r="Q18">
        <v>2.3660999999999999</v>
      </c>
      <c r="R18">
        <v>0.11394</v>
      </c>
      <c r="S18">
        <v>5.1546000000000003</v>
      </c>
      <c r="T18">
        <v>1.5315000000000001</v>
      </c>
      <c r="U18">
        <v>0.96020000000000005</v>
      </c>
      <c r="V18">
        <v>0.57128000000000001</v>
      </c>
      <c r="W18">
        <v>5.1546000000000003</v>
      </c>
      <c r="X18">
        <v>3.4563999999999999</v>
      </c>
      <c r="Y18">
        <v>3.2675000000000001</v>
      </c>
      <c r="Z18">
        <v>0.18884000000000001</v>
      </c>
      <c r="AA18">
        <v>5.1546000000000003</v>
      </c>
      <c r="AB18">
        <v>1.7403999999999999</v>
      </c>
      <c r="AC18">
        <v>1.2694000000000001</v>
      </c>
      <c r="AD18">
        <v>0.47099999999999997</v>
      </c>
      <c r="AF18" s="1" t="s">
        <v>202</v>
      </c>
      <c r="AG18">
        <f>AG16+1.5*AG17</f>
        <v>2.8737062499999997</v>
      </c>
      <c r="AN18" s="1" t="s">
        <v>202</v>
      </c>
      <c r="AO18">
        <f>AO16+1.5*AO17</f>
        <v>2.5532812499999999</v>
      </c>
      <c r="AU18" s="7">
        <v>5.1546000000000003</v>
      </c>
      <c r="AV18" s="7">
        <v>3.4563999999999999</v>
      </c>
      <c r="AW18" s="7">
        <v>5.1546000000000003</v>
      </c>
      <c r="AX18" s="7">
        <v>1.7403999999999999</v>
      </c>
      <c r="AY18" s="7">
        <v>5.1546000000000003</v>
      </c>
      <c r="AZ18" s="7">
        <v>2.48</v>
      </c>
      <c r="BA18" s="7">
        <v>5.1546000000000003</v>
      </c>
      <c r="BB18" s="7">
        <v>1.5315000000000001</v>
      </c>
    </row>
    <row r="19" spans="1:54" x14ac:dyDescent="0.3">
      <c r="A19" t="s">
        <v>19</v>
      </c>
      <c r="B19">
        <v>4.9573917622376564</v>
      </c>
      <c r="C19">
        <f>VLOOKUP(População!$A19,Cidades!$A$1:$E$174,2,FALSE)</f>
        <v>2.3283796034387376</v>
      </c>
      <c r="D19">
        <f>VLOOKUP(População!$A19,Cidades!$A$1:$E$174,3,FALSE)</f>
        <v>0</v>
      </c>
      <c r="E19">
        <f>VLOOKUP(População!$A19,Cidades!$A$1:$E$174,4,FALSE)</f>
        <v>3.0350292822023683</v>
      </c>
      <c r="F19">
        <f>VLOOKUP(População!$A19,Cidades!$A$1:$E$174,5,FALSE)</f>
        <v>0</v>
      </c>
      <c r="N19" t="s">
        <v>19</v>
      </c>
      <c r="O19">
        <v>4.9573999999999998</v>
      </c>
      <c r="P19">
        <v>2.3283999999999998</v>
      </c>
      <c r="Q19">
        <v>2.3195999999999999</v>
      </c>
      <c r="R19">
        <v>8.8103000000000001E-3</v>
      </c>
      <c r="S19">
        <v>4.9573999999999998</v>
      </c>
      <c r="T19">
        <v>0</v>
      </c>
      <c r="U19">
        <v>0.93113000000000001</v>
      </c>
      <c r="V19">
        <v>-0.93113000000000001</v>
      </c>
      <c r="W19">
        <v>4.9573999999999998</v>
      </c>
      <c r="X19">
        <v>3.0350000000000001</v>
      </c>
      <c r="Y19">
        <v>3.1530999999999998</v>
      </c>
      <c r="Z19">
        <v>-0.11806999999999999</v>
      </c>
      <c r="AA19">
        <v>4.9573999999999998</v>
      </c>
      <c r="AB19">
        <v>0</v>
      </c>
      <c r="AC19">
        <v>1.2272000000000001</v>
      </c>
      <c r="AD19">
        <v>-1.2272000000000001</v>
      </c>
      <c r="AF19" s="1" t="s">
        <v>203</v>
      </c>
      <c r="AG19">
        <f>AG15-1.5*AG17</f>
        <v>-2.9771237499999996</v>
      </c>
      <c r="AN19" s="1" t="s">
        <v>203</v>
      </c>
      <c r="AO19">
        <f>AO15-1.5*AO17</f>
        <v>-2.6403687499999999</v>
      </c>
      <c r="AU19" s="6">
        <v>4.9573999999999998</v>
      </c>
      <c r="AV19" s="6">
        <v>3.0350000000000001</v>
      </c>
      <c r="AW19" s="6">
        <v>4.9573999999999998</v>
      </c>
      <c r="AX19" s="6">
        <v>0</v>
      </c>
      <c r="AY19" s="6">
        <v>4.9573999999999998</v>
      </c>
      <c r="AZ19" s="6">
        <v>2.3283999999999998</v>
      </c>
      <c r="BA19" s="6">
        <v>4.9573999999999998</v>
      </c>
      <c r="BB19" s="6">
        <v>0</v>
      </c>
    </row>
    <row r="20" spans="1:54" x14ac:dyDescent="0.3">
      <c r="A20" t="s">
        <v>20</v>
      </c>
      <c r="B20">
        <v>3.7576996250877386</v>
      </c>
      <c r="C20">
        <f>VLOOKUP(População!$A20,Cidades!$A$1:$E$174,2,FALSE)</f>
        <v>1.568201724066995</v>
      </c>
      <c r="D20">
        <f>VLOOKUP(População!$A20,Cidades!$A$1:$E$174,3,FALSE)</f>
        <v>0</v>
      </c>
      <c r="E20">
        <f>VLOOKUP(População!$A20,Cidades!$A$1:$E$174,4,FALSE)</f>
        <v>1.6627578316815741</v>
      </c>
      <c r="F20">
        <f>VLOOKUP(População!$A20,Cidades!$A$1:$E$174,5,FALSE)</f>
        <v>0.77815125038364363</v>
      </c>
      <c r="N20" t="s">
        <v>20</v>
      </c>
      <c r="O20">
        <v>3.7576999999999998</v>
      </c>
      <c r="P20">
        <v>1.5682</v>
      </c>
      <c r="Q20">
        <v>2.0367000000000002</v>
      </c>
      <c r="R20">
        <v>-0.46850000000000003</v>
      </c>
      <c r="S20">
        <v>3.7576999999999998</v>
      </c>
      <c r="T20">
        <v>0</v>
      </c>
      <c r="U20">
        <v>0.75434999999999997</v>
      </c>
      <c r="V20">
        <v>-0.75434999999999997</v>
      </c>
      <c r="W20">
        <v>3.7576999999999998</v>
      </c>
      <c r="X20">
        <v>1.6628000000000001</v>
      </c>
      <c r="Y20">
        <v>2.4569999999999999</v>
      </c>
      <c r="Z20">
        <v>-0.79425999999999997</v>
      </c>
      <c r="AA20">
        <v>3.7576999999999998</v>
      </c>
      <c r="AB20">
        <v>0.77815000000000001</v>
      </c>
      <c r="AC20">
        <v>0.97074000000000005</v>
      </c>
      <c r="AD20">
        <v>-0.19259000000000001</v>
      </c>
      <c r="AN20" s="1"/>
      <c r="AU20" s="7">
        <v>3.7576999999999998</v>
      </c>
      <c r="AV20" s="7">
        <v>1.6628000000000001</v>
      </c>
      <c r="AW20" s="7">
        <v>3.7576999999999998</v>
      </c>
      <c r="AX20" s="7">
        <v>0.77815000000000001</v>
      </c>
      <c r="AY20" s="6">
        <v>3.8841999999999999</v>
      </c>
      <c r="AZ20" s="6">
        <v>2.0373999999999999</v>
      </c>
      <c r="BA20" s="7">
        <v>3.7576999999999998</v>
      </c>
      <c r="BB20" s="7">
        <v>0</v>
      </c>
    </row>
    <row r="21" spans="1:54" x14ac:dyDescent="0.3">
      <c r="A21" t="s">
        <v>149</v>
      </c>
      <c r="B21">
        <v>3.8841720695239128</v>
      </c>
      <c r="C21">
        <f>VLOOKUP(População!$A21,Cidades!$A$1:$E$174,2,FALSE)</f>
        <v>2.0374264979406238</v>
      </c>
      <c r="D21">
        <f>VLOOKUP(População!$A21,Cidades!$A$1:$E$174,3,FALSE)</f>
        <v>1.4913616938342726</v>
      </c>
      <c r="E21">
        <f>VLOOKUP(População!$A21,Cidades!$A$1:$E$174,4,FALSE)</f>
        <v>2.4345689040341987</v>
      </c>
      <c r="F21">
        <f>VLOOKUP(População!$A21,Cidades!$A$1:$E$174,5,FALSE)</f>
        <v>2.0863598306747484</v>
      </c>
      <c r="N21" t="s">
        <v>149</v>
      </c>
      <c r="O21">
        <v>3.8841999999999999</v>
      </c>
      <c r="P21">
        <v>2.0373999999999999</v>
      </c>
      <c r="Q21">
        <v>2.0665</v>
      </c>
      <c r="R21">
        <v>-2.9092E-2</v>
      </c>
      <c r="S21">
        <v>3.8841999999999999</v>
      </c>
      <c r="T21">
        <v>1.4914000000000001</v>
      </c>
      <c r="U21">
        <v>0.77298999999999995</v>
      </c>
      <c r="V21">
        <v>0.71836999999999995</v>
      </c>
      <c r="W21">
        <v>3.8841999999999999</v>
      </c>
      <c r="X21">
        <v>2.4346000000000001</v>
      </c>
      <c r="Y21">
        <v>2.5304000000000002</v>
      </c>
      <c r="Z21">
        <v>-9.5829999999999999E-2</v>
      </c>
      <c r="AA21">
        <v>3.8841999999999999</v>
      </c>
      <c r="AB21">
        <v>2.0863999999999998</v>
      </c>
      <c r="AC21">
        <v>0.99778</v>
      </c>
      <c r="AD21">
        <v>1.0886</v>
      </c>
      <c r="AN21" s="1"/>
      <c r="AU21" s="6">
        <v>3.8841999999999999</v>
      </c>
      <c r="AV21" s="6">
        <v>2.4346000000000001</v>
      </c>
      <c r="AW21" s="6">
        <v>3.8841999999999999</v>
      </c>
      <c r="AX21" s="6">
        <v>2.0863999999999998</v>
      </c>
      <c r="AY21" s="7">
        <v>4.7958999999999996</v>
      </c>
      <c r="AZ21" s="7">
        <v>2.3944999999999999</v>
      </c>
      <c r="BA21" s="6">
        <v>3.8841999999999999</v>
      </c>
      <c r="BB21" s="6">
        <v>1.4914000000000001</v>
      </c>
    </row>
    <row r="22" spans="1:54" x14ac:dyDescent="0.3">
      <c r="A22" t="s">
        <v>21</v>
      </c>
      <c r="B22">
        <v>4.7959356034803218</v>
      </c>
      <c r="C22">
        <f>VLOOKUP(População!$A22,Cidades!$A$1:$E$174,2,FALSE)</f>
        <v>2.3944516808262164</v>
      </c>
      <c r="D22">
        <f>VLOOKUP(População!$A22,Cidades!$A$1:$E$174,3,FALSE)</f>
        <v>0</v>
      </c>
      <c r="E22">
        <f>VLOOKUP(População!$A22,Cidades!$A$1:$E$174,4,FALSE)</f>
        <v>3.3977662561264501</v>
      </c>
      <c r="F22">
        <f>VLOOKUP(População!$A22,Cidades!$A$1:$E$174,5,FALSE)</f>
        <v>0</v>
      </c>
      <c r="N22" t="s">
        <v>21</v>
      </c>
      <c r="O22">
        <v>4.7958999999999996</v>
      </c>
      <c r="P22">
        <v>2.3944999999999999</v>
      </c>
      <c r="Q22">
        <v>2.2814999999999999</v>
      </c>
      <c r="R22">
        <v>0.11294999999999999</v>
      </c>
      <c r="S22">
        <v>4.7958999999999996</v>
      </c>
      <c r="T22">
        <v>0</v>
      </c>
      <c r="U22">
        <v>0.90734000000000004</v>
      </c>
      <c r="V22">
        <v>-0.90734000000000004</v>
      </c>
      <c r="W22">
        <v>4.7958999999999996</v>
      </c>
      <c r="X22">
        <v>3.3978000000000002</v>
      </c>
      <c r="Y22">
        <v>3.0594000000000001</v>
      </c>
      <c r="Z22">
        <v>0.33834999999999998</v>
      </c>
      <c r="AA22">
        <v>4.7958999999999996</v>
      </c>
      <c r="AB22">
        <v>0</v>
      </c>
      <c r="AC22">
        <v>1.1927000000000001</v>
      </c>
      <c r="AD22">
        <v>-1.1927000000000001</v>
      </c>
      <c r="AF22" s="1" t="s">
        <v>235</v>
      </c>
      <c r="AI22" s="1" t="s">
        <v>237</v>
      </c>
      <c r="AJ22" s="1" t="s">
        <v>236</v>
      </c>
      <c r="AN22" s="1" t="s">
        <v>235</v>
      </c>
      <c r="AQ22" s="1" t="s">
        <v>237</v>
      </c>
      <c r="AR22" s="1" t="s">
        <v>236</v>
      </c>
      <c r="AU22" s="7">
        <v>4.7958999999999996</v>
      </c>
      <c r="AV22" s="7">
        <v>3.3978000000000002</v>
      </c>
      <c r="AW22" s="7">
        <v>4.7958999999999996</v>
      </c>
      <c r="AX22" s="7">
        <v>0</v>
      </c>
      <c r="AY22" s="6">
        <v>5.5761000000000003</v>
      </c>
      <c r="AZ22" s="6">
        <v>2.4361999999999999</v>
      </c>
      <c r="BA22" s="7">
        <v>4.7958999999999996</v>
      </c>
      <c r="BB22" s="7">
        <v>0</v>
      </c>
    </row>
    <row r="23" spans="1:54" x14ac:dyDescent="0.3">
      <c r="A23" t="s">
        <v>22</v>
      </c>
      <c r="B23">
        <v>5.5761316401770005</v>
      </c>
      <c r="C23">
        <f>VLOOKUP(População!$A23,Cidades!$A$1:$E$174,2,FALSE)</f>
        <v>2.436162647040756</v>
      </c>
      <c r="D23">
        <f>VLOOKUP(População!$A23,Cidades!$A$1:$E$174,3,FALSE)</f>
        <v>0</v>
      </c>
      <c r="E23">
        <f>VLOOKUP(População!$A23,Cidades!$A$1:$E$174,4,FALSE)</f>
        <v>3.4596939764779706</v>
      </c>
      <c r="F23">
        <f>VLOOKUP(População!$A23,Cidades!$A$1:$E$174,5,FALSE)</f>
        <v>0</v>
      </c>
      <c r="N23" t="s">
        <v>22</v>
      </c>
      <c r="O23">
        <v>5.5761000000000003</v>
      </c>
      <c r="P23">
        <v>2.4361999999999999</v>
      </c>
      <c r="Q23">
        <v>2.4655</v>
      </c>
      <c r="R23">
        <v>-2.9297E-2</v>
      </c>
      <c r="S23">
        <v>5.5761000000000003</v>
      </c>
      <c r="T23">
        <v>0</v>
      </c>
      <c r="U23">
        <v>1.0223</v>
      </c>
      <c r="V23">
        <v>-1.0223</v>
      </c>
      <c r="W23">
        <v>5.5761000000000003</v>
      </c>
      <c r="X23">
        <v>3.4597000000000002</v>
      </c>
      <c r="Y23">
        <v>3.5121000000000002</v>
      </c>
      <c r="Z23">
        <v>-5.2408999999999997E-2</v>
      </c>
      <c r="AA23">
        <v>5.5761000000000003</v>
      </c>
      <c r="AB23">
        <v>0</v>
      </c>
      <c r="AC23">
        <v>1.3594999999999999</v>
      </c>
      <c r="AD23">
        <v>-1.3594999999999999</v>
      </c>
      <c r="AI23" s="7">
        <v>-0.60028999999999999</v>
      </c>
      <c r="AJ23" s="7">
        <v>-1.1422000000000001</v>
      </c>
      <c r="AQ23" s="7">
        <v>-0.16139999999999999</v>
      </c>
      <c r="AR23" s="7">
        <v>-0.87256999999999996</v>
      </c>
      <c r="AU23" s="6">
        <v>5.5761000000000003</v>
      </c>
      <c r="AV23" s="6">
        <v>3.4597000000000002</v>
      </c>
      <c r="AW23" s="6">
        <v>5.5761000000000003</v>
      </c>
      <c r="AX23" s="6">
        <v>0</v>
      </c>
      <c r="AY23" s="7">
        <v>4.8010999999999999</v>
      </c>
      <c r="AZ23" s="7">
        <v>2.5065</v>
      </c>
      <c r="BA23" s="6">
        <v>5.5761000000000003</v>
      </c>
      <c r="BB23" s="6">
        <v>0</v>
      </c>
    </row>
    <row r="24" spans="1:54" x14ac:dyDescent="0.3">
      <c r="A24" t="s">
        <v>150</v>
      </c>
      <c r="B24">
        <v>4.8010536634776564</v>
      </c>
      <c r="C24">
        <f>VLOOKUP(População!$A24,Cidades!$A$1:$E$174,2,FALSE)</f>
        <v>2.5065050324048719</v>
      </c>
      <c r="D24">
        <f>VLOOKUP(População!$A24,Cidades!$A$1:$E$174,3,FALSE)</f>
        <v>2.012837224705172</v>
      </c>
      <c r="E24">
        <f>VLOOKUP(População!$A24,Cidades!$A$1:$E$174,4,FALSE)</f>
        <v>3.7172543127625497</v>
      </c>
      <c r="F24">
        <f>VLOOKUP(População!$A24,Cidades!$A$1:$E$174,5,FALSE)</f>
        <v>2.8149131812750738</v>
      </c>
      <c r="N24" t="s">
        <v>150</v>
      </c>
      <c r="O24">
        <v>4.8010999999999999</v>
      </c>
      <c r="P24">
        <v>2.5065</v>
      </c>
      <c r="Q24">
        <v>2.2827000000000002</v>
      </c>
      <c r="R24">
        <v>0.2238</v>
      </c>
      <c r="S24">
        <v>4.8010999999999999</v>
      </c>
      <c r="T24">
        <v>2.0127999999999999</v>
      </c>
      <c r="U24">
        <v>0.90810000000000002</v>
      </c>
      <c r="V24">
        <v>1.1047</v>
      </c>
      <c r="W24">
        <v>4.8010999999999999</v>
      </c>
      <c r="X24">
        <v>3.7172999999999998</v>
      </c>
      <c r="Y24">
        <v>3.0623999999999998</v>
      </c>
      <c r="Z24">
        <v>0.65486999999999995</v>
      </c>
      <c r="AA24">
        <v>4.8010999999999999</v>
      </c>
      <c r="AB24">
        <v>2.8149000000000002</v>
      </c>
      <c r="AC24">
        <v>1.1938</v>
      </c>
      <c r="AD24">
        <v>1.6211</v>
      </c>
      <c r="AI24" s="6">
        <v>0.14498</v>
      </c>
      <c r="AJ24" s="6">
        <v>-0.70286000000000004</v>
      </c>
      <c r="AQ24" s="6">
        <v>0.15462999999999999</v>
      </c>
      <c r="AR24" s="6">
        <v>-0.7772</v>
      </c>
      <c r="AU24" s="7">
        <v>4.8010999999999999</v>
      </c>
      <c r="AV24" s="7">
        <v>3.7172999999999998</v>
      </c>
      <c r="AW24" s="7">
        <v>4.8010999999999999</v>
      </c>
      <c r="AX24" s="7">
        <v>2.8149000000000002</v>
      </c>
      <c r="AY24" s="6">
        <v>4.5132000000000003</v>
      </c>
      <c r="AZ24" s="6">
        <v>2.2040999999999999</v>
      </c>
      <c r="BA24" s="7">
        <v>4.8010999999999999</v>
      </c>
      <c r="BB24" s="7">
        <v>2.0127999999999999</v>
      </c>
    </row>
    <row r="25" spans="1:54" x14ac:dyDescent="0.3">
      <c r="A25" t="s">
        <v>23</v>
      </c>
      <c r="B25">
        <v>4.5131909554173646</v>
      </c>
      <c r="C25">
        <f>VLOOKUP(População!$A25,Cidades!$A$1:$E$174,2,FALSE)</f>
        <v>2.2041199826559246</v>
      </c>
      <c r="D25">
        <f>VLOOKUP(População!$A25,Cidades!$A$1:$E$174,3,FALSE)</f>
        <v>1.3802112417116059</v>
      </c>
      <c r="E25">
        <f>VLOOKUP(População!$A25,Cidades!$A$1:$E$174,4,FALSE)</f>
        <v>2.6655809910179533</v>
      </c>
      <c r="F25">
        <f>VLOOKUP(População!$A25,Cidades!$A$1:$E$174,5,FALSE)</f>
        <v>1.3979400086720377</v>
      </c>
      <c r="N25" t="s">
        <v>23</v>
      </c>
      <c r="O25">
        <v>4.5132000000000003</v>
      </c>
      <c r="P25">
        <v>2.2040999999999999</v>
      </c>
      <c r="Q25">
        <v>2.2147999999999999</v>
      </c>
      <c r="R25">
        <v>-1.0713E-2</v>
      </c>
      <c r="S25">
        <v>4.5132000000000003</v>
      </c>
      <c r="T25">
        <v>1.3802000000000001</v>
      </c>
      <c r="U25">
        <v>0.86568000000000001</v>
      </c>
      <c r="V25">
        <v>0.51453000000000004</v>
      </c>
      <c r="W25">
        <v>4.5132000000000003</v>
      </c>
      <c r="X25">
        <v>2.6656</v>
      </c>
      <c r="Y25">
        <v>2.8954</v>
      </c>
      <c r="Z25">
        <v>-0.22978999999999999</v>
      </c>
      <c r="AA25">
        <v>4.5132000000000003</v>
      </c>
      <c r="AB25">
        <v>1.3978999999999999</v>
      </c>
      <c r="AC25">
        <v>1.1322000000000001</v>
      </c>
      <c r="AD25">
        <v>0.26568999999999998</v>
      </c>
      <c r="AI25" s="7">
        <v>0.45894000000000001</v>
      </c>
      <c r="AJ25" s="7">
        <v>-0.67523999999999995</v>
      </c>
      <c r="AQ25" s="7">
        <v>0.24945999999999999</v>
      </c>
      <c r="AR25" s="7">
        <v>-0.45712999999999998</v>
      </c>
      <c r="AU25" s="6">
        <v>4.5132000000000003</v>
      </c>
      <c r="AV25" s="6">
        <v>2.6656</v>
      </c>
      <c r="AW25" s="6">
        <v>4.5132000000000003</v>
      </c>
      <c r="AX25" s="6">
        <v>1.3978999999999999</v>
      </c>
      <c r="AY25" s="7">
        <v>4.1738999999999997</v>
      </c>
      <c r="AZ25" s="7">
        <v>2.2833000000000001</v>
      </c>
      <c r="BA25" s="6">
        <v>4.5132000000000003</v>
      </c>
      <c r="BB25" s="6">
        <v>1.3802000000000001</v>
      </c>
    </row>
    <row r="26" spans="1:54" x14ac:dyDescent="0.3">
      <c r="A26" t="s">
        <v>24</v>
      </c>
      <c r="B26">
        <v>4.1738561389862694</v>
      </c>
      <c r="C26">
        <f>VLOOKUP(População!$A26,Cidades!$A$1:$E$174,2,FALSE)</f>
        <v>2.2833012287035497</v>
      </c>
      <c r="D26">
        <f>VLOOKUP(População!$A26,Cidades!$A$1:$E$174,3,FALSE)</f>
        <v>0</v>
      </c>
      <c r="E26">
        <f>VLOOKUP(População!$A26,Cidades!$A$1:$E$174,4,FALSE)</f>
        <v>3.0519239160461065</v>
      </c>
      <c r="F26">
        <f>VLOOKUP(População!$A26,Cidades!$A$1:$E$174,5,FALSE)</f>
        <v>0.47712125471966244</v>
      </c>
      <c r="N26" t="s">
        <v>24</v>
      </c>
      <c r="O26">
        <v>4.1738999999999997</v>
      </c>
      <c r="P26">
        <v>2.2833000000000001</v>
      </c>
      <c r="Q26">
        <v>2.1347999999999998</v>
      </c>
      <c r="R26">
        <v>0.14848</v>
      </c>
      <c r="S26">
        <v>4.1738999999999997</v>
      </c>
      <c r="T26">
        <v>0</v>
      </c>
      <c r="U26">
        <v>0.81567000000000001</v>
      </c>
      <c r="V26">
        <v>-0.81567000000000001</v>
      </c>
      <c r="W26">
        <v>4.1738999999999997</v>
      </c>
      <c r="X26">
        <v>3.0518999999999998</v>
      </c>
      <c r="Y26">
        <v>2.6985000000000001</v>
      </c>
      <c r="Z26">
        <v>0.35344999999999999</v>
      </c>
      <c r="AA26">
        <v>4.1738999999999997</v>
      </c>
      <c r="AB26">
        <v>0.47711999999999999</v>
      </c>
      <c r="AC26">
        <v>1.0597000000000001</v>
      </c>
      <c r="AD26">
        <v>-0.58259000000000005</v>
      </c>
      <c r="AI26" s="6">
        <v>0.81755</v>
      </c>
      <c r="AJ26" s="6">
        <v>0.6673</v>
      </c>
      <c r="AQ26" s="6">
        <v>0.29842000000000002</v>
      </c>
      <c r="AR26" s="6">
        <v>0.79654999999999998</v>
      </c>
      <c r="AU26" s="7">
        <v>4.1738999999999997</v>
      </c>
      <c r="AV26" s="7">
        <v>3.0518999999999998</v>
      </c>
      <c r="AW26" s="7">
        <v>4.1738999999999997</v>
      </c>
      <c r="AX26" s="7">
        <v>0.47711999999999999</v>
      </c>
      <c r="AY26" s="6">
        <v>3.597</v>
      </c>
      <c r="AZ26" s="6">
        <v>1.7634000000000001</v>
      </c>
      <c r="BA26" s="7">
        <v>4.1738999999999997</v>
      </c>
      <c r="BB26" s="7">
        <v>0</v>
      </c>
    </row>
    <row r="27" spans="1:54" x14ac:dyDescent="0.3">
      <c r="A27" t="s">
        <v>25</v>
      </c>
      <c r="B27">
        <v>3.5970366649776535</v>
      </c>
      <c r="C27">
        <f>VLOOKUP(População!$A27,Cidades!$A$1:$E$174,2,FALSE)</f>
        <v>1.7634279935629373</v>
      </c>
      <c r="D27">
        <f>VLOOKUP(População!$A27,Cidades!$A$1:$E$174,3,FALSE)</f>
        <v>0.6020599913279624</v>
      </c>
      <c r="E27">
        <f>VLOOKUP(População!$A27,Cidades!$A$1:$E$174,4,FALSE)</f>
        <v>1.8325089127062364</v>
      </c>
      <c r="F27">
        <f>VLOOKUP(População!$A27,Cidades!$A$1:$E$174,5,FALSE)</f>
        <v>0.69897000433601886</v>
      </c>
      <c r="N27" t="s">
        <v>25</v>
      </c>
      <c r="O27">
        <v>3.597</v>
      </c>
      <c r="P27">
        <v>1.7634000000000001</v>
      </c>
      <c r="Q27">
        <v>1.9987999999999999</v>
      </c>
      <c r="R27">
        <v>-0.23538999999999999</v>
      </c>
      <c r="S27">
        <v>3.597</v>
      </c>
      <c r="T27">
        <v>0.60206000000000004</v>
      </c>
      <c r="U27">
        <v>0.73068</v>
      </c>
      <c r="V27">
        <v>-0.12862000000000001</v>
      </c>
      <c r="W27">
        <v>3.597</v>
      </c>
      <c r="X27">
        <v>1.8325</v>
      </c>
      <c r="Y27">
        <v>2.3637999999999999</v>
      </c>
      <c r="Z27">
        <v>-0.53129000000000004</v>
      </c>
      <c r="AA27">
        <v>3.597</v>
      </c>
      <c r="AB27">
        <v>0.69896999999999998</v>
      </c>
      <c r="AC27">
        <v>0.93640000000000001</v>
      </c>
      <c r="AD27">
        <v>-0.23743</v>
      </c>
      <c r="AI27" s="7">
        <v>-0.40628999999999998</v>
      </c>
      <c r="AJ27" s="7">
        <v>0.11073</v>
      </c>
      <c r="AQ27" s="7">
        <v>-2.4274E-2</v>
      </c>
      <c r="AR27" s="7">
        <v>0.30193999999999999</v>
      </c>
      <c r="AU27" s="6">
        <v>3.597</v>
      </c>
      <c r="AV27" s="6">
        <v>1.8325</v>
      </c>
      <c r="AW27" s="6">
        <v>3.597</v>
      </c>
      <c r="AX27" s="6">
        <v>0.69896999999999998</v>
      </c>
      <c r="AY27" s="7">
        <v>3.6833</v>
      </c>
      <c r="AZ27" s="7">
        <v>2.1614</v>
      </c>
      <c r="BA27" s="6">
        <v>3.597</v>
      </c>
      <c r="BB27" s="6">
        <v>0.60206000000000004</v>
      </c>
    </row>
    <row r="28" spans="1:54" x14ac:dyDescent="0.3">
      <c r="A28" t="s">
        <v>26</v>
      </c>
      <c r="B28">
        <v>3.6833172619218826</v>
      </c>
      <c r="C28">
        <f>VLOOKUP(População!$A28,Cidades!$A$1:$E$174,2,FALSE)</f>
        <v>2.1613680022349748</v>
      </c>
      <c r="D28">
        <f>VLOOKUP(População!$A28,Cidades!$A$1:$E$174,3,FALSE)</f>
        <v>1.6627578316815741</v>
      </c>
      <c r="E28">
        <f>VLOOKUP(População!$A28,Cidades!$A$1:$E$174,4,FALSE)</f>
        <v>2.3483048630481607</v>
      </c>
      <c r="F28">
        <f>VLOOKUP(População!$A28,Cidades!$A$1:$E$174,5,FALSE)</f>
        <v>1.8129133566428555</v>
      </c>
      <c r="N28" t="s">
        <v>26</v>
      </c>
      <c r="O28">
        <v>3.6833</v>
      </c>
      <c r="P28">
        <v>2.1614</v>
      </c>
      <c r="Q28">
        <v>2.0192000000000001</v>
      </c>
      <c r="R28">
        <v>0.14221</v>
      </c>
      <c r="S28">
        <v>3.6833</v>
      </c>
      <c r="T28">
        <v>1.6628000000000001</v>
      </c>
      <c r="U28">
        <v>0.74339</v>
      </c>
      <c r="V28">
        <v>0.91937000000000002</v>
      </c>
      <c r="W28">
        <v>3.6833</v>
      </c>
      <c r="X28">
        <v>2.3483000000000001</v>
      </c>
      <c r="Y28">
        <v>2.4138999999999999</v>
      </c>
      <c r="Z28">
        <v>-6.5555000000000002E-2</v>
      </c>
      <c r="AA28">
        <v>3.6833</v>
      </c>
      <c r="AB28">
        <v>1.8129</v>
      </c>
      <c r="AC28">
        <v>0.95484000000000002</v>
      </c>
      <c r="AD28">
        <v>0.85807</v>
      </c>
      <c r="AI28" s="6">
        <v>0.25520999999999999</v>
      </c>
      <c r="AJ28" s="6">
        <v>-0.84031</v>
      </c>
      <c r="AQ28" s="6">
        <v>-6.4984E-2</v>
      </c>
      <c r="AR28" s="6">
        <v>-0.51620999999999995</v>
      </c>
      <c r="AU28" s="7">
        <v>3.6833</v>
      </c>
      <c r="AV28" s="7">
        <v>2.3483000000000001</v>
      </c>
      <c r="AW28" s="7">
        <v>3.6833</v>
      </c>
      <c r="AX28" s="7">
        <v>1.8129</v>
      </c>
      <c r="AY28" s="6">
        <v>5.1657999999999999</v>
      </c>
      <c r="AZ28" s="6">
        <v>2.5091999999999999</v>
      </c>
      <c r="BA28" s="7">
        <v>3.6833</v>
      </c>
      <c r="BB28" s="7">
        <v>1.6628000000000001</v>
      </c>
    </row>
    <row r="29" spans="1:54" x14ac:dyDescent="0.3">
      <c r="A29" t="s">
        <v>27</v>
      </c>
      <c r="B29">
        <v>5.1658287311967088</v>
      </c>
      <c r="C29">
        <f>VLOOKUP(População!$A29,Cidades!$A$1:$E$174,2,FALSE)</f>
        <v>2.509202522331103</v>
      </c>
      <c r="D29">
        <f>VLOOKUP(População!$A29,Cidades!$A$1:$E$174,3,FALSE)</f>
        <v>1.505149978319906</v>
      </c>
      <c r="E29">
        <f>VLOOKUP(População!$A29,Cidades!$A$1:$E$174,4,FALSE)</f>
        <v>3.5899496013257077</v>
      </c>
      <c r="F29">
        <f>VLOOKUP(População!$A29,Cidades!$A$1:$E$174,5,FALSE)</f>
        <v>1.5440680443502757</v>
      </c>
      <c r="N29" t="s">
        <v>27</v>
      </c>
      <c r="O29">
        <v>5.1657999999999999</v>
      </c>
      <c r="P29">
        <v>2.5091999999999999</v>
      </c>
      <c r="Q29">
        <v>2.3687</v>
      </c>
      <c r="R29">
        <v>0.14049</v>
      </c>
      <c r="S29">
        <v>5.1657999999999999</v>
      </c>
      <c r="T29">
        <v>1.5051000000000001</v>
      </c>
      <c r="U29">
        <v>0.96184999999999998</v>
      </c>
      <c r="V29">
        <v>0.54330000000000001</v>
      </c>
      <c r="W29">
        <v>5.1657999999999999</v>
      </c>
      <c r="X29">
        <v>3.5899000000000001</v>
      </c>
      <c r="Y29">
        <v>3.274</v>
      </c>
      <c r="Z29">
        <v>0.31591000000000002</v>
      </c>
      <c r="AA29">
        <v>5.1657999999999999</v>
      </c>
      <c r="AB29">
        <v>1.5441</v>
      </c>
      <c r="AC29">
        <v>1.2718</v>
      </c>
      <c r="AD29">
        <v>0.27231</v>
      </c>
      <c r="AI29" s="7">
        <v>-0.25373000000000001</v>
      </c>
      <c r="AJ29" s="7">
        <v>0.96153999999999995</v>
      </c>
      <c r="AQ29" s="7">
        <v>-1.176E-2</v>
      </c>
      <c r="AR29" s="7">
        <v>0.78317999999999999</v>
      </c>
      <c r="AU29" s="6">
        <v>5.1657999999999999</v>
      </c>
      <c r="AV29" s="6">
        <v>3.5899000000000001</v>
      </c>
      <c r="AW29" s="6">
        <v>5.1657999999999999</v>
      </c>
      <c r="AX29" s="6">
        <v>1.5441</v>
      </c>
      <c r="AY29" s="7">
        <v>5.2270000000000003</v>
      </c>
      <c r="AZ29" s="7">
        <v>2.4378000000000002</v>
      </c>
      <c r="BA29" s="6">
        <v>5.1657999999999999</v>
      </c>
      <c r="BB29" s="6">
        <v>1.5051000000000001</v>
      </c>
    </row>
    <row r="30" spans="1:54" x14ac:dyDescent="0.3">
      <c r="A30" t="s">
        <v>28</v>
      </c>
      <c r="B30">
        <v>5.2270326952645263</v>
      </c>
      <c r="C30">
        <f>VLOOKUP(População!$A30,Cidades!$A$1:$E$174,2,FALSE)</f>
        <v>2.4377505628203879</v>
      </c>
      <c r="D30">
        <f>VLOOKUP(População!$A30,Cidades!$A$1:$E$174,3,FALSE)</f>
        <v>0</v>
      </c>
      <c r="E30">
        <f>VLOOKUP(População!$A30,Cidades!$A$1:$E$174,4,FALSE)</f>
        <v>3.4187982905903533</v>
      </c>
      <c r="F30">
        <f>VLOOKUP(População!$A30,Cidades!$A$1:$E$174,5,FALSE)</f>
        <v>0</v>
      </c>
      <c r="N30" t="s">
        <v>28</v>
      </c>
      <c r="O30">
        <v>5.2270000000000003</v>
      </c>
      <c r="P30">
        <v>2.4378000000000002</v>
      </c>
      <c r="Q30">
        <v>2.3831000000000002</v>
      </c>
      <c r="R30">
        <v>5.4602999999999999E-2</v>
      </c>
      <c r="S30">
        <v>5.2270000000000003</v>
      </c>
      <c r="T30">
        <v>0</v>
      </c>
      <c r="U30">
        <v>0.97087000000000001</v>
      </c>
      <c r="V30">
        <v>-0.97087000000000001</v>
      </c>
      <c r="W30">
        <v>5.2270000000000003</v>
      </c>
      <c r="X30">
        <v>3.4188000000000001</v>
      </c>
      <c r="Y30">
        <v>3.3094999999999999</v>
      </c>
      <c r="Z30">
        <v>0.10925</v>
      </c>
      <c r="AA30">
        <v>5.2270000000000003</v>
      </c>
      <c r="AB30">
        <v>0</v>
      </c>
      <c r="AC30">
        <v>1.2847999999999999</v>
      </c>
      <c r="AD30">
        <v>-1.2847999999999999</v>
      </c>
      <c r="AI30" s="6">
        <v>0.19653000000000001</v>
      </c>
      <c r="AJ30" s="6">
        <v>-1.2060999999999999</v>
      </c>
      <c r="AQ30" s="6">
        <v>0.12205000000000001</v>
      </c>
      <c r="AR30" s="6">
        <v>-0.91656000000000004</v>
      </c>
      <c r="AU30" s="7">
        <v>5.2270000000000003</v>
      </c>
      <c r="AV30" s="7">
        <v>3.4188000000000001</v>
      </c>
      <c r="AW30" s="7">
        <v>5.2270000000000003</v>
      </c>
      <c r="AX30" s="7">
        <v>0</v>
      </c>
      <c r="AY30" s="6">
        <v>4.3874000000000004</v>
      </c>
      <c r="AZ30" s="6">
        <v>2.4756999999999998</v>
      </c>
      <c r="BA30" s="7">
        <v>5.2270000000000003</v>
      </c>
      <c r="BB30" s="7">
        <v>0</v>
      </c>
    </row>
    <row r="31" spans="1:54" x14ac:dyDescent="0.3">
      <c r="A31" t="s">
        <v>29</v>
      </c>
      <c r="B31">
        <v>4.3874432199189339</v>
      </c>
      <c r="C31">
        <f>VLOOKUP(População!$A31,Cidades!$A$1:$E$174,2,FALSE)</f>
        <v>2.4756711883244296</v>
      </c>
      <c r="D31">
        <f>VLOOKUP(População!$A31,Cidades!$A$1:$E$174,3,FALSE)</f>
        <v>1.7403626894942439</v>
      </c>
      <c r="E31">
        <f>VLOOKUP(População!$A31,Cidades!$A$1:$E$174,4,FALSE)</f>
        <v>3.5718252490408289</v>
      </c>
      <c r="F31">
        <f>VLOOKUP(População!$A31,Cidades!$A$1:$E$174,5,FALSE)</f>
        <v>1.8692317197309762</v>
      </c>
      <c r="N31" t="s">
        <v>29</v>
      </c>
      <c r="O31">
        <v>4.3874000000000004</v>
      </c>
      <c r="P31">
        <v>2.4756999999999998</v>
      </c>
      <c r="Q31">
        <v>2.1852</v>
      </c>
      <c r="R31">
        <v>0.29049000000000003</v>
      </c>
      <c r="S31">
        <v>4.3874000000000004</v>
      </c>
      <c r="T31">
        <v>1.7403999999999999</v>
      </c>
      <c r="U31">
        <v>0.84714999999999996</v>
      </c>
      <c r="V31">
        <v>0.89320999999999995</v>
      </c>
      <c r="W31">
        <v>4.3874000000000004</v>
      </c>
      <c r="X31">
        <v>3.5718000000000001</v>
      </c>
      <c r="Y31">
        <v>2.8224</v>
      </c>
      <c r="Z31">
        <v>0.74941999999999998</v>
      </c>
      <c r="AA31">
        <v>4.3874000000000004</v>
      </c>
      <c r="AB31">
        <v>1.8692</v>
      </c>
      <c r="AC31">
        <v>1.1053999999999999</v>
      </c>
      <c r="AD31">
        <v>0.76387000000000005</v>
      </c>
      <c r="AI31" s="7">
        <v>-0.30834</v>
      </c>
      <c r="AJ31" s="7">
        <v>1.0407999999999999</v>
      </c>
      <c r="AQ31" s="7">
        <v>5.4450999999999999E-2</v>
      </c>
      <c r="AR31" s="7">
        <v>1.2968999999999999</v>
      </c>
      <c r="AU31" s="6">
        <v>4.3874000000000004</v>
      </c>
      <c r="AV31" s="6">
        <v>3.5718000000000001</v>
      </c>
      <c r="AW31" s="6">
        <v>4.3874000000000004</v>
      </c>
      <c r="AX31" s="6">
        <v>1.8692</v>
      </c>
      <c r="AY31" s="7">
        <v>4.2984</v>
      </c>
      <c r="AZ31" s="7">
        <v>2.2067999999999999</v>
      </c>
      <c r="BA31" s="6">
        <v>4.3874000000000004</v>
      </c>
      <c r="BB31" s="6">
        <v>1.7403999999999999</v>
      </c>
    </row>
    <row r="32" spans="1:54" x14ac:dyDescent="0.3">
      <c r="A32" t="s">
        <v>30</v>
      </c>
      <c r="B32">
        <v>4.298372686265604</v>
      </c>
      <c r="C32">
        <f>VLOOKUP(População!$A32,Cidades!$A$1:$E$174,2,FALSE)</f>
        <v>2.2068258760318495</v>
      </c>
      <c r="D32">
        <f>VLOOKUP(População!$A32,Cidades!$A$1:$E$174,3,FALSE)</f>
        <v>0.47712125471966244</v>
      </c>
      <c r="E32">
        <f>VLOOKUP(População!$A32,Cidades!$A$1:$E$174,4,FALSE)</f>
        <v>2.3873898263387292</v>
      </c>
      <c r="F32">
        <f>VLOOKUP(População!$A32,Cidades!$A$1:$E$174,5,FALSE)</f>
        <v>0.47712125471966244</v>
      </c>
      <c r="N32" t="s">
        <v>30</v>
      </c>
      <c r="O32">
        <v>4.2984</v>
      </c>
      <c r="P32">
        <v>2.2067999999999999</v>
      </c>
      <c r="Q32">
        <v>2.1642000000000001</v>
      </c>
      <c r="R32">
        <v>4.2645000000000002E-2</v>
      </c>
      <c r="S32">
        <v>4.2984</v>
      </c>
      <c r="T32">
        <v>0.47711999999999999</v>
      </c>
      <c r="U32">
        <v>0.83401999999999998</v>
      </c>
      <c r="V32">
        <v>-0.3569</v>
      </c>
      <c r="W32">
        <v>4.2984</v>
      </c>
      <c r="X32">
        <v>2.3874</v>
      </c>
      <c r="Y32">
        <v>2.7707000000000002</v>
      </c>
      <c r="Z32">
        <v>-0.38334000000000001</v>
      </c>
      <c r="AA32">
        <v>4.2984</v>
      </c>
      <c r="AB32">
        <v>0.47711999999999999</v>
      </c>
      <c r="AC32">
        <v>1.0863</v>
      </c>
      <c r="AD32">
        <v>-0.60919999999999996</v>
      </c>
      <c r="AI32" s="6">
        <v>0.46808</v>
      </c>
      <c r="AJ32" s="6">
        <v>2.0689000000000002</v>
      </c>
      <c r="AQ32" s="6">
        <v>0.30475000000000002</v>
      </c>
      <c r="AR32" s="6">
        <v>1.5555000000000001</v>
      </c>
      <c r="AU32" s="7">
        <v>4.2984</v>
      </c>
      <c r="AV32" s="7">
        <v>2.3874</v>
      </c>
      <c r="AW32" s="7">
        <v>4.2984</v>
      </c>
      <c r="AX32" s="7">
        <v>0.47711999999999999</v>
      </c>
      <c r="AY32" s="6">
        <v>4.2340999999999998</v>
      </c>
      <c r="AZ32" s="6">
        <v>1.7482</v>
      </c>
      <c r="BA32" s="7">
        <v>4.2984</v>
      </c>
      <c r="BB32" s="7">
        <v>0.47711999999999999</v>
      </c>
    </row>
    <row r="33" spans="1:54" x14ac:dyDescent="0.3">
      <c r="A33" t="s">
        <v>31</v>
      </c>
      <c r="B33">
        <v>4.2341121580337724</v>
      </c>
      <c r="C33">
        <f>VLOOKUP(População!$A33,Cidades!$A$1:$E$174,2,FALSE)</f>
        <v>1.7481880270062005</v>
      </c>
      <c r="D33">
        <f>VLOOKUP(População!$A33,Cidades!$A$1:$E$174,3,FALSE)</f>
        <v>0</v>
      </c>
      <c r="E33">
        <f>VLOOKUP(População!$A33,Cidades!$A$1:$E$174,4,FALSE)</f>
        <v>1.8692317197309762</v>
      </c>
      <c r="F33">
        <f>VLOOKUP(População!$A33,Cidades!$A$1:$E$174,5,FALSE)</f>
        <v>0</v>
      </c>
      <c r="N33" t="s">
        <v>31</v>
      </c>
      <c r="O33">
        <v>4.2340999999999998</v>
      </c>
      <c r="P33">
        <v>1.7482</v>
      </c>
      <c r="Q33">
        <v>2.149</v>
      </c>
      <c r="R33">
        <v>-0.40083999999999997</v>
      </c>
      <c r="S33">
        <v>4.2340999999999998</v>
      </c>
      <c r="T33">
        <v>0</v>
      </c>
      <c r="U33">
        <v>0.82455000000000001</v>
      </c>
      <c r="V33">
        <v>-0.82455000000000001</v>
      </c>
      <c r="W33">
        <v>4.2340999999999998</v>
      </c>
      <c r="X33">
        <v>1.8692</v>
      </c>
      <c r="Y33">
        <v>2.7334000000000001</v>
      </c>
      <c r="Z33">
        <v>-0.86421000000000003</v>
      </c>
      <c r="AA33">
        <v>4.2340999999999998</v>
      </c>
      <c r="AB33">
        <v>0</v>
      </c>
      <c r="AC33">
        <v>1.0726</v>
      </c>
      <c r="AD33">
        <v>-1.0726</v>
      </c>
      <c r="AI33" s="7">
        <v>0.15698999999999999</v>
      </c>
      <c r="AJ33" s="7">
        <v>-0.50319999999999998</v>
      </c>
      <c r="AQ33" s="7">
        <v>0.23158000000000001</v>
      </c>
      <c r="AR33" s="7">
        <v>-0.36995</v>
      </c>
      <c r="AU33" s="6">
        <v>4.2340999999999998</v>
      </c>
      <c r="AV33" s="6">
        <v>1.8692</v>
      </c>
      <c r="AW33" s="6">
        <v>4.2340999999999998</v>
      </c>
      <c r="AX33" s="6">
        <v>0</v>
      </c>
      <c r="AY33" s="7">
        <v>4.6963999999999997</v>
      </c>
      <c r="AZ33" s="7">
        <v>2.3673999999999999</v>
      </c>
      <c r="BA33" s="6">
        <v>4.2340999999999998</v>
      </c>
      <c r="BB33" s="6">
        <v>0</v>
      </c>
    </row>
    <row r="34" spans="1:54" x14ac:dyDescent="0.3">
      <c r="A34" t="s">
        <v>32</v>
      </c>
      <c r="B34">
        <v>4.6964175526630019</v>
      </c>
      <c r="C34">
        <f>VLOOKUP(População!$A34,Cidades!$A$1:$E$174,2,FALSE)</f>
        <v>2.3673559210260189</v>
      </c>
      <c r="D34">
        <f>VLOOKUP(População!$A34,Cidades!$A$1:$E$174,3,FALSE)</f>
        <v>0.84509804001425681</v>
      </c>
      <c r="E34">
        <f>VLOOKUP(População!$A34,Cidades!$A$1:$E$174,4,FALSE)</f>
        <v>2.9982593384236988</v>
      </c>
      <c r="F34">
        <f>VLOOKUP(População!$A34,Cidades!$A$1:$E$174,5,FALSE)</f>
        <v>0.84509804001425681</v>
      </c>
      <c r="N34" t="s">
        <v>32</v>
      </c>
      <c r="O34">
        <v>4.6963999999999997</v>
      </c>
      <c r="P34">
        <v>2.3673999999999999</v>
      </c>
      <c r="Q34">
        <v>2.258</v>
      </c>
      <c r="R34">
        <v>0.10932</v>
      </c>
      <c r="S34">
        <v>4.6963999999999997</v>
      </c>
      <c r="T34">
        <v>0.84509999999999996</v>
      </c>
      <c r="U34">
        <v>0.89268000000000003</v>
      </c>
      <c r="V34">
        <v>-4.7579999999999997E-2</v>
      </c>
      <c r="W34">
        <v>4.6963999999999997</v>
      </c>
      <c r="X34">
        <v>2.9983</v>
      </c>
      <c r="Y34">
        <v>3.0017</v>
      </c>
      <c r="Z34">
        <v>-3.4183E-3</v>
      </c>
      <c r="AA34">
        <v>4.6963999999999997</v>
      </c>
      <c r="AB34">
        <v>0.84509999999999996</v>
      </c>
      <c r="AC34">
        <v>1.1714</v>
      </c>
      <c r="AD34">
        <v>-0.32632</v>
      </c>
      <c r="AI34" s="6">
        <v>8.4112999999999993E-2</v>
      </c>
      <c r="AJ34" s="6">
        <v>-1.2992999999999999</v>
      </c>
      <c r="AQ34" s="6">
        <v>-1.7038000000000001E-2</v>
      </c>
      <c r="AR34" s="6">
        <v>-0.98080999999999996</v>
      </c>
      <c r="AU34" s="7">
        <v>4.6963999999999997</v>
      </c>
      <c r="AV34" s="7">
        <v>2.9983</v>
      </c>
      <c r="AW34" s="7">
        <v>4.6963999999999997</v>
      </c>
      <c r="AX34" s="7">
        <v>0.84509999999999996</v>
      </c>
      <c r="AY34" s="6">
        <v>4.2496</v>
      </c>
      <c r="AZ34" s="6">
        <v>1.7634000000000001</v>
      </c>
      <c r="BA34" s="7">
        <v>4.6963999999999997</v>
      </c>
      <c r="BB34" s="7">
        <v>0.84509999999999996</v>
      </c>
    </row>
    <row r="35" spans="1:54" x14ac:dyDescent="0.3">
      <c r="A35" t="s">
        <v>33</v>
      </c>
      <c r="B35">
        <v>4.249614102344581</v>
      </c>
      <c r="C35">
        <f>VLOOKUP(População!$A35,Cidades!$A$1:$E$174,2,FALSE)</f>
        <v>1.7634279935629373</v>
      </c>
      <c r="D35">
        <f>VLOOKUP(População!$A35,Cidades!$A$1:$E$174,3,FALSE)</f>
        <v>1.2041199826559248</v>
      </c>
      <c r="E35">
        <f>VLOOKUP(População!$A35,Cidades!$A$1:$E$174,4,FALSE)</f>
        <v>1.919078092376074</v>
      </c>
      <c r="F35">
        <f>VLOOKUP(População!$A35,Cidades!$A$1:$E$174,5,FALSE)</f>
        <v>1.2304489213782739</v>
      </c>
      <c r="N35" t="s">
        <v>33</v>
      </c>
      <c r="O35">
        <v>4.2496</v>
      </c>
      <c r="P35">
        <v>1.7634000000000001</v>
      </c>
      <c r="Q35">
        <v>2.1526999999999998</v>
      </c>
      <c r="R35">
        <v>-0.38925999999999999</v>
      </c>
      <c r="S35">
        <v>4.2496</v>
      </c>
      <c r="T35">
        <v>1.2040999999999999</v>
      </c>
      <c r="U35">
        <v>0.82684000000000002</v>
      </c>
      <c r="V35">
        <v>0.37728</v>
      </c>
      <c r="W35">
        <v>4.2496</v>
      </c>
      <c r="X35">
        <v>1.9191</v>
      </c>
      <c r="Y35">
        <v>2.7423999999999999</v>
      </c>
      <c r="Z35">
        <v>-0.82335999999999998</v>
      </c>
      <c r="AA35">
        <v>4.2496</v>
      </c>
      <c r="AB35">
        <v>1.2303999999999999</v>
      </c>
      <c r="AC35">
        <v>1.0759000000000001</v>
      </c>
      <c r="AD35">
        <v>0.15454999999999999</v>
      </c>
      <c r="AI35" s="7">
        <v>0.29910999999999999</v>
      </c>
      <c r="AJ35" s="7">
        <v>8.1880999999999995E-2</v>
      </c>
      <c r="AQ35" s="7">
        <v>4.7808000000000003E-2</v>
      </c>
      <c r="AR35" s="7">
        <v>0.28637000000000001</v>
      </c>
      <c r="AU35" s="6">
        <v>4.2496</v>
      </c>
      <c r="AV35" s="6">
        <v>1.9191</v>
      </c>
      <c r="AW35" s="6">
        <v>4.2496</v>
      </c>
      <c r="AX35" s="6">
        <v>1.2303999999999999</v>
      </c>
      <c r="AY35" s="7">
        <v>4.4555999999999996</v>
      </c>
      <c r="AZ35" s="7">
        <v>2.1492</v>
      </c>
      <c r="BA35" s="6">
        <v>4.2496</v>
      </c>
      <c r="BB35" s="6">
        <v>1.2040999999999999</v>
      </c>
    </row>
    <row r="36" spans="1:54" x14ac:dyDescent="0.3">
      <c r="A36" t="s">
        <v>151</v>
      </c>
      <c r="B36">
        <v>4.4555909005998027</v>
      </c>
      <c r="C36">
        <f>VLOOKUP(População!$A36,Cidades!$A$1:$E$174,2,FALSE)</f>
        <v>2.1492191126553797</v>
      </c>
      <c r="D36">
        <f>VLOOKUP(População!$A36,Cidades!$A$1:$E$174,3,FALSE)</f>
        <v>1.2304489213782739</v>
      </c>
      <c r="E36">
        <f>VLOOKUP(População!$A36,Cidades!$A$1:$E$174,4,FALSE)</f>
        <v>2.4608978427565478</v>
      </c>
      <c r="F36">
        <f>VLOOKUP(População!$A36,Cidades!$A$1:$E$174,5,FALSE)</f>
        <v>2.1139433523068369</v>
      </c>
      <c r="N36" t="s">
        <v>151</v>
      </c>
      <c r="O36">
        <v>4.4555999999999996</v>
      </c>
      <c r="P36">
        <v>2.1492</v>
      </c>
      <c r="Q36">
        <v>2.2012999999999998</v>
      </c>
      <c r="R36">
        <v>-5.2032000000000002E-2</v>
      </c>
      <c r="S36">
        <v>4.4555999999999996</v>
      </c>
      <c r="T36">
        <v>1.2303999999999999</v>
      </c>
      <c r="U36">
        <v>0.85719000000000001</v>
      </c>
      <c r="V36">
        <v>0.37325999999999998</v>
      </c>
      <c r="W36">
        <v>4.4555999999999996</v>
      </c>
      <c r="X36">
        <v>2.4609000000000001</v>
      </c>
      <c r="Y36">
        <v>2.8618999999999999</v>
      </c>
      <c r="Z36">
        <v>-0.40105000000000002</v>
      </c>
      <c r="AA36">
        <v>4.4555999999999996</v>
      </c>
      <c r="AB36">
        <v>2.1139000000000001</v>
      </c>
      <c r="AC36">
        <v>1.1198999999999999</v>
      </c>
      <c r="AD36">
        <v>0.99400999999999995</v>
      </c>
      <c r="AI36" s="6">
        <v>0.54635999999999996</v>
      </c>
      <c r="AJ36" s="6">
        <v>-0.30941000000000002</v>
      </c>
      <c r="AQ36" s="6">
        <v>0.16657</v>
      </c>
      <c r="AR36" s="6">
        <v>-0.65522000000000002</v>
      </c>
      <c r="AU36" s="7">
        <v>4.4555999999999996</v>
      </c>
      <c r="AV36" s="7">
        <v>2.4609000000000001</v>
      </c>
      <c r="AW36" s="7">
        <v>4.4555999999999996</v>
      </c>
      <c r="AX36" s="7">
        <v>2.1139000000000001</v>
      </c>
      <c r="AY36" s="6">
        <v>6.0807000000000002</v>
      </c>
      <c r="AZ36" s="6">
        <v>2.5198</v>
      </c>
      <c r="BA36" s="7">
        <v>4.4555999999999996</v>
      </c>
      <c r="BB36" s="7">
        <v>1.2303999999999999</v>
      </c>
    </row>
    <row r="37" spans="1:54" x14ac:dyDescent="0.3">
      <c r="A37" t="s">
        <v>34</v>
      </c>
      <c r="B37">
        <v>6.0806528179318615</v>
      </c>
      <c r="C37">
        <f>VLOOKUP(População!$A37,Cidades!$A$1:$E$174,2,FALSE)</f>
        <v>2.5198279937757189</v>
      </c>
      <c r="D37">
        <f>VLOOKUP(População!$A37,Cidades!$A$1:$E$174,3,FALSE)</f>
        <v>2.3909351071033793</v>
      </c>
      <c r="E37">
        <f>VLOOKUP(População!$A37,Cidades!$A$1:$E$174,4,FALSE)</f>
        <v>4.1599279528959849</v>
      </c>
      <c r="F37">
        <f>VLOOKUP(População!$A37,Cidades!$A$1:$E$174,5,FALSE)</f>
        <v>3.0899051114393981</v>
      </c>
      <c r="N37" t="s">
        <v>34</v>
      </c>
      <c r="O37">
        <v>6.0807000000000002</v>
      </c>
      <c r="P37">
        <v>2.5198</v>
      </c>
      <c r="Q37">
        <v>2.5844</v>
      </c>
      <c r="R37">
        <v>-6.4591999999999997E-2</v>
      </c>
      <c r="S37">
        <v>6.0807000000000002</v>
      </c>
      <c r="T37">
        <v>2.3908999999999998</v>
      </c>
      <c r="U37">
        <v>1.0967</v>
      </c>
      <c r="V37">
        <v>1.2943</v>
      </c>
      <c r="W37">
        <v>6.0807000000000002</v>
      </c>
      <c r="X37">
        <v>4.1599000000000004</v>
      </c>
      <c r="Y37">
        <v>3.8048000000000002</v>
      </c>
      <c r="Z37">
        <v>0.35509000000000002</v>
      </c>
      <c r="AA37">
        <v>6.0807000000000002</v>
      </c>
      <c r="AB37">
        <v>3.0899000000000001</v>
      </c>
      <c r="AC37">
        <v>1.4673</v>
      </c>
      <c r="AD37">
        <v>1.6226</v>
      </c>
      <c r="AI37" s="7">
        <v>-0.46934999999999999</v>
      </c>
      <c r="AJ37" s="7">
        <v>-0.22556000000000001</v>
      </c>
      <c r="AQ37" s="7">
        <v>-0.13056999999999999</v>
      </c>
      <c r="AR37" s="7">
        <v>-0.19949</v>
      </c>
      <c r="AU37" s="6">
        <v>6.0807000000000002</v>
      </c>
      <c r="AV37" s="6">
        <v>4.1599000000000004</v>
      </c>
      <c r="AW37" s="6">
        <v>6.0807000000000002</v>
      </c>
      <c r="AX37" s="6">
        <v>3.0899000000000001</v>
      </c>
      <c r="AY37" s="7">
        <v>4.7167000000000003</v>
      </c>
      <c r="AZ37" s="7">
        <v>2.4870999999999999</v>
      </c>
      <c r="BA37" s="6">
        <v>6.0807000000000002</v>
      </c>
      <c r="BB37" s="6">
        <v>2.3908999999999998</v>
      </c>
    </row>
    <row r="38" spans="1:54" x14ac:dyDescent="0.3">
      <c r="A38" t="s">
        <v>152</v>
      </c>
      <c r="B38">
        <v>4.7167376823388398</v>
      </c>
      <c r="C38">
        <f>VLOOKUP(População!$A38,Cidades!$A$1:$E$174,2,FALSE)</f>
        <v>2.4871383754771865</v>
      </c>
      <c r="D38">
        <f>VLOOKUP(População!$A38,Cidades!$A$1:$E$174,3,FALSE)</f>
        <v>1.9493900066449128</v>
      </c>
      <c r="E38">
        <f>VLOOKUP(População!$A38,Cidades!$A$1:$E$174,4,FALSE)</f>
        <v>4.2060969447065668</v>
      </c>
      <c r="F38">
        <f>VLOOKUP(População!$A38,Cidades!$A$1:$E$174,5,FALSE)</f>
        <v>2.53655844257153</v>
      </c>
      <c r="N38" t="s">
        <v>152</v>
      </c>
      <c r="O38">
        <v>4.7167000000000003</v>
      </c>
      <c r="P38">
        <v>2.4870999999999999</v>
      </c>
      <c r="Q38">
        <v>2.2627999999999999</v>
      </c>
      <c r="R38">
        <v>0.22431000000000001</v>
      </c>
      <c r="S38">
        <v>4.7167000000000003</v>
      </c>
      <c r="T38">
        <v>1.9494</v>
      </c>
      <c r="U38">
        <v>0.89566999999999997</v>
      </c>
      <c r="V38">
        <v>1.0537000000000001</v>
      </c>
      <c r="W38">
        <v>4.7167000000000003</v>
      </c>
      <c r="X38">
        <v>4.2061000000000002</v>
      </c>
      <c r="Y38">
        <v>3.0135000000000001</v>
      </c>
      <c r="Z38">
        <v>1.1926000000000001</v>
      </c>
      <c r="AA38">
        <v>4.7167000000000003</v>
      </c>
      <c r="AB38">
        <v>2.5366</v>
      </c>
      <c r="AC38">
        <v>1.1758</v>
      </c>
      <c r="AD38">
        <v>1.3608</v>
      </c>
      <c r="AI38" s="6">
        <v>-0.44356000000000001</v>
      </c>
      <c r="AJ38" s="6">
        <v>-0.93927000000000005</v>
      </c>
      <c r="AQ38" s="6">
        <v>-0.18787999999999999</v>
      </c>
      <c r="AR38" s="6">
        <v>-0.63912999999999998</v>
      </c>
      <c r="AU38" s="7">
        <v>4.7167000000000003</v>
      </c>
      <c r="AV38" s="7">
        <v>4.2061000000000002</v>
      </c>
      <c r="AW38" s="7">
        <v>4.7167000000000003</v>
      </c>
      <c r="AX38" s="7">
        <v>2.5366</v>
      </c>
      <c r="AY38" s="6">
        <v>4.0983000000000001</v>
      </c>
      <c r="AZ38" s="6">
        <v>2.5091999999999999</v>
      </c>
      <c r="BA38" s="7">
        <v>4.7167000000000003</v>
      </c>
      <c r="BB38" s="7">
        <v>1.9494</v>
      </c>
    </row>
    <row r="39" spans="1:54" x14ac:dyDescent="0.3">
      <c r="A39" t="s">
        <v>153</v>
      </c>
      <c r="B39">
        <v>4.0982975364946981</v>
      </c>
      <c r="C39">
        <f>VLOOKUP(População!$A39,Cidades!$A$1:$E$174,2,FALSE)</f>
        <v>2.509202522331103</v>
      </c>
      <c r="D39">
        <f>VLOOKUP(População!$A39,Cidades!$A$1:$E$174,3,FALSE)</f>
        <v>2.0934216851622351</v>
      </c>
      <c r="E39">
        <f>VLOOKUP(População!$A39,Cidades!$A$1:$E$174,4,FALSE)</f>
        <v>3.5696079675468244</v>
      </c>
      <c r="F39">
        <f>VLOOKUP(População!$A39,Cidades!$A$1:$E$174,5,FALSE)</f>
        <v>3.0445397603924111</v>
      </c>
      <c r="N39" t="s">
        <v>153</v>
      </c>
      <c r="O39">
        <v>4.0983000000000001</v>
      </c>
      <c r="P39">
        <v>2.5091999999999999</v>
      </c>
      <c r="Q39">
        <v>2.117</v>
      </c>
      <c r="R39">
        <v>0.39219999999999999</v>
      </c>
      <c r="S39">
        <v>4.0983000000000001</v>
      </c>
      <c r="T39">
        <v>2.0933999999999999</v>
      </c>
      <c r="U39">
        <v>0.80454000000000003</v>
      </c>
      <c r="V39">
        <v>1.2888999999999999</v>
      </c>
      <c r="W39">
        <v>4.0983000000000001</v>
      </c>
      <c r="X39">
        <v>3.5695999999999999</v>
      </c>
      <c r="Y39">
        <v>2.6545999999999998</v>
      </c>
      <c r="Z39">
        <v>0.91496999999999995</v>
      </c>
      <c r="AA39">
        <v>4.0983000000000001</v>
      </c>
      <c r="AB39">
        <v>3.0445000000000002</v>
      </c>
      <c r="AC39">
        <v>1.0436000000000001</v>
      </c>
      <c r="AD39">
        <v>2.0009999999999999</v>
      </c>
      <c r="AI39" s="7">
        <v>0.18884000000000001</v>
      </c>
      <c r="AJ39" s="7">
        <v>0.47099999999999997</v>
      </c>
      <c r="AQ39" s="7">
        <v>0.11394</v>
      </c>
      <c r="AR39" s="7">
        <v>0.57128000000000001</v>
      </c>
      <c r="AU39" s="6">
        <v>4.0983000000000001</v>
      </c>
      <c r="AV39" s="6">
        <v>3.5695999999999999</v>
      </c>
      <c r="AW39" s="6">
        <v>4.0983000000000001</v>
      </c>
      <c r="AX39" s="6">
        <v>3.0445000000000002</v>
      </c>
      <c r="AY39" s="7">
        <v>4.6734</v>
      </c>
      <c r="AZ39" s="7">
        <v>2.3365</v>
      </c>
      <c r="BA39" s="6">
        <v>4.0983000000000001</v>
      </c>
      <c r="BB39" s="6">
        <v>2.0933999999999999</v>
      </c>
    </row>
    <row r="40" spans="1:54" x14ac:dyDescent="0.3">
      <c r="A40" t="s">
        <v>35</v>
      </c>
      <c r="B40">
        <v>4.673371152066327</v>
      </c>
      <c r="C40">
        <f>VLOOKUP(População!$A40,Cidades!$A$1:$E$174,2,FALSE)</f>
        <v>2.3364597338485296</v>
      </c>
      <c r="D40">
        <f>VLOOKUP(População!$A40,Cidades!$A$1:$E$174,3,FALSE)</f>
        <v>1.8692317197309762</v>
      </c>
      <c r="E40">
        <f>VLOOKUP(População!$A40,Cidades!$A$1:$E$174,4,FALSE)</f>
        <v>2.9278834103307068</v>
      </c>
      <c r="F40">
        <f>VLOOKUP(População!$A40,Cidades!$A$1:$E$174,5,FALSE)</f>
        <v>2.0755469613925306</v>
      </c>
      <c r="N40" t="s">
        <v>35</v>
      </c>
      <c r="O40">
        <v>4.6734</v>
      </c>
      <c r="P40">
        <v>2.3365</v>
      </c>
      <c r="Q40">
        <v>2.2526000000000002</v>
      </c>
      <c r="R40">
        <v>8.3859000000000003E-2</v>
      </c>
      <c r="S40">
        <v>4.6734</v>
      </c>
      <c r="T40">
        <v>1.8692</v>
      </c>
      <c r="U40">
        <v>0.88927999999999996</v>
      </c>
      <c r="V40">
        <v>0.97994999999999999</v>
      </c>
      <c r="W40">
        <v>4.6734</v>
      </c>
      <c r="X40">
        <v>2.9279000000000002</v>
      </c>
      <c r="Y40">
        <v>2.9883000000000002</v>
      </c>
      <c r="Z40">
        <v>-6.0421999999999997E-2</v>
      </c>
      <c r="AA40">
        <v>4.6734</v>
      </c>
      <c r="AB40">
        <v>2.0754999999999999</v>
      </c>
      <c r="AC40">
        <v>1.1665000000000001</v>
      </c>
      <c r="AD40">
        <v>0.90905999999999998</v>
      </c>
      <c r="AI40" s="6">
        <v>-0.11806999999999999</v>
      </c>
      <c r="AJ40" s="6">
        <v>-1.2272000000000001</v>
      </c>
      <c r="AQ40" s="6">
        <v>8.8103000000000001E-3</v>
      </c>
      <c r="AR40" s="6">
        <v>-0.93113000000000001</v>
      </c>
      <c r="AU40" s="7">
        <v>4.6734</v>
      </c>
      <c r="AV40" s="7">
        <v>2.9279000000000002</v>
      </c>
      <c r="AW40" s="7">
        <v>4.6734</v>
      </c>
      <c r="AX40" s="7">
        <v>2.0754999999999999</v>
      </c>
      <c r="AY40" s="6">
        <v>5.0846999999999998</v>
      </c>
      <c r="AZ40" s="6">
        <v>2.6425000000000001</v>
      </c>
      <c r="BA40" s="7">
        <v>4.6734</v>
      </c>
      <c r="BB40" s="7">
        <v>1.8692</v>
      </c>
    </row>
    <row r="41" spans="1:54" x14ac:dyDescent="0.3">
      <c r="A41" t="s">
        <v>154</v>
      </c>
      <c r="B41">
        <v>5.0846906449600828</v>
      </c>
      <c r="C41">
        <f>VLOOKUP(População!$A41,Cidades!$A$1:$E$174,2,FALSE)</f>
        <v>2.6424645202421213</v>
      </c>
      <c r="D41">
        <f>VLOOKUP(População!$A41,Cidades!$A$1:$E$174,3,FALSE)</f>
        <v>1.9138138523837167</v>
      </c>
      <c r="E41">
        <f>VLOOKUP(População!$A41,Cidades!$A$1:$E$174,4,FALSE)</f>
        <v>3.958085848521085</v>
      </c>
      <c r="F41">
        <f>VLOOKUP(População!$A41,Cidades!$A$1:$E$174,5,FALSE)</f>
        <v>2.9503648543761232</v>
      </c>
      <c r="N41" t="s">
        <v>154</v>
      </c>
      <c r="O41">
        <v>5.0846999999999998</v>
      </c>
      <c r="P41">
        <v>2.6425000000000001</v>
      </c>
      <c r="Q41">
        <v>2.3496000000000001</v>
      </c>
      <c r="R41">
        <v>0.29287999999999997</v>
      </c>
      <c r="S41">
        <v>5.0846999999999998</v>
      </c>
      <c r="T41">
        <v>1.9137999999999999</v>
      </c>
      <c r="U41">
        <v>0.94989000000000001</v>
      </c>
      <c r="V41">
        <v>0.96392</v>
      </c>
      <c r="W41">
        <v>5.0846999999999998</v>
      </c>
      <c r="X41">
        <v>3.9581</v>
      </c>
      <c r="Y41">
        <v>3.2269999999999999</v>
      </c>
      <c r="Z41">
        <v>0.73112999999999995</v>
      </c>
      <c r="AA41">
        <v>5.0846999999999998</v>
      </c>
      <c r="AB41">
        <v>2.9504000000000001</v>
      </c>
      <c r="AC41">
        <v>1.2544</v>
      </c>
      <c r="AD41">
        <v>1.6959</v>
      </c>
      <c r="AI41" s="7">
        <v>-0.79425999999999997</v>
      </c>
      <c r="AJ41" s="7">
        <v>-0.19259000000000001</v>
      </c>
      <c r="AQ41" s="6">
        <v>-2.9092E-2</v>
      </c>
      <c r="AR41" s="7">
        <v>-0.75434999999999997</v>
      </c>
      <c r="AU41" s="6">
        <v>5.0846999999999998</v>
      </c>
      <c r="AV41" s="6">
        <v>3.9581</v>
      </c>
      <c r="AW41" s="6">
        <v>5.0846999999999998</v>
      </c>
      <c r="AX41" s="6">
        <v>2.9504000000000001</v>
      </c>
      <c r="AY41" s="7">
        <v>4.3223000000000003</v>
      </c>
      <c r="AZ41" s="7">
        <v>2.2787999999999999</v>
      </c>
      <c r="BA41" s="6">
        <v>5.0846999999999998</v>
      </c>
      <c r="BB41" s="6">
        <v>1.9137999999999999</v>
      </c>
    </row>
    <row r="42" spans="1:54" x14ac:dyDescent="0.3">
      <c r="A42" t="s">
        <v>36</v>
      </c>
      <c r="B42">
        <v>4.3223433611486763</v>
      </c>
      <c r="C42">
        <f>VLOOKUP(População!$A42,Cidades!$A$1:$E$174,2,FALSE)</f>
        <v>2.2787536009528289</v>
      </c>
      <c r="D42">
        <f>VLOOKUP(População!$A42,Cidades!$A$1:$E$174,3,FALSE)</f>
        <v>0</v>
      </c>
      <c r="E42">
        <f>VLOOKUP(População!$A42,Cidades!$A$1:$E$174,4,FALSE)</f>
        <v>2.6919651027673601</v>
      </c>
      <c r="F42">
        <f>VLOOKUP(População!$A42,Cidades!$A$1:$E$174,5,FALSE)</f>
        <v>0</v>
      </c>
      <c r="N42" t="s">
        <v>36</v>
      </c>
      <c r="O42">
        <v>4.3223000000000003</v>
      </c>
      <c r="P42">
        <v>2.2787999999999999</v>
      </c>
      <c r="Q42">
        <v>2.1698</v>
      </c>
      <c r="R42">
        <v>0.10892</v>
      </c>
      <c r="S42">
        <v>4.3223000000000003</v>
      </c>
      <c r="T42">
        <v>0</v>
      </c>
      <c r="U42">
        <v>0.83755999999999997</v>
      </c>
      <c r="V42">
        <v>-0.83755999999999997</v>
      </c>
      <c r="W42">
        <v>4.3223000000000003</v>
      </c>
      <c r="X42">
        <v>2.6920000000000002</v>
      </c>
      <c r="Y42">
        <v>2.7846000000000002</v>
      </c>
      <c r="Z42">
        <v>-9.2668E-2</v>
      </c>
      <c r="AA42">
        <v>4.3223000000000003</v>
      </c>
      <c r="AB42">
        <v>0</v>
      </c>
      <c r="AC42">
        <v>1.0913999999999999</v>
      </c>
      <c r="AD42">
        <v>-1.0913999999999999</v>
      </c>
      <c r="AI42" s="6">
        <v>-9.5829999999999999E-2</v>
      </c>
      <c r="AJ42" s="6">
        <v>1.0886</v>
      </c>
      <c r="AQ42" s="7">
        <v>0.11294999999999999</v>
      </c>
      <c r="AR42" s="6">
        <v>0.71836999999999995</v>
      </c>
      <c r="AU42" s="7">
        <v>4.3223000000000003</v>
      </c>
      <c r="AV42" s="7">
        <v>2.6920000000000002</v>
      </c>
      <c r="AW42" s="7">
        <v>4.3223000000000003</v>
      </c>
      <c r="AX42" s="7">
        <v>0</v>
      </c>
      <c r="AY42" s="6">
        <v>4.6897000000000002</v>
      </c>
      <c r="AZ42" s="6">
        <v>1.9731000000000001</v>
      </c>
      <c r="BA42" s="7">
        <v>4.3223000000000003</v>
      </c>
      <c r="BB42" s="7">
        <v>0</v>
      </c>
    </row>
    <row r="43" spans="1:54" x14ac:dyDescent="0.3">
      <c r="A43" t="s">
        <v>37</v>
      </c>
      <c r="B43">
        <v>4.6897438238425666</v>
      </c>
      <c r="C43">
        <f>VLOOKUP(População!$A43,Cidades!$A$1:$E$174,2,FALSE)</f>
        <v>1.9731278535996986</v>
      </c>
      <c r="D43">
        <f>VLOOKUP(População!$A43,Cidades!$A$1:$E$174,3,FALSE)</f>
        <v>0.3010299956639812</v>
      </c>
      <c r="E43">
        <f>VLOOKUP(População!$A43,Cidades!$A$1:$E$174,4,FALSE)</f>
        <v>2.2576785748691846</v>
      </c>
      <c r="F43">
        <f>VLOOKUP(População!$A43,Cidades!$A$1:$E$174,5,FALSE)</f>
        <v>0.3010299956639812</v>
      </c>
      <c r="N43" t="s">
        <v>37</v>
      </c>
      <c r="O43">
        <v>4.6897000000000002</v>
      </c>
      <c r="P43">
        <v>1.9731000000000001</v>
      </c>
      <c r="Q43">
        <v>2.2565</v>
      </c>
      <c r="R43">
        <v>-0.28333000000000003</v>
      </c>
      <c r="S43">
        <v>4.6897000000000002</v>
      </c>
      <c r="T43">
        <v>0.30103000000000002</v>
      </c>
      <c r="U43">
        <v>0.89168999999999998</v>
      </c>
      <c r="V43">
        <v>-0.59065999999999996</v>
      </c>
      <c r="W43">
        <v>4.6897000000000002</v>
      </c>
      <c r="X43">
        <v>2.2576999999999998</v>
      </c>
      <c r="Y43">
        <v>2.9977999999999998</v>
      </c>
      <c r="Z43">
        <v>-0.74012999999999995</v>
      </c>
      <c r="AA43">
        <v>4.6897000000000002</v>
      </c>
      <c r="AB43">
        <v>0.30103000000000002</v>
      </c>
      <c r="AC43">
        <v>1.17</v>
      </c>
      <c r="AD43">
        <v>-0.86895999999999995</v>
      </c>
      <c r="AI43" s="7">
        <v>0.33834999999999998</v>
      </c>
      <c r="AJ43" s="7">
        <v>-1.1927000000000001</v>
      </c>
      <c r="AQ43" s="6">
        <v>-2.9297E-2</v>
      </c>
      <c r="AR43" s="7">
        <v>-0.90734000000000004</v>
      </c>
      <c r="AU43" s="6">
        <v>4.6897000000000002</v>
      </c>
      <c r="AV43" s="6">
        <v>2.2576999999999998</v>
      </c>
      <c r="AW43" s="6">
        <v>4.6897000000000002</v>
      </c>
      <c r="AX43" s="6">
        <v>0.30103000000000002</v>
      </c>
      <c r="AY43" s="7">
        <v>4.2352999999999996</v>
      </c>
      <c r="AZ43" s="7">
        <v>2.0211999999999999</v>
      </c>
      <c r="BA43" s="6">
        <v>4.6897000000000002</v>
      </c>
      <c r="BB43" s="6">
        <v>0.30103000000000002</v>
      </c>
    </row>
    <row r="44" spans="1:54" x14ac:dyDescent="0.3">
      <c r="A44" t="s">
        <v>38</v>
      </c>
      <c r="B44">
        <v>4.2352758766870524</v>
      </c>
      <c r="C44">
        <f>VLOOKUP(População!$A44,Cidades!$A$1:$E$174,2,FALSE)</f>
        <v>2.0211892990699383</v>
      </c>
      <c r="D44">
        <f>VLOOKUP(População!$A44,Cidades!$A$1:$E$174,3,FALSE)</f>
        <v>0</v>
      </c>
      <c r="E44">
        <f>VLOOKUP(População!$A44,Cidades!$A$1:$E$174,4,FALSE)</f>
        <v>2.3384564936046046</v>
      </c>
      <c r="F44">
        <f>VLOOKUP(População!$A44,Cidades!$A$1:$E$174,5,FALSE)</f>
        <v>0</v>
      </c>
      <c r="N44" t="s">
        <v>38</v>
      </c>
      <c r="O44">
        <v>4.2352999999999996</v>
      </c>
      <c r="P44">
        <v>2.0211999999999999</v>
      </c>
      <c r="Q44">
        <v>2.1493000000000002</v>
      </c>
      <c r="R44">
        <v>-0.12811</v>
      </c>
      <c r="S44">
        <v>4.2352999999999996</v>
      </c>
      <c r="T44">
        <v>0</v>
      </c>
      <c r="U44">
        <v>0.82472999999999996</v>
      </c>
      <c r="V44">
        <v>-0.82472999999999996</v>
      </c>
      <c r="W44">
        <v>4.2352999999999996</v>
      </c>
      <c r="X44">
        <v>2.3384999999999998</v>
      </c>
      <c r="Y44">
        <v>2.7341000000000002</v>
      </c>
      <c r="Z44">
        <v>-0.39566000000000001</v>
      </c>
      <c r="AA44">
        <v>4.2352999999999996</v>
      </c>
      <c r="AB44">
        <v>0</v>
      </c>
      <c r="AC44">
        <v>1.0728</v>
      </c>
      <c r="AD44">
        <v>-1.0728</v>
      </c>
      <c r="AI44" s="6">
        <v>-5.2408999999999997E-2</v>
      </c>
      <c r="AJ44" s="6">
        <v>-1.3594999999999999</v>
      </c>
      <c r="AQ44" s="7">
        <v>0.2238</v>
      </c>
      <c r="AR44" s="6">
        <v>-1.0223</v>
      </c>
      <c r="AU44" s="7">
        <v>4.2352999999999996</v>
      </c>
      <c r="AV44" s="7">
        <v>2.3384999999999998</v>
      </c>
      <c r="AW44" s="7">
        <v>4.2352999999999996</v>
      </c>
      <c r="AX44" s="7">
        <v>0</v>
      </c>
      <c r="AY44" s="6">
        <v>4.4478999999999997</v>
      </c>
      <c r="AZ44" s="6">
        <v>2.2694999999999999</v>
      </c>
      <c r="BA44" s="7">
        <v>4.2352999999999996</v>
      </c>
      <c r="BB44" s="7">
        <v>0</v>
      </c>
    </row>
    <row r="45" spans="1:54" x14ac:dyDescent="0.3">
      <c r="A45" t="s">
        <v>39</v>
      </c>
      <c r="B45">
        <v>4.4479328655921799</v>
      </c>
      <c r="C45">
        <f>VLOOKUP(População!$A45,Cidades!$A$1:$E$174,2,FALSE)</f>
        <v>2.2695129442179165</v>
      </c>
      <c r="D45">
        <f>VLOOKUP(População!$A45,Cidades!$A$1:$E$174,3,FALSE)</f>
        <v>0.3010299956639812</v>
      </c>
      <c r="E45">
        <f>VLOOKUP(População!$A45,Cidades!$A$1:$E$174,4,FALSE)</f>
        <v>2.8609366207000937</v>
      </c>
      <c r="F45">
        <f>VLOOKUP(População!$A45,Cidades!$A$1:$E$174,5,FALSE)</f>
        <v>0.3010299956639812</v>
      </c>
      <c r="N45" t="s">
        <v>39</v>
      </c>
      <c r="O45">
        <v>4.4478999999999997</v>
      </c>
      <c r="P45">
        <v>2.2694999999999999</v>
      </c>
      <c r="Q45">
        <v>2.1993999999999998</v>
      </c>
      <c r="R45">
        <v>7.0067000000000004E-2</v>
      </c>
      <c r="S45">
        <v>4.4478999999999997</v>
      </c>
      <c r="T45">
        <v>0.30103000000000002</v>
      </c>
      <c r="U45">
        <v>0.85606000000000004</v>
      </c>
      <c r="V45">
        <v>-0.55503000000000002</v>
      </c>
      <c r="W45">
        <v>4.4478999999999997</v>
      </c>
      <c r="X45">
        <v>2.8609</v>
      </c>
      <c r="Y45">
        <v>2.8574999999999999</v>
      </c>
      <c r="Z45">
        <v>3.4340999999999998E-3</v>
      </c>
      <c r="AA45">
        <v>4.4478999999999997</v>
      </c>
      <c r="AB45">
        <v>0.30103000000000002</v>
      </c>
      <c r="AC45">
        <v>1.1183000000000001</v>
      </c>
      <c r="AD45">
        <v>-0.81727000000000005</v>
      </c>
      <c r="AI45" s="7">
        <v>0.65486999999999995</v>
      </c>
      <c r="AJ45" s="7">
        <v>1.6211</v>
      </c>
      <c r="AQ45" s="6">
        <v>-1.0713E-2</v>
      </c>
      <c r="AR45" s="7">
        <v>1.1047</v>
      </c>
      <c r="AU45" s="6">
        <v>4.4478999999999997</v>
      </c>
      <c r="AV45" s="6">
        <v>2.8609</v>
      </c>
      <c r="AW45" s="6">
        <v>4.4478999999999997</v>
      </c>
      <c r="AX45" s="6">
        <v>0.30103000000000002</v>
      </c>
      <c r="AY45" s="7">
        <v>4.8587999999999996</v>
      </c>
      <c r="AZ45" s="7">
        <v>2.0531000000000001</v>
      </c>
      <c r="BA45" s="6">
        <v>4.4478999999999997</v>
      </c>
      <c r="BB45" s="6">
        <v>0.30103000000000002</v>
      </c>
    </row>
    <row r="46" spans="1:54" x14ac:dyDescent="0.3">
      <c r="A46" t="s">
        <v>40</v>
      </c>
      <c r="B46">
        <v>4.8588498732547727</v>
      </c>
      <c r="C46">
        <f>VLOOKUP(População!$A46,Cidades!$A$1:$E$174,2,FALSE)</f>
        <v>2.0530784434834195</v>
      </c>
      <c r="D46">
        <f>VLOOKUP(População!$A46,Cidades!$A$1:$E$174,3,FALSE)</f>
        <v>0.3010299956639812</v>
      </c>
      <c r="E46">
        <f>VLOOKUP(População!$A46,Cidades!$A$1:$E$174,4,FALSE)</f>
        <v>2.5693739096150461</v>
      </c>
      <c r="F46">
        <f>VLOOKUP(População!$A46,Cidades!$A$1:$E$174,5,FALSE)</f>
        <v>0.3010299956639812</v>
      </c>
      <c r="N46" t="s">
        <v>40</v>
      </c>
      <c r="O46">
        <v>4.8587999999999996</v>
      </c>
      <c r="P46">
        <v>2.0531000000000001</v>
      </c>
      <c r="Q46">
        <v>2.2963</v>
      </c>
      <c r="R46">
        <v>-0.24326</v>
      </c>
      <c r="S46">
        <v>4.8587999999999996</v>
      </c>
      <c r="T46">
        <v>0.30103000000000002</v>
      </c>
      <c r="U46">
        <v>0.91661000000000004</v>
      </c>
      <c r="V46">
        <v>-0.61558000000000002</v>
      </c>
      <c r="W46">
        <v>4.8587999999999996</v>
      </c>
      <c r="X46">
        <v>2.5693999999999999</v>
      </c>
      <c r="Y46">
        <v>3.0958999999999999</v>
      </c>
      <c r="Z46">
        <v>-0.52654999999999996</v>
      </c>
      <c r="AA46">
        <v>4.8587999999999996</v>
      </c>
      <c r="AB46">
        <v>0.30103000000000002</v>
      </c>
      <c r="AC46">
        <v>1.2060999999999999</v>
      </c>
      <c r="AD46">
        <v>-0.90510999999999997</v>
      </c>
      <c r="AI46" s="6">
        <v>-0.22978999999999999</v>
      </c>
      <c r="AJ46" s="6">
        <v>0.26568999999999998</v>
      </c>
      <c r="AQ46" s="7">
        <v>0.14848</v>
      </c>
      <c r="AR46" s="6">
        <v>0.51453000000000004</v>
      </c>
      <c r="AU46" s="7">
        <v>4.8587999999999996</v>
      </c>
      <c r="AV46" s="7">
        <v>2.5693999999999999</v>
      </c>
      <c r="AW46" s="7">
        <v>4.8587999999999996</v>
      </c>
      <c r="AX46" s="7">
        <v>0.30103000000000002</v>
      </c>
      <c r="AY46" s="6">
        <v>5.3966000000000003</v>
      </c>
      <c r="AZ46" s="6">
        <v>2.5078999999999998</v>
      </c>
      <c r="BA46" s="7">
        <v>4.8587999999999996</v>
      </c>
      <c r="BB46" s="7">
        <v>0.30103000000000002</v>
      </c>
    </row>
    <row r="47" spans="1:54" x14ac:dyDescent="0.3">
      <c r="A47" t="s">
        <v>41</v>
      </c>
      <c r="B47">
        <v>5.3965654651848993</v>
      </c>
      <c r="C47">
        <f>VLOOKUP(População!$A47,Cidades!$A$1:$E$174,2,FALSE)</f>
        <v>2.5078558716958308</v>
      </c>
      <c r="D47">
        <f>VLOOKUP(População!$A47,Cidades!$A$1:$E$174,3,FALSE)</f>
        <v>2.0681858617461617</v>
      </c>
      <c r="E47">
        <f>VLOOKUP(População!$A47,Cidades!$A$1:$E$174,4,FALSE)</f>
        <v>3.514547752660286</v>
      </c>
      <c r="F47">
        <f>VLOOKUP(População!$A47,Cidades!$A$1:$E$174,5,FALSE)</f>
        <v>2.7363965022766426</v>
      </c>
      <c r="N47" t="s">
        <v>41</v>
      </c>
      <c r="O47">
        <v>5.3966000000000003</v>
      </c>
      <c r="P47">
        <v>2.5078999999999998</v>
      </c>
      <c r="Q47">
        <v>2.4230999999999998</v>
      </c>
      <c r="R47">
        <v>8.4735000000000005E-2</v>
      </c>
      <c r="S47">
        <v>5.3966000000000003</v>
      </c>
      <c r="T47">
        <v>2.0682</v>
      </c>
      <c r="U47">
        <v>0.99585000000000001</v>
      </c>
      <c r="V47">
        <v>1.0723</v>
      </c>
      <c r="W47">
        <v>5.3966000000000003</v>
      </c>
      <c r="X47">
        <v>3.5145</v>
      </c>
      <c r="Y47">
        <v>3.4079000000000002</v>
      </c>
      <c r="Z47">
        <v>0.10663</v>
      </c>
      <c r="AA47">
        <v>5.3966000000000003</v>
      </c>
      <c r="AB47">
        <v>2.7364000000000002</v>
      </c>
      <c r="AC47">
        <v>1.3210999999999999</v>
      </c>
      <c r="AD47">
        <v>1.4153</v>
      </c>
      <c r="AI47" s="7">
        <v>0.35344999999999999</v>
      </c>
      <c r="AJ47" s="7">
        <v>-0.58259000000000005</v>
      </c>
      <c r="AQ47" s="6">
        <v>-0.23538999999999999</v>
      </c>
      <c r="AR47" s="7">
        <v>-0.81567000000000001</v>
      </c>
      <c r="AU47" s="6">
        <v>5.3966000000000003</v>
      </c>
      <c r="AV47" s="6">
        <v>3.5145</v>
      </c>
      <c r="AW47" s="6">
        <v>5.3966000000000003</v>
      </c>
      <c r="AX47" s="6">
        <v>2.7364000000000002</v>
      </c>
      <c r="AY47" s="7">
        <v>5.1162999999999998</v>
      </c>
      <c r="AZ47" s="7">
        <v>2.3711000000000002</v>
      </c>
      <c r="BA47" s="6">
        <v>5.3966000000000003</v>
      </c>
      <c r="BB47" s="6">
        <v>2.0682</v>
      </c>
    </row>
    <row r="48" spans="1:54" x14ac:dyDescent="0.3">
      <c r="A48" t="s">
        <v>155</v>
      </c>
      <c r="B48">
        <v>5.1162922014357486</v>
      </c>
      <c r="C48">
        <f>VLOOKUP(População!$A48,Cidades!$A$1:$E$174,2,FALSE)</f>
        <v>2.3710678622717363</v>
      </c>
      <c r="D48">
        <f>VLOOKUP(População!$A48,Cidades!$A$1:$E$174,3,FALSE)</f>
        <v>0.77815125038364363</v>
      </c>
      <c r="E48">
        <f>VLOOKUP(População!$A48,Cidades!$A$1:$E$174,4,FALSE)</f>
        <v>3.3277674899027292</v>
      </c>
      <c r="F48">
        <f>VLOOKUP(População!$A48,Cidades!$A$1:$E$174,5,FALSE)</f>
        <v>0.95424250943932487</v>
      </c>
      <c r="N48" t="s">
        <v>155</v>
      </c>
      <c r="O48">
        <v>5.1162999999999998</v>
      </c>
      <c r="P48">
        <v>2.3711000000000002</v>
      </c>
      <c r="Q48">
        <v>2.3570000000000002</v>
      </c>
      <c r="R48">
        <v>1.4031999999999999E-2</v>
      </c>
      <c r="S48">
        <v>5.1162999999999998</v>
      </c>
      <c r="T48">
        <v>0.77815000000000001</v>
      </c>
      <c r="U48">
        <v>0.95455000000000001</v>
      </c>
      <c r="V48">
        <v>-0.1764</v>
      </c>
      <c r="W48">
        <v>5.1162999999999998</v>
      </c>
      <c r="X48">
        <v>3.3277999999999999</v>
      </c>
      <c r="Y48">
        <v>3.2452999999999999</v>
      </c>
      <c r="Z48">
        <v>8.2471000000000003E-2</v>
      </c>
      <c r="AA48">
        <v>5.1162999999999998</v>
      </c>
      <c r="AB48">
        <v>0.95423999999999998</v>
      </c>
      <c r="AC48">
        <v>1.2612000000000001</v>
      </c>
      <c r="AD48">
        <v>-0.30692999999999998</v>
      </c>
      <c r="AI48" s="6">
        <v>-0.53129000000000004</v>
      </c>
      <c r="AJ48" s="6">
        <v>-0.23743</v>
      </c>
      <c r="AQ48" s="7">
        <v>0.14221</v>
      </c>
      <c r="AR48" s="6">
        <v>-0.12862000000000001</v>
      </c>
      <c r="AU48" s="7">
        <v>5.1162999999999998</v>
      </c>
      <c r="AV48" s="7">
        <v>3.3277999999999999</v>
      </c>
      <c r="AW48" s="7">
        <v>5.1162999999999998</v>
      </c>
      <c r="AX48" s="7">
        <v>0.95423999999999998</v>
      </c>
      <c r="AY48" s="6">
        <v>4.3334000000000001</v>
      </c>
      <c r="AZ48" s="6">
        <v>2.5131999999999999</v>
      </c>
      <c r="BA48" s="7">
        <v>5.1162999999999998</v>
      </c>
      <c r="BB48" s="7">
        <v>0.77815000000000001</v>
      </c>
    </row>
    <row r="49" spans="1:54" x14ac:dyDescent="0.3">
      <c r="A49" t="s">
        <v>42</v>
      </c>
      <c r="B49">
        <v>4.3333868116595315</v>
      </c>
      <c r="C49">
        <f>VLOOKUP(População!$A49,Cidades!$A$1:$E$174,2,FALSE)</f>
        <v>2.5132176000679389</v>
      </c>
      <c r="D49">
        <f>VLOOKUP(População!$A49,Cidades!$A$1:$E$174,3,FALSE)</f>
        <v>1.6627578316815741</v>
      </c>
      <c r="E49">
        <f>VLOOKUP(População!$A49,Cidades!$A$1:$E$174,4,FALSE)</f>
        <v>3.1908917169221698</v>
      </c>
      <c r="F49">
        <f>VLOOKUP(População!$A49,Cidades!$A$1:$E$174,5,FALSE)</f>
        <v>1.8195439355418688</v>
      </c>
      <c r="N49" t="s">
        <v>42</v>
      </c>
      <c r="O49">
        <v>4.3334000000000001</v>
      </c>
      <c r="P49">
        <v>2.5131999999999999</v>
      </c>
      <c r="Q49">
        <v>2.1724000000000001</v>
      </c>
      <c r="R49">
        <v>0.34078000000000003</v>
      </c>
      <c r="S49">
        <v>4.3334000000000001</v>
      </c>
      <c r="T49">
        <v>1.6628000000000001</v>
      </c>
      <c r="U49">
        <v>0.83918000000000004</v>
      </c>
      <c r="V49">
        <v>0.82357999999999998</v>
      </c>
      <c r="W49">
        <v>4.3334000000000001</v>
      </c>
      <c r="X49">
        <v>3.1909000000000001</v>
      </c>
      <c r="Y49">
        <v>2.7909999999999999</v>
      </c>
      <c r="Z49">
        <v>0.39984999999999998</v>
      </c>
      <c r="AA49">
        <v>4.3334000000000001</v>
      </c>
      <c r="AB49">
        <v>1.8194999999999999</v>
      </c>
      <c r="AC49">
        <v>1.0938000000000001</v>
      </c>
      <c r="AD49">
        <v>0.72572999999999999</v>
      </c>
      <c r="AI49" s="7">
        <v>-6.5555000000000002E-2</v>
      </c>
      <c r="AJ49" s="7">
        <v>0.85807</v>
      </c>
      <c r="AQ49" s="6">
        <v>0.14049</v>
      </c>
      <c r="AR49" s="7">
        <v>0.91937000000000002</v>
      </c>
      <c r="AU49" s="6">
        <v>4.3334000000000001</v>
      </c>
      <c r="AV49" s="6">
        <v>3.1909000000000001</v>
      </c>
      <c r="AW49" s="6">
        <v>4.3334000000000001</v>
      </c>
      <c r="AX49" s="6">
        <v>1.8194999999999999</v>
      </c>
      <c r="AY49" s="7">
        <v>4.0471000000000004</v>
      </c>
      <c r="AZ49" s="7">
        <v>2.2833000000000001</v>
      </c>
      <c r="BA49" s="6">
        <v>4.3334000000000001</v>
      </c>
      <c r="BB49" s="6">
        <v>1.6628000000000001</v>
      </c>
    </row>
    <row r="50" spans="1:54" x14ac:dyDescent="0.3">
      <c r="A50" t="s">
        <v>43</v>
      </c>
      <c r="B50">
        <v>4.0471190387201812</v>
      </c>
      <c r="C50">
        <f>VLOOKUP(População!$A50,Cidades!$A$1:$E$174,2,FALSE)</f>
        <v>2.2833012287035497</v>
      </c>
      <c r="D50">
        <f>VLOOKUP(População!$A50,Cidades!$A$1:$E$174,3,FALSE)</f>
        <v>0.77815125038364363</v>
      </c>
      <c r="E50">
        <f>VLOOKUP(População!$A50,Cidades!$A$1:$E$174,4,FALSE)</f>
        <v>2.8020892578817329</v>
      </c>
      <c r="F50">
        <f>VLOOKUP(População!$A50,Cidades!$A$1:$E$174,5,FALSE)</f>
        <v>0.77815125038364363</v>
      </c>
      <c r="N50" t="s">
        <v>43</v>
      </c>
      <c r="O50">
        <v>4.0471000000000004</v>
      </c>
      <c r="P50">
        <v>2.2833000000000001</v>
      </c>
      <c r="Q50">
        <v>2.1049000000000002</v>
      </c>
      <c r="R50">
        <v>0.17835999999999999</v>
      </c>
      <c r="S50">
        <v>4.0471000000000004</v>
      </c>
      <c r="T50">
        <v>0.77815000000000001</v>
      </c>
      <c r="U50">
        <v>0.79700000000000004</v>
      </c>
      <c r="V50">
        <v>-1.8848E-2</v>
      </c>
      <c r="W50">
        <v>4.0471000000000004</v>
      </c>
      <c r="X50">
        <v>2.8020999999999998</v>
      </c>
      <c r="Y50">
        <v>2.6248999999999998</v>
      </c>
      <c r="Z50">
        <v>0.17715</v>
      </c>
      <c r="AA50">
        <v>4.0471000000000004</v>
      </c>
      <c r="AB50">
        <v>0.77815000000000001</v>
      </c>
      <c r="AC50">
        <v>1.0326</v>
      </c>
      <c r="AD50">
        <v>-0.25446000000000002</v>
      </c>
      <c r="AI50" s="6">
        <v>0.31591000000000002</v>
      </c>
      <c r="AJ50" s="6">
        <v>0.27231</v>
      </c>
      <c r="AQ50" s="7">
        <v>5.4602999999999999E-2</v>
      </c>
      <c r="AR50" s="6">
        <v>0.54330000000000001</v>
      </c>
      <c r="AU50" s="7">
        <v>4.0471000000000004</v>
      </c>
      <c r="AV50" s="7">
        <v>2.8020999999999998</v>
      </c>
      <c r="AW50" s="7">
        <v>4.0471000000000004</v>
      </c>
      <c r="AX50" s="7">
        <v>0.77815000000000001</v>
      </c>
      <c r="AY50" s="6">
        <v>3.9481000000000002</v>
      </c>
      <c r="AZ50" s="6">
        <v>2.5550999999999999</v>
      </c>
      <c r="BA50" s="7">
        <v>4.0471000000000004</v>
      </c>
      <c r="BB50" s="7">
        <v>0.77815000000000001</v>
      </c>
    </row>
    <row r="51" spans="1:54" x14ac:dyDescent="0.3">
      <c r="A51" t="s">
        <v>44</v>
      </c>
      <c r="B51">
        <v>3.9480704815189411</v>
      </c>
      <c r="C51">
        <f>VLOOKUP(População!$A51,Cidades!$A$1:$E$174,2,FALSE)</f>
        <v>2.5550944485783194</v>
      </c>
      <c r="D51">
        <f>VLOOKUP(População!$A51,Cidades!$A$1:$E$174,3,FALSE)</f>
        <v>1.255272505103306</v>
      </c>
      <c r="E51">
        <f>VLOOKUP(População!$A51,Cidades!$A$1:$E$174,4,FALSE)</f>
        <v>3.9466487339066765</v>
      </c>
      <c r="F51">
        <f>VLOOKUP(População!$A51,Cidades!$A$1:$E$174,5,FALSE)</f>
        <v>1.3979400086720377</v>
      </c>
      <c r="N51" t="s">
        <v>44</v>
      </c>
      <c r="O51">
        <v>3.9481000000000002</v>
      </c>
      <c r="P51">
        <v>2.5550999999999999</v>
      </c>
      <c r="Q51">
        <v>2.0815999999999999</v>
      </c>
      <c r="R51">
        <v>0.47350999999999999</v>
      </c>
      <c r="S51">
        <v>3.9481000000000002</v>
      </c>
      <c r="T51">
        <v>1.2553000000000001</v>
      </c>
      <c r="U51">
        <v>0.78239999999999998</v>
      </c>
      <c r="V51">
        <v>0.47287000000000001</v>
      </c>
      <c r="W51">
        <v>3.9481000000000002</v>
      </c>
      <c r="X51">
        <v>3.9466000000000001</v>
      </c>
      <c r="Y51">
        <v>2.5674999999999999</v>
      </c>
      <c r="Z51">
        <v>1.3792</v>
      </c>
      <c r="AA51">
        <v>3.9481000000000002</v>
      </c>
      <c r="AB51">
        <v>1.3978999999999999</v>
      </c>
      <c r="AC51">
        <v>1.0114000000000001</v>
      </c>
      <c r="AD51">
        <v>0.38650000000000001</v>
      </c>
      <c r="AI51" s="7">
        <v>0.10925</v>
      </c>
      <c r="AJ51" s="7">
        <v>-1.2847999999999999</v>
      </c>
      <c r="AQ51" s="6">
        <v>0.29049000000000003</v>
      </c>
      <c r="AR51" s="7">
        <v>-0.97087000000000001</v>
      </c>
      <c r="AU51" s="6">
        <v>3.9481000000000002</v>
      </c>
      <c r="AV51" s="6">
        <v>3.9466000000000001</v>
      </c>
      <c r="AW51" s="6">
        <v>3.9481000000000002</v>
      </c>
      <c r="AX51" s="6">
        <v>1.3978999999999999</v>
      </c>
      <c r="AY51" s="7">
        <v>4.1901999999999999</v>
      </c>
      <c r="AZ51" s="7">
        <v>2.4281000000000001</v>
      </c>
      <c r="BA51" s="6">
        <v>3.9481000000000002</v>
      </c>
      <c r="BB51" s="6">
        <v>1.2553000000000001</v>
      </c>
    </row>
    <row r="52" spans="1:54" x14ac:dyDescent="0.3">
      <c r="A52" t="s">
        <v>156</v>
      </c>
      <c r="B52">
        <v>4.1901635516307048</v>
      </c>
      <c r="C52">
        <f>VLOOKUP(População!$A52,Cidades!$A$1:$E$174,2,FALSE)</f>
        <v>2.428134794028789</v>
      </c>
      <c r="D52">
        <f>VLOOKUP(População!$A52,Cidades!$A$1:$E$174,3,FALSE)</f>
        <v>1.255272505103306</v>
      </c>
      <c r="E52">
        <f>VLOOKUP(População!$A52,Cidades!$A$1:$E$174,4,FALSE)</f>
        <v>3.1212314551496214</v>
      </c>
      <c r="F52">
        <f>VLOOKUP(População!$A52,Cidades!$A$1:$E$174,5,FALSE)</f>
        <v>1.8976270912904414</v>
      </c>
      <c r="N52" t="s">
        <v>156</v>
      </c>
      <c r="O52">
        <v>4.1901999999999999</v>
      </c>
      <c r="P52">
        <v>2.4281000000000001</v>
      </c>
      <c r="Q52">
        <v>2.1387</v>
      </c>
      <c r="R52">
        <v>0.28947000000000001</v>
      </c>
      <c r="S52">
        <v>4.1901999999999999</v>
      </c>
      <c r="T52">
        <v>1.2553000000000001</v>
      </c>
      <c r="U52">
        <v>0.81808000000000003</v>
      </c>
      <c r="V52">
        <v>0.43719000000000002</v>
      </c>
      <c r="W52">
        <v>4.1901999999999999</v>
      </c>
      <c r="X52">
        <v>3.1212</v>
      </c>
      <c r="Y52">
        <v>2.7079</v>
      </c>
      <c r="Z52">
        <v>0.41328999999999999</v>
      </c>
      <c r="AA52">
        <v>4.1901999999999999</v>
      </c>
      <c r="AB52">
        <v>1.8976</v>
      </c>
      <c r="AC52">
        <v>1.0631999999999999</v>
      </c>
      <c r="AD52">
        <v>0.83443000000000001</v>
      </c>
      <c r="AI52" s="6">
        <v>0.74941999999999998</v>
      </c>
      <c r="AJ52" s="6">
        <v>0.76387000000000005</v>
      </c>
      <c r="AQ52" s="7">
        <v>4.2645000000000002E-2</v>
      </c>
      <c r="AR52" s="6">
        <v>0.89320999999999995</v>
      </c>
      <c r="AU52" s="7">
        <v>4.1901999999999999</v>
      </c>
      <c r="AV52" s="7">
        <v>3.1212</v>
      </c>
      <c r="AW52" s="7">
        <v>4.1901999999999999</v>
      </c>
      <c r="AX52" s="7">
        <v>1.8976</v>
      </c>
      <c r="AY52" s="6">
        <v>4.8413000000000004</v>
      </c>
      <c r="AZ52" s="6">
        <v>2.3096000000000001</v>
      </c>
      <c r="BA52" s="7">
        <v>4.1901999999999999</v>
      </c>
      <c r="BB52" s="7">
        <v>1.2553000000000001</v>
      </c>
    </row>
    <row r="53" spans="1:54" x14ac:dyDescent="0.3">
      <c r="A53" t="s">
        <v>45</v>
      </c>
      <c r="B53">
        <v>4.8412655926257822</v>
      </c>
      <c r="C53">
        <f>VLOOKUP(População!$A53,Cidades!$A$1:$E$174,2,FALSE)</f>
        <v>2.3096301674258988</v>
      </c>
      <c r="D53">
        <f>VLOOKUP(População!$A53,Cidades!$A$1:$E$174,3,FALSE)</f>
        <v>0.69897000433601886</v>
      </c>
      <c r="E53">
        <f>VLOOKUP(População!$A53,Cidades!$A$1:$E$174,4,FALSE)</f>
        <v>2.8536982117761744</v>
      </c>
      <c r="F53">
        <f>VLOOKUP(População!$A53,Cidades!$A$1:$E$174,5,FALSE)</f>
        <v>0.84509804001425681</v>
      </c>
      <c r="N53" t="s">
        <v>45</v>
      </c>
      <c r="O53">
        <v>4.8413000000000004</v>
      </c>
      <c r="P53">
        <v>2.3096000000000001</v>
      </c>
      <c r="Q53">
        <v>2.2921999999999998</v>
      </c>
      <c r="R53">
        <v>1.7441999999999999E-2</v>
      </c>
      <c r="S53">
        <v>4.8413000000000004</v>
      </c>
      <c r="T53">
        <v>0.69896999999999998</v>
      </c>
      <c r="U53">
        <v>0.91402000000000005</v>
      </c>
      <c r="V53">
        <v>-0.21504999999999999</v>
      </c>
      <c r="W53">
        <v>4.8413000000000004</v>
      </c>
      <c r="X53">
        <v>2.8536999999999999</v>
      </c>
      <c r="Y53">
        <v>3.0857000000000001</v>
      </c>
      <c r="Z53">
        <v>-0.23202</v>
      </c>
      <c r="AA53">
        <v>4.8413000000000004</v>
      </c>
      <c r="AB53">
        <v>0.84509999999999996</v>
      </c>
      <c r="AC53">
        <v>1.2023999999999999</v>
      </c>
      <c r="AD53">
        <v>-0.35727999999999999</v>
      </c>
      <c r="AI53" s="7">
        <v>-0.38334000000000001</v>
      </c>
      <c r="AJ53" s="7">
        <v>-0.60919999999999996</v>
      </c>
      <c r="AQ53" s="6">
        <v>-0.40083999999999997</v>
      </c>
      <c r="AR53" s="7">
        <v>-0.3569</v>
      </c>
      <c r="AU53" s="6">
        <v>4.8413000000000004</v>
      </c>
      <c r="AV53" s="6">
        <v>2.8536999999999999</v>
      </c>
      <c r="AW53" s="6">
        <v>4.8413000000000004</v>
      </c>
      <c r="AX53" s="6">
        <v>0.84509999999999996</v>
      </c>
      <c r="AY53" s="6">
        <v>5.548</v>
      </c>
      <c r="AZ53" s="6">
        <v>2.5314999999999999</v>
      </c>
      <c r="BA53" s="6">
        <v>4.8413000000000004</v>
      </c>
      <c r="BB53" s="6">
        <v>0.69896999999999998</v>
      </c>
    </row>
    <row r="54" spans="1:54" x14ac:dyDescent="0.3">
      <c r="A54" t="s">
        <v>46</v>
      </c>
      <c r="B54">
        <v>3.9717859378791145</v>
      </c>
      <c r="C54">
        <f>VLOOKUP(População!$A54,Cidades!$A$1:$E$174,2,FALSE)</f>
        <v>1.1139433523068367</v>
      </c>
      <c r="D54">
        <f>VLOOKUP(População!$A54,Cidades!$A$1:$E$174,3,FALSE)</f>
        <v>0</v>
      </c>
      <c r="E54">
        <f>VLOOKUP(População!$A54,Cidades!$A$1:$E$174,4,FALSE)</f>
        <v>1.255272505103306</v>
      </c>
      <c r="F54">
        <f>VLOOKUP(População!$A54,Cidades!$A$1:$E$174,5,FALSE)</f>
        <v>0.3010299956639812</v>
      </c>
      <c r="N54" t="s">
        <v>46</v>
      </c>
      <c r="O54">
        <v>3.9718</v>
      </c>
      <c r="P54">
        <v>1.1138999999999999</v>
      </c>
      <c r="Q54">
        <v>2.0872000000000002</v>
      </c>
      <c r="R54">
        <v>-0.97323000000000004</v>
      </c>
      <c r="S54">
        <v>3.9718</v>
      </c>
      <c r="T54">
        <v>0</v>
      </c>
      <c r="U54">
        <v>0.78590000000000004</v>
      </c>
      <c r="V54">
        <v>-0.78590000000000004</v>
      </c>
      <c r="W54">
        <v>3.9718</v>
      </c>
      <c r="X54">
        <v>1.2553000000000001</v>
      </c>
      <c r="Y54">
        <v>2.5811999999999999</v>
      </c>
      <c r="Z54">
        <v>-1.3260000000000001</v>
      </c>
      <c r="AA54">
        <v>3.9718</v>
      </c>
      <c r="AB54">
        <v>0.30103000000000002</v>
      </c>
      <c r="AC54">
        <v>1.0165</v>
      </c>
      <c r="AD54">
        <v>-0.71548</v>
      </c>
      <c r="AI54" s="6">
        <v>-0.86421000000000003</v>
      </c>
      <c r="AJ54" s="6">
        <v>-1.0726</v>
      </c>
      <c r="AQ54" s="7">
        <v>0.10932</v>
      </c>
      <c r="AR54" s="6">
        <v>-0.82455000000000001</v>
      </c>
      <c r="AU54" s="7">
        <v>3.9718</v>
      </c>
      <c r="AV54" s="7">
        <v>1.2553000000000001</v>
      </c>
      <c r="AW54" s="7">
        <v>3.9718</v>
      </c>
      <c r="AX54" s="7">
        <v>0.30103000000000002</v>
      </c>
      <c r="AY54" s="7">
        <v>3.8161</v>
      </c>
      <c r="AZ54" s="7">
        <v>2.3443999999999998</v>
      </c>
      <c r="BA54" s="7">
        <v>3.9718</v>
      </c>
      <c r="BB54" s="7">
        <v>0</v>
      </c>
    </row>
    <row r="55" spans="1:54" x14ac:dyDescent="0.3">
      <c r="A55" t="s">
        <v>47</v>
      </c>
      <c r="B55">
        <v>5.5480047098201162</v>
      </c>
      <c r="C55">
        <f>VLOOKUP(População!$A55,Cidades!$A$1:$E$174,2,FALSE)</f>
        <v>2.5314789170422549</v>
      </c>
      <c r="D55">
        <f>VLOOKUP(População!$A55,Cidades!$A$1:$E$174,3,FALSE)</f>
        <v>0</v>
      </c>
      <c r="E55">
        <f>VLOOKUP(População!$A55,Cidades!$A$1:$E$174,4,FALSE)</f>
        <v>3.4812992733328558</v>
      </c>
      <c r="F55">
        <f>VLOOKUP(População!$A55,Cidades!$A$1:$E$174,5,FALSE)</f>
        <v>0</v>
      </c>
      <c r="N55" t="s">
        <v>47</v>
      </c>
      <c r="O55">
        <v>5.548</v>
      </c>
      <c r="P55">
        <v>2.5314999999999999</v>
      </c>
      <c r="Q55">
        <v>2.4588000000000001</v>
      </c>
      <c r="R55">
        <v>7.2650999999999993E-2</v>
      </c>
      <c r="S55">
        <v>5.548</v>
      </c>
      <c r="T55">
        <v>0</v>
      </c>
      <c r="U55">
        <v>1.0182</v>
      </c>
      <c r="V55">
        <v>-1.0182</v>
      </c>
      <c r="W55">
        <v>5.548</v>
      </c>
      <c r="X55">
        <v>3.4813000000000001</v>
      </c>
      <c r="Y55">
        <v>3.4958</v>
      </c>
      <c r="Z55">
        <v>-1.4484E-2</v>
      </c>
      <c r="AA55">
        <v>5.548</v>
      </c>
      <c r="AB55">
        <v>0</v>
      </c>
      <c r="AC55">
        <v>1.3534999999999999</v>
      </c>
      <c r="AD55">
        <v>-1.3534999999999999</v>
      </c>
      <c r="AI55" s="7">
        <v>-3.4183E-3</v>
      </c>
      <c r="AJ55" s="7">
        <v>-0.32632</v>
      </c>
      <c r="AQ55" s="6">
        <v>-0.38925999999999999</v>
      </c>
      <c r="AR55" s="7">
        <v>-4.7579999999999997E-2</v>
      </c>
      <c r="AU55" s="6">
        <v>5.548</v>
      </c>
      <c r="AV55" s="6">
        <v>3.4813000000000001</v>
      </c>
      <c r="AW55" s="6">
        <v>5.548</v>
      </c>
      <c r="AX55" s="6">
        <v>0</v>
      </c>
      <c r="AY55" s="6">
        <v>4.6473000000000004</v>
      </c>
      <c r="AZ55" s="6">
        <v>2.2787999999999999</v>
      </c>
      <c r="BA55" s="6">
        <v>5.548</v>
      </c>
      <c r="BB55" s="6">
        <v>0</v>
      </c>
    </row>
    <row r="56" spans="1:54" x14ac:dyDescent="0.3">
      <c r="A56" t="s">
        <v>48</v>
      </c>
      <c r="B56">
        <v>3.8161086707399039</v>
      </c>
      <c r="C56">
        <f>VLOOKUP(População!$A56,Cidades!$A$1:$E$174,2,FALSE)</f>
        <v>2.3443922736851106</v>
      </c>
      <c r="D56">
        <f>VLOOKUP(População!$A56,Cidades!$A$1:$E$174,3,FALSE)</f>
        <v>0.77815125038364363</v>
      </c>
      <c r="E56">
        <f>VLOOKUP(População!$A56,Cidades!$A$1:$E$174,4,FALSE)</f>
        <v>3.1139433523068369</v>
      </c>
      <c r="F56">
        <f>VLOOKUP(População!$A56,Cidades!$A$1:$E$174,5,FALSE)</f>
        <v>0.77815125038364363</v>
      </c>
      <c r="N56" t="s">
        <v>48</v>
      </c>
      <c r="O56">
        <v>3.8161</v>
      </c>
      <c r="P56">
        <v>2.3443999999999998</v>
      </c>
      <c r="Q56">
        <v>2.0505</v>
      </c>
      <c r="R56">
        <v>0.29392000000000001</v>
      </c>
      <c r="S56">
        <v>3.8161</v>
      </c>
      <c r="T56">
        <v>0.77815000000000001</v>
      </c>
      <c r="U56">
        <v>0.76295999999999997</v>
      </c>
      <c r="V56">
        <v>1.5193E-2</v>
      </c>
      <c r="W56">
        <v>3.8161</v>
      </c>
      <c r="X56">
        <v>3.1139000000000001</v>
      </c>
      <c r="Y56">
        <v>2.4908999999999999</v>
      </c>
      <c r="Z56">
        <v>0.62304000000000004</v>
      </c>
      <c r="AA56">
        <v>3.8161</v>
      </c>
      <c r="AB56">
        <v>0.77815000000000001</v>
      </c>
      <c r="AC56">
        <v>0.98323000000000005</v>
      </c>
      <c r="AD56">
        <v>-0.20508000000000001</v>
      </c>
      <c r="AI56" s="6">
        <v>-0.82335999999999998</v>
      </c>
      <c r="AJ56" s="6">
        <v>0.15454999999999999</v>
      </c>
      <c r="AQ56" s="7">
        <v>-5.2032000000000002E-2</v>
      </c>
      <c r="AR56" s="6">
        <v>0.37728</v>
      </c>
      <c r="AU56" s="7">
        <v>3.8161</v>
      </c>
      <c r="AV56" s="7">
        <v>3.1139000000000001</v>
      </c>
      <c r="AW56" s="7">
        <v>3.8161</v>
      </c>
      <c r="AX56" s="7">
        <v>0.77815000000000001</v>
      </c>
      <c r="AY56" s="7">
        <v>4.2343999999999999</v>
      </c>
      <c r="AZ56" s="7">
        <v>2.0682</v>
      </c>
      <c r="BA56" s="7">
        <v>3.8161</v>
      </c>
      <c r="BB56" s="7">
        <v>0.77815000000000001</v>
      </c>
    </row>
    <row r="57" spans="1:54" x14ac:dyDescent="0.3">
      <c r="A57" t="s">
        <v>49</v>
      </c>
      <c r="B57">
        <v>4.6472851450253669</v>
      </c>
      <c r="C57">
        <f>VLOOKUP(População!$A57,Cidades!$A$1:$E$174,2,FALSE)</f>
        <v>2.2787536009528289</v>
      </c>
      <c r="D57">
        <f>VLOOKUP(População!$A57,Cidades!$A$1:$E$174,3,FALSE)</f>
        <v>1.5314789170422551</v>
      </c>
      <c r="E57">
        <f>VLOOKUP(População!$A57,Cidades!$A$1:$E$174,4,FALSE)</f>
        <v>2.8318697742805017</v>
      </c>
      <c r="F57">
        <f>VLOOKUP(População!$A57,Cidades!$A$1:$E$174,5,FALSE)</f>
        <v>1.6989700043360187</v>
      </c>
      <c r="N57" t="s">
        <v>49</v>
      </c>
      <c r="O57">
        <v>4.6473000000000004</v>
      </c>
      <c r="P57">
        <v>2.2787999999999999</v>
      </c>
      <c r="Q57">
        <v>2.2465000000000002</v>
      </c>
      <c r="R57">
        <v>3.2302999999999998E-2</v>
      </c>
      <c r="S57">
        <v>4.6473000000000004</v>
      </c>
      <c r="T57">
        <v>1.5315000000000001</v>
      </c>
      <c r="U57">
        <v>0.88544</v>
      </c>
      <c r="V57">
        <v>0.64603999999999995</v>
      </c>
      <c r="W57">
        <v>4.6473000000000004</v>
      </c>
      <c r="X57">
        <v>2.8319000000000001</v>
      </c>
      <c r="Y57">
        <v>2.9731999999999998</v>
      </c>
      <c r="Z57">
        <v>-0.14130000000000001</v>
      </c>
      <c r="AA57">
        <v>4.6473000000000004</v>
      </c>
      <c r="AB57">
        <v>1.6990000000000001</v>
      </c>
      <c r="AC57">
        <v>1.1609</v>
      </c>
      <c r="AD57">
        <v>0.53805999999999998</v>
      </c>
      <c r="AI57" s="7">
        <v>-0.40105000000000002</v>
      </c>
      <c r="AJ57" s="7">
        <v>0.99400999999999995</v>
      </c>
      <c r="AQ57" s="6">
        <v>-6.4591999999999997E-2</v>
      </c>
      <c r="AR57" s="7">
        <v>0.37325999999999998</v>
      </c>
      <c r="AU57" s="6">
        <v>4.6473000000000004</v>
      </c>
      <c r="AV57" s="6">
        <v>2.8319000000000001</v>
      </c>
      <c r="AW57" s="6">
        <v>4.6473000000000004</v>
      </c>
      <c r="AX57" s="6">
        <v>1.6990000000000001</v>
      </c>
      <c r="AY57" s="6">
        <v>4.5176999999999996</v>
      </c>
      <c r="AZ57" s="6">
        <v>2.1335000000000002</v>
      </c>
      <c r="BA57" s="6">
        <v>4.6473000000000004</v>
      </c>
      <c r="BB57" s="6">
        <v>1.5315000000000001</v>
      </c>
    </row>
    <row r="58" spans="1:54" x14ac:dyDescent="0.3">
      <c r="A58" t="s">
        <v>50</v>
      </c>
      <c r="B58">
        <v>4.2344413512663346</v>
      </c>
      <c r="C58">
        <f>VLOOKUP(População!$A58,Cidades!$A$1:$E$174,2,FALSE)</f>
        <v>2.0681858617461617</v>
      </c>
      <c r="D58">
        <f>VLOOKUP(População!$A58,Cidades!$A$1:$E$174,3,FALSE)</f>
        <v>0.47712125471966244</v>
      </c>
      <c r="E58">
        <f>VLOOKUP(População!$A58,Cidades!$A$1:$E$174,4,FALSE)</f>
        <v>2.2405492482825999</v>
      </c>
      <c r="F58">
        <f>VLOOKUP(População!$A58,Cidades!$A$1:$E$174,5,FALSE)</f>
        <v>0.6020599913279624</v>
      </c>
      <c r="N58" t="s">
        <v>50</v>
      </c>
      <c r="O58">
        <v>4.2343999999999999</v>
      </c>
      <c r="P58">
        <v>2.0682</v>
      </c>
      <c r="Q58">
        <v>2.1490999999999998</v>
      </c>
      <c r="R58">
        <v>-8.0921000000000007E-2</v>
      </c>
      <c r="S58">
        <v>4.2343999999999999</v>
      </c>
      <c r="T58">
        <v>0.47711999999999999</v>
      </c>
      <c r="U58">
        <v>0.8246</v>
      </c>
      <c r="V58">
        <v>-0.34748000000000001</v>
      </c>
      <c r="W58">
        <v>4.2343999999999999</v>
      </c>
      <c r="X58">
        <v>2.2404999999999999</v>
      </c>
      <c r="Y58">
        <v>2.7336</v>
      </c>
      <c r="Z58">
        <v>-0.49308000000000002</v>
      </c>
      <c r="AA58">
        <v>4.2343999999999999</v>
      </c>
      <c r="AB58">
        <v>0.60206000000000004</v>
      </c>
      <c r="AC58">
        <v>1.0727</v>
      </c>
      <c r="AD58">
        <v>-0.47060000000000002</v>
      </c>
      <c r="AI58" s="6">
        <v>0.35509000000000002</v>
      </c>
      <c r="AJ58" s="6">
        <v>1.6226</v>
      </c>
      <c r="AQ58" s="7">
        <v>0.22431000000000001</v>
      </c>
      <c r="AR58" s="6">
        <v>1.2943</v>
      </c>
      <c r="AU58" s="7">
        <v>4.2343999999999999</v>
      </c>
      <c r="AV58" s="7">
        <v>2.2404999999999999</v>
      </c>
      <c r="AW58" s="7">
        <v>4.2343999999999999</v>
      </c>
      <c r="AX58" s="7">
        <v>0.60206000000000004</v>
      </c>
      <c r="AY58" s="7">
        <v>5.5057999999999998</v>
      </c>
      <c r="AZ58" s="7">
        <v>2.3559999999999999</v>
      </c>
      <c r="BA58" s="7">
        <v>4.2343999999999999</v>
      </c>
      <c r="BB58" s="7">
        <v>0.47711999999999999</v>
      </c>
    </row>
    <row r="59" spans="1:54" x14ac:dyDescent="0.3">
      <c r="A59" t="s">
        <v>51</v>
      </c>
      <c r="B59">
        <v>4.5177104102231027</v>
      </c>
      <c r="C59">
        <f>VLOOKUP(População!$A59,Cidades!$A$1:$E$174,2,FALSE)</f>
        <v>2.1335389083702174</v>
      </c>
      <c r="D59">
        <f>VLOOKUP(População!$A59,Cidades!$A$1:$E$174,3,FALSE)</f>
        <v>0</v>
      </c>
      <c r="E59">
        <f>VLOOKUP(População!$A59,Cidades!$A$1:$E$174,4,FALSE)</f>
        <v>2.3710678622717363</v>
      </c>
      <c r="F59">
        <f>VLOOKUP(População!$A59,Cidades!$A$1:$E$174,5,FALSE)</f>
        <v>0</v>
      </c>
      <c r="N59" t="s">
        <v>51</v>
      </c>
      <c r="O59">
        <v>4.5176999999999996</v>
      </c>
      <c r="P59">
        <v>2.1335000000000002</v>
      </c>
      <c r="Q59">
        <v>2.2159</v>
      </c>
      <c r="R59">
        <v>-8.2359000000000002E-2</v>
      </c>
      <c r="S59">
        <v>4.5176999999999996</v>
      </c>
      <c r="T59">
        <v>0</v>
      </c>
      <c r="U59">
        <v>0.86634</v>
      </c>
      <c r="V59">
        <v>-0.86634</v>
      </c>
      <c r="W59">
        <v>4.5176999999999996</v>
      </c>
      <c r="X59">
        <v>2.3711000000000002</v>
      </c>
      <c r="Y59">
        <v>2.8980000000000001</v>
      </c>
      <c r="Z59">
        <v>-0.52692000000000005</v>
      </c>
      <c r="AA59">
        <v>4.5176999999999996</v>
      </c>
      <c r="AB59">
        <v>0</v>
      </c>
      <c r="AC59">
        <v>1.1332</v>
      </c>
      <c r="AD59">
        <v>-1.1332</v>
      </c>
      <c r="AI59" s="7">
        <v>1.1926000000000001</v>
      </c>
      <c r="AJ59" s="7">
        <v>1.3608</v>
      </c>
      <c r="AQ59" s="6">
        <v>0.39219999999999999</v>
      </c>
      <c r="AR59" s="7">
        <v>1.0537000000000001</v>
      </c>
      <c r="AU59" s="6">
        <v>4.5176999999999996</v>
      </c>
      <c r="AV59" s="6">
        <v>2.3711000000000002</v>
      </c>
      <c r="AW59" s="6">
        <v>4.5176999999999996</v>
      </c>
      <c r="AX59" s="6">
        <v>0</v>
      </c>
      <c r="AY59" s="6">
        <v>6.1395999999999997</v>
      </c>
      <c r="AZ59" s="6">
        <v>2.5236999999999998</v>
      </c>
      <c r="BA59" s="6">
        <v>4.5176999999999996</v>
      </c>
      <c r="BB59" s="6">
        <v>0</v>
      </c>
    </row>
    <row r="60" spans="1:54" x14ac:dyDescent="0.3">
      <c r="A60" t="s">
        <v>157</v>
      </c>
      <c r="B60">
        <v>5.505772473128542</v>
      </c>
      <c r="C60">
        <f>VLOOKUP(População!$A60,Cidades!$A$1:$E$174,2,FALSE)</f>
        <v>2.3560258571931225</v>
      </c>
      <c r="D60">
        <f>VLOOKUP(População!$A60,Cidades!$A$1:$E$174,3,FALSE)</f>
        <v>1.5185139398778875</v>
      </c>
      <c r="E60">
        <f>VLOOKUP(População!$A60,Cidades!$A$1:$E$174,4,FALSE)</f>
        <v>3.3554515201265174</v>
      </c>
      <c r="F60">
        <f>VLOOKUP(População!$A60,Cidades!$A$1:$E$174,5,FALSE)</f>
        <v>2.6928469192772302</v>
      </c>
      <c r="N60" t="s">
        <v>157</v>
      </c>
      <c r="O60">
        <v>5.5057999999999998</v>
      </c>
      <c r="P60">
        <v>2.3559999999999999</v>
      </c>
      <c r="Q60">
        <v>2.4489000000000001</v>
      </c>
      <c r="R60">
        <v>-9.2843999999999996E-2</v>
      </c>
      <c r="S60">
        <v>5.5057999999999998</v>
      </c>
      <c r="T60">
        <v>1.5185</v>
      </c>
      <c r="U60">
        <v>1.0119</v>
      </c>
      <c r="V60">
        <v>0.50656999999999996</v>
      </c>
      <c r="W60">
        <v>5.5057999999999998</v>
      </c>
      <c r="X60">
        <v>3.3555000000000001</v>
      </c>
      <c r="Y60">
        <v>3.4712999999999998</v>
      </c>
      <c r="Z60">
        <v>-0.11583</v>
      </c>
      <c r="AA60">
        <v>5.5057999999999998</v>
      </c>
      <c r="AB60">
        <v>2.6928000000000001</v>
      </c>
      <c r="AC60">
        <v>1.3444</v>
      </c>
      <c r="AD60">
        <v>1.3484</v>
      </c>
      <c r="AI60" s="6">
        <v>0.91496999999999995</v>
      </c>
      <c r="AJ60" s="6">
        <v>2.0009999999999999</v>
      </c>
      <c r="AQ60" s="7">
        <v>8.3859000000000003E-2</v>
      </c>
      <c r="AR60" s="6">
        <v>1.2888999999999999</v>
      </c>
      <c r="AU60" s="7">
        <v>5.5057999999999998</v>
      </c>
      <c r="AV60" s="7">
        <v>3.3555000000000001</v>
      </c>
      <c r="AW60" s="7">
        <v>5.5057999999999998</v>
      </c>
      <c r="AX60" s="7">
        <v>2.6928000000000001</v>
      </c>
      <c r="AY60" s="7">
        <v>5.3632999999999997</v>
      </c>
      <c r="AZ60" s="7">
        <v>1.9494</v>
      </c>
      <c r="BA60" s="7">
        <v>5.5057999999999998</v>
      </c>
      <c r="BB60" s="7">
        <v>1.5185</v>
      </c>
    </row>
    <row r="61" spans="1:54" x14ac:dyDescent="0.3">
      <c r="A61" t="s">
        <v>52</v>
      </c>
      <c r="B61">
        <v>6.1396215804472218</v>
      </c>
      <c r="C61">
        <f>VLOOKUP(População!$A61,Cidades!$A$1:$E$174,2,FALSE)</f>
        <v>2.5237464668115646</v>
      </c>
      <c r="D61">
        <f>VLOOKUP(População!$A61,Cidades!$A$1:$E$174,3,FALSE)</f>
        <v>0.84509804001425681</v>
      </c>
      <c r="E61">
        <f>VLOOKUP(População!$A61,Cidades!$A$1:$E$174,4,FALSE)</f>
        <v>3.7058637122839193</v>
      </c>
      <c r="F61">
        <f>VLOOKUP(População!$A61,Cidades!$A$1:$E$174,5,FALSE)</f>
        <v>0.95424250943932487</v>
      </c>
      <c r="N61" t="s">
        <v>52</v>
      </c>
      <c r="O61">
        <v>6.1395999999999997</v>
      </c>
      <c r="P61">
        <v>2.5236999999999998</v>
      </c>
      <c r="Q61">
        <v>2.5983000000000001</v>
      </c>
      <c r="R61">
        <v>-7.4577000000000004E-2</v>
      </c>
      <c r="S61">
        <v>6.1395999999999997</v>
      </c>
      <c r="T61">
        <v>0.84509999999999996</v>
      </c>
      <c r="U61">
        <v>1.1052999999999999</v>
      </c>
      <c r="V61">
        <v>-0.26024999999999998</v>
      </c>
      <c r="W61">
        <v>6.1395999999999997</v>
      </c>
      <c r="X61">
        <v>3.7059000000000002</v>
      </c>
      <c r="Y61">
        <v>3.839</v>
      </c>
      <c r="Z61">
        <v>-0.13319</v>
      </c>
      <c r="AA61">
        <v>6.1395999999999997</v>
      </c>
      <c r="AB61">
        <v>0.95423999999999998</v>
      </c>
      <c r="AC61">
        <v>1.4799</v>
      </c>
      <c r="AD61">
        <v>-0.52568999999999999</v>
      </c>
      <c r="AI61" s="7">
        <v>-6.0421999999999997E-2</v>
      </c>
      <c r="AJ61" s="7">
        <v>0.90905999999999998</v>
      </c>
      <c r="AQ61" s="6">
        <v>0.29287999999999997</v>
      </c>
      <c r="AR61" s="7">
        <v>0.97994999999999999</v>
      </c>
      <c r="AU61" s="6">
        <v>6.1395999999999997</v>
      </c>
      <c r="AV61" s="6">
        <v>3.7059000000000002</v>
      </c>
      <c r="AW61" s="6">
        <v>6.1395999999999997</v>
      </c>
      <c r="AX61" s="6">
        <v>0.95423999999999998</v>
      </c>
      <c r="AY61" s="6">
        <v>3.8008000000000002</v>
      </c>
      <c r="AZ61" s="6">
        <v>1.8692</v>
      </c>
      <c r="BA61" s="6">
        <v>6.1395999999999997</v>
      </c>
      <c r="BB61" s="6">
        <v>0.84509999999999996</v>
      </c>
    </row>
    <row r="62" spans="1:54" x14ac:dyDescent="0.3">
      <c r="A62" t="s">
        <v>53</v>
      </c>
      <c r="B62">
        <v>5.3633317601673909</v>
      </c>
      <c r="C62">
        <f>VLOOKUP(População!$A62,Cidades!$A$1:$E$174,2,FALSE)</f>
        <v>1.9493900066449128</v>
      </c>
      <c r="D62">
        <f>VLOOKUP(População!$A62,Cidades!$A$1:$E$174,3,FALSE)</f>
        <v>0.3010299956639812</v>
      </c>
      <c r="E62">
        <f>VLOOKUP(População!$A62,Cidades!$A$1:$E$174,4,FALSE)</f>
        <v>2.4842998393467859</v>
      </c>
      <c r="F62">
        <f>VLOOKUP(População!$A62,Cidades!$A$1:$E$174,5,FALSE)</f>
        <v>0.47712125471966244</v>
      </c>
      <c r="N62" t="s">
        <v>53</v>
      </c>
      <c r="O62">
        <v>5.3632999999999997</v>
      </c>
      <c r="P62">
        <v>1.9494</v>
      </c>
      <c r="Q62">
        <v>2.4152999999999998</v>
      </c>
      <c r="R62">
        <v>-0.46589000000000003</v>
      </c>
      <c r="S62">
        <v>5.3632999999999997</v>
      </c>
      <c r="T62">
        <v>0.30103000000000002</v>
      </c>
      <c r="U62">
        <v>0.99095</v>
      </c>
      <c r="V62">
        <v>-0.68991999999999998</v>
      </c>
      <c r="W62">
        <v>5.3632999999999997</v>
      </c>
      <c r="X62">
        <v>2.4843000000000002</v>
      </c>
      <c r="Y62">
        <v>3.3885999999999998</v>
      </c>
      <c r="Z62">
        <v>-0.90432999999999997</v>
      </c>
      <c r="AA62">
        <v>5.3632999999999997</v>
      </c>
      <c r="AB62">
        <v>0.47711999999999999</v>
      </c>
      <c r="AC62">
        <v>1.3140000000000001</v>
      </c>
      <c r="AD62">
        <v>-0.83686000000000005</v>
      </c>
      <c r="AI62" s="6">
        <v>0.73112999999999995</v>
      </c>
      <c r="AJ62" s="6">
        <v>1.6959</v>
      </c>
      <c r="AQ62" s="7">
        <v>0.10892</v>
      </c>
      <c r="AR62" s="6">
        <v>0.96392</v>
      </c>
      <c r="AU62" s="7">
        <v>5.3632999999999997</v>
      </c>
      <c r="AV62" s="7">
        <v>2.4843000000000002</v>
      </c>
      <c r="AW62" s="7">
        <v>5.3632999999999997</v>
      </c>
      <c r="AX62" s="7">
        <v>0.47711999999999999</v>
      </c>
      <c r="AY62" s="7">
        <v>4.8970000000000002</v>
      </c>
      <c r="AZ62" s="7">
        <v>2.5198</v>
      </c>
      <c r="BA62" s="7">
        <v>5.3632999999999997</v>
      </c>
      <c r="BB62" s="7">
        <v>0.30103000000000002</v>
      </c>
    </row>
    <row r="63" spans="1:54" x14ac:dyDescent="0.3">
      <c r="A63" t="s">
        <v>54</v>
      </c>
      <c r="B63">
        <v>3.8007857903277626</v>
      </c>
      <c r="C63">
        <f>VLOOKUP(População!$A63,Cidades!$A$1:$E$174,2,FALSE)</f>
        <v>1.8692317197309762</v>
      </c>
      <c r="D63">
        <f>VLOOKUP(População!$A63,Cidades!$A$1:$E$174,3,FALSE)</f>
        <v>0.69897000433601886</v>
      </c>
      <c r="E63">
        <f>VLOOKUP(População!$A63,Cidades!$A$1:$E$174,4,FALSE)</f>
        <v>2.1903316981702914</v>
      </c>
      <c r="F63">
        <f>VLOOKUP(População!$A63,Cidades!$A$1:$E$174,5,FALSE)</f>
        <v>0.69897000433601886</v>
      </c>
      <c r="N63" t="s">
        <v>54</v>
      </c>
      <c r="O63">
        <v>3.8008000000000002</v>
      </c>
      <c r="P63">
        <v>1.8692</v>
      </c>
      <c r="Q63">
        <v>2.0468999999999999</v>
      </c>
      <c r="R63">
        <v>-0.17762</v>
      </c>
      <c r="S63">
        <v>3.8008000000000002</v>
      </c>
      <c r="T63">
        <v>0.69896999999999998</v>
      </c>
      <c r="U63">
        <v>0.76070000000000004</v>
      </c>
      <c r="V63">
        <v>-6.173E-2</v>
      </c>
      <c r="W63">
        <v>3.8008000000000002</v>
      </c>
      <c r="X63">
        <v>2.1903000000000001</v>
      </c>
      <c r="Y63">
        <v>2.4820000000000002</v>
      </c>
      <c r="Z63">
        <v>-0.29167999999999999</v>
      </c>
      <c r="AA63">
        <v>3.8008000000000002</v>
      </c>
      <c r="AB63">
        <v>0.69896999999999998</v>
      </c>
      <c r="AC63">
        <v>0.97996000000000005</v>
      </c>
      <c r="AD63">
        <v>-0.28099000000000002</v>
      </c>
      <c r="AI63" s="7">
        <v>-9.2668E-2</v>
      </c>
      <c r="AJ63" s="7">
        <v>-1.0913999999999999</v>
      </c>
      <c r="AQ63" s="6">
        <v>-0.28333000000000003</v>
      </c>
      <c r="AR63" s="7">
        <v>-0.83755999999999997</v>
      </c>
      <c r="AU63" s="6">
        <v>3.8008000000000002</v>
      </c>
      <c r="AV63" s="6">
        <v>2.1903000000000001</v>
      </c>
      <c r="AW63" s="6">
        <v>3.8008000000000002</v>
      </c>
      <c r="AX63" s="6">
        <v>0.69896999999999998</v>
      </c>
      <c r="AY63" s="6">
        <v>3.9792999999999998</v>
      </c>
      <c r="AZ63" s="6">
        <v>2.1553</v>
      </c>
      <c r="BA63" s="6">
        <v>3.8008000000000002</v>
      </c>
      <c r="BB63" s="6">
        <v>0.69896999999999998</v>
      </c>
    </row>
    <row r="64" spans="1:54" x14ac:dyDescent="0.3">
      <c r="A64" t="s">
        <v>55</v>
      </c>
      <c r="B64">
        <v>4.8969558902701795</v>
      </c>
      <c r="C64">
        <f>VLOOKUP(População!$A64,Cidades!$A$1:$E$174,2,FALSE)</f>
        <v>2.5198279937757189</v>
      </c>
      <c r="D64">
        <f>VLOOKUP(População!$A64,Cidades!$A$1:$E$174,3,FALSE)</f>
        <v>1.8976270912904414</v>
      </c>
      <c r="E64">
        <f>VLOOKUP(População!$A64,Cidades!$A$1:$E$174,4,FALSE)</f>
        <v>3.6316466629584196</v>
      </c>
      <c r="F64">
        <f>VLOOKUP(População!$A64,Cidades!$A$1:$E$174,5,FALSE)</f>
        <v>2.916453948549925</v>
      </c>
      <c r="N64" t="s">
        <v>55</v>
      </c>
      <c r="O64">
        <v>4.8970000000000002</v>
      </c>
      <c r="P64">
        <v>2.5198</v>
      </c>
      <c r="Q64">
        <v>2.3052999999999999</v>
      </c>
      <c r="R64">
        <v>0.21451000000000001</v>
      </c>
      <c r="S64">
        <v>4.8970000000000002</v>
      </c>
      <c r="T64">
        <v>1.8976</v>
      </c>
      <c r="U64">
        <v>0.92222999999999999</v>
      </c>
      <c r="V64">
        <v>0.97540000000000004</v>
      </c>
      <c r="W64">
        <v>4.8970000000000002</v>
      </c>
      <c r="X64">
        <v>3.6316000000000002</v>
      </c>
      <c r="Y64">
        <v>3.1179999999999999</v>
      </c>
      <c r="Z64">
        <v>0.51361000000000001</v>
      </c>
      <c r="AA64">
        <v>4.8970000000000002</v>
      </c>
      <c r="AB64">
        <v>2.9165000000000001</v>
      </c>
      <c r="AC64">
        <v>1.2142999999999999</v>
      </c>
      <c r="AD64">
        <v>1.7021999999999999</v>
      </c>
      <c r="AI64" s="6">
        <v>-0.74012999999999995</v>
      </c>
      <c r="AJ64" s="6">
        <v>-0.86895999999999995</v>
      </c>
      <c r="AQ64" s="7">
        <v>-0.12811</v>
      </c>
      <c r="AR64" s="6">
        <v>-0.59065999999999996</v>
      </c>
      <c r="AU64" s="7">
        <v>4.8970000000000002</v>
      </c>
      <c r="AV64" s="7">
        <v>3.6316000000000002</v>
      </c>
      <c r="AW64" s="7">
        <v>4.8970000000000002</v>
      </c>
      <c r="AX64" s="7">
        <v>2.9165000000000001</v>
      </c>
      <c r="AY64" s="7">
        <v>4.4893999999999998</v>
      </c>
      <c r="AZ64" s="7">
        <v>2.4182999999999999</v>
      </c>
      <c r="BA64" s="7">
        <v>4.8970000000000002</v>
      </c>
      <c r="BB64" s="7">
        <v>1.8976</v>
      </c>
    </row>
    <row r="65" spans="1:54" x14ac:dyDescent="0.3">
      <c r="A65" t="s">
        <v>56</v>
      </c>
      <c r="B65">
        <v>3.9792751475910233</v>
      </c>
      <c r="C65">
        <f>VLOOKUP(População!$A65,Cidades!$A$1:$E$174,2,FALSE)</f>
        <v>2.1553360374650619</v>
      </c>
      <c r="D65">
        <f>VLOOKUP(População!$A65,Cidades!$A$1:$E$174,3,FALSE)</f>
        <v>0.77815125038364363</v>
      </c>
      <c r="E65">
        <f>VLOOKUP(População!$A65,Cidades!$A$1:$E$174,4,FALSE)</f>
        <v>2.4393326938302629</v>
      </c>
      <c r="F65">
        <f>VLOOKUP(População!$A65,Cidades!$A$1:$E$174,5,FALSE)</f>
        <v>0.77815125038364363</v>
      </c>
      <c r="N65" t="s">
        <v>56</v>
      </c>
      <c r="O65">
        <v>3.9792999999999998</v>
      </c>
      <c r="P65">
        <v>2.1553</v>
      </c>
      <c r="Q65">
        <v>2.0889000000000002</v>
      </c>
      <c r="R65">
        <v>6.6393999999999995E-2</v>
      </c>
      <c r="S65">
        <v>3.9792999999999998</v>
      </c>
      <c r="T65">
        <v>0.77815000000000001</v>
      </c>
      <c r="U65">
        <v>0.78700000000000003</v>
      </c>
      <c r="V65">
        <v>-8.8503999999999996E-3</v>
      </c>
      <c r="W65">
        <v>3.9792999999999998</v>
      </c>
      <c r="X65">
        <v>2.4392999999999998</v>
      </c>
      <c r="Y65">
        <v>2.5855999999999999</v>
      </c>
      <c r="Z65">
        <v>-0.14624999999999999</v>
      </c>
      <c r="AA65">
        <v>3.9792999999999998</v>
      </c>
      <c r="AB65">
        <v>0.77815000000000001</v>
      </c>
      <c r="AC65">
        <v>1.0181</v>
      </c>
      <c r="AD65">
        <v>-0.23996000000000001</v>
      </c>
      <c r="AI65" s="7">
        <v>-0.39566000000000001</v>
      </c>
      <c r="AJ65" s="7">
        <v>-1.0728</v>
      </c>
      <c r="AQ65" s="6">
        <v>7.0067000000000004E-2</v>
      </c>
      <c r="AR65" s="7">
        <v>-0.82472999999999996</v>
      </c>
      <c r="AU65" s="6">
        <v>3.9792999999999998</v>
      </c>
      <c r="AV65" s="6">
        <v>2.4392999999999998</v>
      </c>
      <c r="AW65" s="6">
        <v>3.9792999999999998</v>
      </c>
      <c r="AX65" s="6">
        <v>0.77815000000000001</v>
      </c>
      <c r="AY65" s="6">
        <v>4.0479000000000003</v>
      </c>
      <c r="AZ65" s="6">
        <v>2.4502000000000002</v>
      </c>
      <c r="BA65" s="6">
        <v>3.9792999999999998</v>
      </c>
      <c r="BB65" s="6">
        <v>0.77815000000000001</v>
      </c>
    </row>
    <row r="66" spans="1:54" x14ac:dyDescent="0.3">
      <c r="A66" t="s">
        <v>158</v>
      </c>
      <c r="B66">
        <v>4.4893537005094188</v>
      </c>
      <c r="C66">
        <f>VLOOKUP(População!$A66,Cidades!$A$1:$E$174,2,FALSE)</f>
        <v>2.4183012913197452</v>
      </c>
      <c r="D66">
        <f>VLOOKUP(População!$A66,Cidades!$A$1:$E$174,3,FALSE)</f>
        <v>2.1613680022349748</v>
      </c>
      <c r="E66">
        <f>VLOOKUP(População!$A66,Cidades!$A$1:$E$174,4,FALSE)</f>
        <v>3.1411360901207388</v>
      </c>
      <c r="F66">
        <f>VLOOKUP(População!$A66,Cidades!$A$1:$E$174,5,FALSE)</f>
        <v>3.4237372499823291</v>
      </c>
      <c r="N66" t="s">
        <v>158</v>
      </c>
      <c r="O66">
        <v>4.4893999999999998</v>
      </c>
      <c r="P66">
        <v>2.4182999999999999</v>
      </c>
      <c r="Q66">
        <v>2.2092000000000001</v>
      </c>
      <c r="R66">
        <v>0.20909</v>
      </c>
      <c r="S66">
        <v>4.4893999999999998</v>
      </c>
      <c r="T66">
        <v>2.1614</v>
      </c>
      <c r="U66">
        <v>0.86216999999999999</v>
      </c>
      <c r="V66">
        <v>1.2991999999999999</v>
      </c>
      <c r="W66">
        <v>4.4893999999999998</v>
      </c>
      <c r="X66">
        <v>3.1410999999999998</v>
      </c>
      <c r="Y66">
        <v>2.8815</v>
      </c>
      <c r="Z66">
        <v>0.2596</v>
      </c>
      <c r="AA66">
        <v>4.4893999999999998</v>
      </c>
      <c r="AB66">
        <v>3.4237000000000002</v>
      </c>
      <c r="AC66">
        <v>1.1272</v>
      </c>
      <c r="AD66">
        <v>2.2966000000000002</v>
      </c>
      <c r="AI66" s="6">
        <v>3.4340999999999998E-3</v>
      </c>
      <c r="AJ66" s="6">
        <v>-0.81727000000000005</v>
      </c>
      <c r="AQ66" s="7">
        <v>-0.24326</v>
      </c>
      <c r="AR66" s="6">
        <v>-0.55503000000000002</v>
      </c>
      <c r="AU66" s="7">
        <v>4.4893999999999998</v>
      </c>
      <c r="AV66" s="7">
        <v>3.1410999999999998</v>
      </c>
      <c r="AW66" s="7">
        <v>4.4893999999999998</v>
      </c>
      <c r="AX66" s="7">
        <v>3.4237000000000002</v>
      </c>
      <c r="AY66" s="7">
        <v>4.5437000000000003</v>
      </c>
      <c r="AZ66" s="7">
        <v>2.5276000000000001</v>
      </c>
      <c r="BA66" s="7">
        <v>4.4893999999999998</v>
      </c>
      <c r="BB66" s="7">
        <v>2.1614</v>
      </c>
    </row>
    <row r="67" spans="1:54" x14ac:dyDescent="0.3">
      <c r="A67" t="s">
        <v>159</v>
      </c>
      <c r="B67">
        <v>4.0478976235144106</v>
      </c>
      <c r="C67">
        <f>VLOOKUP(População!$A67,Cidades!$A$1:$E$174,2,FALSE)</f>
        <v>2.4502491083193609</v>
      </c>
      <c r="D67">
        <f>VLOOKUP(População!$A67,Cidades!$A$1:$E$174,3,FALSE)</f>
        <v>0.69897000433601886</v>
      </c>
      <c r="E67">
        <f>VLOOKUP(População!$A67,Cidades!$A$1:$E$174,4,FALSE)</f>
        <v>3.5843312243675309</v>
      </c>
      <c r="F67">
        <f>VLOOKUP(População!$A67,Cidades!$A$1:$E$174,5,FALSE)</f>
        <v>2.2648178230095364</v>
      </c>
      <c r="N67" t="s">
        <v>159</v>
      </c>
      <c r="O67">
        <v>4.0479000000000003</v>
      </c>
      <c r="P67">
        <v>2.4502000000000002</v>
      </c>
      <c r="Q67">
        <v>2.1051000000000002</v>
      </c>
      <c r="R67">
        <v>0.34512999999999999</v>
      </c>
      <c r="S67">
        <v>4.0479000000000003</v>
      </c>
      <c r="T67">
        <v>0.69896999999999998</v>
      </c>
      <c r="U67">
        <v>0.79710999999999999</v>
      </c>
      <c r="V67">
        <v>-9.8143999999999995E-2</v>
      </c>
      <c r="W67">
        <v>4.0479000000000003</v>
      </c>
      <c r="X67">
        <v>3.5842999999999998</v>
      </c>
      <c r="Y67">
        <v>2.6254</v>
      </c>
      <c r="Z67">
        <v>0.95894000000000001</v>
      </c>
      <c r="AA67">
        <v>4.0479000000000003</v>
      </c>
      <c r="AB67">
        <v>2.2648000000000001</v>
      </c>
      <c r="AC67">
        <v>1.0327999999999999</v>
      </c>
      <c r="AD67">
        <v>1.232</v>
      </c>
      <c r="AI67" s="7">
        <v>-0.52654999999999996</v>
      </c>
      <c r="AJ67" s="7">
        <v>-0.90510999999999997</v>
      </c>
      <c r="AQ67" s="6">
        <v>8.4735000000000005E-2</v>
      </c>
      <c r="AR67" s="7">
        <v>-0.61558000000000002</v>
      </c>
      <c r="AU67" s="6">
        <v>4.0479000000000003</v>
      </c>
      <c r="AV67" s="6">
        <v>3.5842999999999998</v>
      </c>
      <c r="AW67" s="6">
        <v>4.0479000000000003</v>
      </c>
      <c r="AX67" s="6">
        <v>2.2648000000000001</v>
      </c>
      <c r="AY67" s="6">
        <v>5.4008000000000003</v>
      </c>
      <c r="AZ67" s="6">
        <v>2.3997000000000002</v>
      </c>
      <c r="BA67" s="6">
        <v>4.0479000000000003</v>
      </c>
      <c r="BB67" s="6">
        <v>0.69896999999999998</v>
      </c>
    </row>
    <row r="68" spans="1:54" x14ac:dyDescent="0.3">
      <c r="A68" t="s">
        <v>160</v>
      </c>
      <c r="B68">
        <v>4.5436956323092446</v>
      </c>
      <c r="C68">
        <f>VLOOKUP(População!$A68,Cidades!$A$1:$E$174,2,FALSE)</f>
        <v>2.5276299008713385</v>
      </c>
      <c r="D68">
        <f>VLOOKUP(População!$A68,Cidades!$A$1:$E$174,3,FALSE)</f>
        <v>0.77815125038364363</v>
      </c>
      <c r="E68">
        <f>VLOOKUP(População!$A68,Cidades!$A$1:$E$174,4,FALSE)</f>
        <v>3.9697885374149391</v>
      </c>
      <c r="F68">
        <f>VLOOKUP(População!$A68,Cidades!$A$1:$E$174,5,FALSE)</f>
        <v>0.77815125038364363</v>
      </c>
      <c r="N68" t="s">
        <v>160</v>
      </c>
      <c r="O68">
        <v>4.5437000000000003</v>
      </c>
      <c r="P68">
        <v>2.5276000000000001</v>
      </c>
      <c r="Q68">
        <v>2.222</v>
      </c>
      <c r="R68">
        <v>0.30559999999999998</v>
      </c>
      <c r="S68">
        <v>4.5437000000000003</v>
      </c>
      <c r="T68">
        <v>0.77815000000000001</v>
      </c>
      <c r="U68">
        <v>0.87017</v>
      </c>
      <c r="V68">
        <v>-9.2022000000000007E-2</v>
      </c>
      <c r="W68">
        <v>4.5437000000000003</v>
      </c>
      <c r="X68">
        <v>3.9698000000000002</v>
      </c>
      <c r="Y68">
        <v>2.9131</v>
      </c>
      <c r="Z68">
        <v>1.0567</v>
      </c>
      <c r="AA68">
        <v>4.5437000000000003</v>
      </c>
      <c r="AB68">
        <v>0.77815000000000001</v>
      </c>
      <c r="AC68">
        <v>1.1388</v>
      </c>
      <c r="AD68">
        <v>-0.36062</v>
      </c>
      <c r="AI68" s="6">
        <v>0.10663</v>
      </c>
      <c r="AJ68" s="6">
        <v>1.4153</v>
      </c>
      <c r="AQ68" s="7">
        <v>1.4031999999999999E-2</v>
      </c>
      <c r="AR68" s="6">
        <v>1.0723</v>
      </c>
      <c r="AU68" s="7">
        <v>4.5437000000000003</v>
      </c>
      <c r="AV68" s="7">
        <v>3.9698000000000002</v>
      </c>
      <c r="AW68" s="7">
        <v>4.5437000000000003</v>
      </c>
      <c r="AX68" s="7">
        <v>0.77815000000000001</v>
      </c>
      <c r="AY68" s="7">
        <v>4.5697999999999999</v>
      </c>
      <c r="AZ68" s="7">
        <v>2.3578999999999999</v>
      </c>
      <c r="BA68" s="7">
        <v>4.5437000000000003</v>
      </c>
      <c r="BB68" s="7">
        <v>0.77815000000000001</v>
      </c>
    </row>
    <row r="69" spans="1:54" x14ac:dyDescent="0.3">
      <c r="A69" t="s">
        <v>57</v>
      </c>
      <c r="B69">
        <v>5.4007572398013783</v>
      </c>
      <c r="C69">
        <f>VLOOKUP(População!$A69,Cidades!$A$1:$E$174,2,FALSE)</f>
        <v>2.399673721481038</v>
      </c>
      <c r="D69">
        <f>VLOOKUP(População!$A69,Cidades!$A$1:$E$174,3,FALSE)</f>
        <v>0.6020599913279624</v>
      </c>
      <c r="E69">
        <f>VLOOKUP(População!$A69,Cidades!$A$1:$E$174,4,FALSE)</f>
        <v>3.4838724542226736</v>
      </c>
      <c r="F69">
        <f>VLOOKUP(População!$A69,Cidades!$A$1:$E$174,5,FALSE)</f>
        <v>0.90308998699194354</v>
      </c>
      <c r="N69" t="s">
        <v>57</v>
      </c>
      <c r="O69">
        <v>5.4008000000000003</v>
      </c>
      <c r="P69">
        <v>2.3997000000000002</v>
      </c>
      <c r="Q69">
        <v>2.4241000000000001</v>
      </c>
      <c r="R69">
        <v>-2.4434999999999998E-2</v>
      </c>
      <c r="S69">
        <v>5.4008000000000003</v>
      </c>
      <c r="T69">
        <v>0.60206000000000004</v>
      </c>
      <c r="U69">
        <v>0.99646999999999997</v>
      </c>
      <c r="V69">
        <v>-0.39440999999999998</v>
      </c>
      <c r="W69">
        <v>5.4008000000000003</v>
      </c>
      <c r="X69">
        <v>3.4839000000000002</v>
      </c>
      <c r="Y69">
        <v>3.4102999999999999</v>
      </c>
      <c r="Z69">
        <v>7.3524999999999993E-2</v>
      </c>
      <c r="AA69">
        <v>5.4008000000000003</v>
      </c>
      <c r="AB69">
        <v>0.90308999999999995</v>
      </c>
      <c r="AC69">
        <v>1.3220000000000001</v>
      </c>
      <c r="AD69">
        <v>-0.41888999999999998</v>
      </c>
      <c r="AI69" s="7">
        <v>8.2471000000000003E-2</v>
      </c>
      <c r="AJ69" s="7">
        <v>-0.30692999999999998</v>
      </c>
      <c r="AQ69" s="6">
        <v>0.34078000000000003</v>
      </c>
      <c r="AR69" s="7">
        <v>-0.1764</v>
      </c>
      <c r="AU69" s="6">
        <v>5.4008000000000003</v>
      </c>
      <c r="AV69" s="6">
        <v>3.4839000000000002</v>
      </c>
      <c r="AW69" s="6">
        <v>5.4008000000000003</v>
      </c>
      <c r="AX69" s="6">
        <v>0.90308999999999995</v>
      </c>
      <c r="AY69" s="7">
        <v>5.0077999999999996</v>
      </c>
      <c r="AZ69" s="7">
        <v>2.5211000000000001</v>
      </c>
      <c r="BA69" s="6">
        <v>5.4008000000000003</v>
      </c>
      <c r="BB69" s="6">
        <v>0.60206000000000004</v>
      </c>
    </row>
    <row r="70" spans="1:54" x14ac:dyDescent="0.3">
      <c r="A70" t="s">
        <v>58</v>
      </c>
      <c r="B70">
        <v>4.5697600375863496</v>
      </c>
      <c r="C70">
        <f>VLOOKUP(População!$A70,Cidades!$A$1:$E$174,2,FALSE)</f>
        <v>2.357934847000454</v>
      </c>
      <c r="D70">
        <f>VLOOKUP(População!$A70,Cidades!$A$1:$E$174,3,FALSE)</f>
        <v>1.5563025007672873</v>
      </c>
      <c r="E70">
        <f>VLOOKUP(População!$A70,Cidades!$A$1:$E$174,4,FALSE)</f>
        <v>3.1209028176145273</v>
      </c>
      <c r="F70">
        <f>VLOOKUP(População!$A70,Cidades!$A$1:$E$174,5,FALSE)</f>
        <v>1.6901960800285136</v>
      </c>
      <c r="N70" t="s">
        <v>58</v>
      </c>
      <c r="O70">
        <v>4.5697999999999999</v>
      </c>
      <c r="P70">
        <v>2.3578999999999999</v>
      </c>
      <c r="Q70">
        <v>2.2282000000000002</v>
      </c>
      <c r="R70">
        <v>0.12975999999999999</v>
      </c>
      <c r="S70">
        <v>4.5697999999999999</v>
      </c>
      <c r="T70">
        <v>1.5563</v>
      </c>
      <c r="U70">
        <v>0.87400999999999995</v>
      </c>
      <c r="V70">
        <v>0.68228999999999995</v>
      </c>
      <c r="W70">
        <v>4.5697999999999999</v>
      </c>
      <c r="X70">
        <v>3.1208999999999998</v>
      </c>
      <c r="Y70">
        <v>2.9281999999999999</v>
      </c>
      <c r="Z70">
        <v>0.19270999999999999</v>
      </c>
      <c r="AA70">
        <v>4.5697999999999999</v>
      </c>
      <c r="AB70">
        <v>1.6901999999999999</v>
      </c>
      <c r="AC70">
        <v>1.1443000000000001</v>
      </c>
      <c r="AD70">
        <v>0.54586000000000001</v>
      </c>
      <c r="AI70" s="6">
        <v>0.39984999999999998</v>
      </c>
      <c r="AJ70" s="6">
        <v>0.72572999999999999</v>
      </c>
      <c r="AQ70" s="7">
        <v>0.17835999999999999</v>
      </c>
      <c r="AR70" s="6">
        <v>0.82357999999999998</v>
      </c>
      <c r="AU70" s="7">
        <v>4.5697999999999999</v>
      </c>
      <c r="AV70" s="7">
        <v>3.1208999999999998</v>
      </c>
      <c r="AW70" s="7">
        <v>4.5697999999999999</v>
      </c>
      <c r="AX70" s="7">
        <v>1.6901999999999999</v>
      </c>
      <c r="AY70" s="6">
        <v>5.2145999999999999</v>
      </c>
      <c r="AZ70" s="6">
        <v>2.3944999999999999</v>
      </c>
      <c r="BA70" s="7">
        <v>4.5697999999999999</v>
      </c>
      <c r="BB70" s="7">
        <v>1.5563</v>
      </c>
    </row>
    <row r="71" spans="1:54" x14ac:dyDescent="0.3">
      <c r="A71" t="s">
        <v>161</v>
      </c>
      <c r="B71">
        <v>3.6251065754034677</v>
      </c>
      <c r="C71">
        <f>VLOOKUP(População!$A71,Cidades!$A$1:$E$174,2,FALSE)</f>
        <v>2.5888317255942073</v>
      </c>
      <c r="D71">
        <f>VLOOKUP(População!$A71,Cidades!$A$1:$E$174,3,FALSE)</f>
        <v>0</v>
      </c>
      <c r="E71">
        <f>VLOOKUP(População!$A71,Cidades!$A$1:$E$174,4,FALSE)</f>
        <v>3.8735530935136189</v>
      </c>
      <c r="F71">
        <f>VLOOKUP(População!$A71,Cidades!$A$1:$E$174,5,FALSE)</f>
        <v>0</v>
      </c>
      <c r="N71" t="s">
        <v>161</v>
      </c>
      <c r="O71">
        <v>3.6251000000000002</v>
      </c>
      <c r="P71">
        <v>2.5888</v>
      </c>
      <c r="Q71">
        <v>2.0053999999999998</v>
      </c>
      <c r="R71">
        <v>0.58340000000000003</v>
      </c>
      <c r="S71">
        <v>3.6251000000000002</v>
      </c>
      <c r="T71">
        <v>0</v>
      </c>
      <c r="U71">
        <v>0.73480999999999996</v>
      </c>
      <c r="V71">
        <v>-0.73480999999999996</v>
      </c>
      <c r="W71">
        <v>3.6251000000000002</v>
      </c>
      <c r="X71">
        <v>3.8736000000000002</v>
      </c>
      <c r="Y71">
        <v>2.3801000000000001</v>
      </c>
      <c r="Z71">
        <v>1.4935</v>
      </c>
      <c r="AA71">
        <v>3.6251000000000002</v>
      </c>
      <c r="AB71">
        <v>0</v>
      </c>
      <c r="AC71">
        <v>0.94240000000000002</v>
      </c>
      <c r="AD71">
        <v>-0.94240000000000002</v>
      </c>
      <c r="AI71" s="7">
        <v>0.17715</v>
      </c>
      <c r="AJ71" s="7">
        <v>-0.25446000000000002</v>
      </c>
      <c r="AQ71" s="6">
        <v>0.47350999999999999</v>
      </c>
      <c r="AR71" s="7">
        <v>-1.8848E-2</v>
      </c>
      <c r="AU71" s="6">
        <v>3.6251000000000002</v>
      </c>
      <c r="AV71" s="6">
        <v>3.8736000000000002</v>
      </c>
      <c r="AW71" s="6">
        <v>3.6251000000000002</v>
      </c>
      <c r="AX71" s="6">
        <v>0</v>
      </c>
      <c r="AY71" s="7">
        <v>4.9748000000000001</v>
      </c>
      <c r="AZ71" s="7">
        <v>2.3654999999999999</v>
      </c>
      <c r="BA71" s="6">
        <v>3.6251000000000002</v>
      </c>
      <c r="BB71" s="6">
        <v>0</v>
      </c>
    </row>
    <row r="72" spans="1:54" x14ac:dyDescent="0.3">
      <c r="A72" t="s">
        <v>162</v>
      </c>
      <c r="B72">
        <v>5.0078160311019184</v>
      </c>
      <c r="C72">
        <f>VLOOKUP(População!$A72,Cidades!$A$1:$E$174,2,FALSE)</f>
        <v>2.5211380837040362</v>
      </c>
      <c r="D72">
        <f>VLOOKUP(População!$A72,Cidades!$A$1:$E$174,3,FALSE)</f>
        <v>1.568201724066995</v>
      </c>
      <c r="E72">
        <f>VLOOKUP(População!$A72,Cidades!$A$1:$E$174,4,FALSE)</f>
        <v>3.5960470075454389</v>
      </c>
      <c r="F72">
        <f>VLOOKUP(População!$A72,Cidades!$A$1:$E$174,5,FALSE)</f>
        <v>3.1892094895823062</v>
      </c>
      <c r="N72" t="s">
        <v>162</v>
      </c>
      <c r="O72">
        <v>5.0077999999999996</v>
      </c>
      <c r="P72">
        <v>2.5211000000000001</v>
      </c>
      <c r="Q72">
        <v>2.3315000000000001</v>
      </c>
      <c r="R72">
        <v>0.18967999999999999</v>
      </c>
      <c r="S72">
        <v>5.0077999999999996</v>
      </c>
      <c r="T72">
        <v>1.5682</v>
      </c>
      <c r="U72">
        <v>0.93855999999999995</v>
      </c>
      <c r="V72">
        <v>0.62963999999999998</v>
      </c>
      <c r="W72">
        <v>5.0077999999999996</v>
      </c>
      <c r="X72">
        <v>3.5960000000000001</v>
      </c>
      <c r="Y72">
        <v>3.1823999999999999</v>
      </c>
      <c r="Z72">
        <v>0.41369</v>
      </c>
      <c r="AA72">
        <v>5.0077999999999996</v>
      </c>
      <c r="AB72">
        <v>3.1892</v>
      </c>
      <c r="AC72">
        <v>1.238</v>
      </c>
      <c r="AD72">
        <v>1.9512</v>
      </c>
      <c r="AI72" s="6">
        <v>1.3792</v>
      </c>
      <c r="AJ72" s="6">
        <v>0.38650000000000001</v>
      </c>
      <c r="AQ72" s="7">
        <v>0.28947000000000001</v>
      </c>
      <c r="AR72" s="6">
        <v>0.47287000000000001</v>
      </c>
      <c r="AU72" s="7">
        <v>5.0077999999999996</v>
      </c>
      <c r="AV72" s="7">
        <v>3.5960000000000001</v>
      </c>
      <c r="AW72" s="7">
        <v>5.0077999999999996</v>
      </c>
      <c r="AX72" s="7">
        <v>3.1892</v>
      </c>
      <c r="AY72" s="6">
        <v>5.3760000000000003</v>
      </c>
      <c r="AZ72" s="6">
        <v>2.3578999999999999</v>
      </c>
      <c r="BA72" s="7">
        <v>5.0077999999999996</v>
      </c>
      <c r="BB72" s="7">
        <v>1.5682</v>
      </c>
    </row>
    <row r="73" spans="1:54" x14ac:dyDescent="0.3">
      <c r="A73" t="s">
        <v>59</v>
      </c>
      <c r="B73">
        <v>5.214581603315203</v>
      </c>
      <c r="C73">
        <f>VLOOKUP(População!$A73,Cidades!$A$1:$E$174,2,FALSE)</f>
        <v>2.3944516808262164</v>
      </c>
      <c r="D73">
        <f>VLOOKUP(População!$A73,Cidades!$A$1:$E$174,3,FALSE)</f>
        <v>2.287801729930226</v>
      </c>
      <c r="E73">
        <f>VLOOKUP(População!$A73,Cidades!$A$1:$E$174,4,FALSE)</f>
        <v>3.1559430179718366</v>
      </c>
      <c r="F73">
        <f>VLOOKUP(População!$A73,Cidades!$A$1:$E$174,5,FALSE)</f>
        <v>3.5234863323432277</v>
      </c>
      <c r="N73" t="s">
        <v>59</v>
      </c>
      <c r="O73">
        <v>5.2145999999999999</v>
      </c>
      <c r="P73">
        <v>2.3944999999999999</v>
      </c>
      <c r="Q73">
        <v>2.3801999999999999</v>
      </c>
      <c r="R73">
        <v>1.4239999999999999E-2</v>
      </c>
      <c r="S73">
        <v>5.2145999999999999</v>
      </c>
      <c r="T73">
        <v>2.2877999999999998</v>
      </c>
      <c r="U73">
        <v>0.96902999999999995</v>
      </c>
      <c r="V73">
        <v>1.3188</v>
      </c>
      <c r="W73">
        <v>5.2145999999999999</v>
      </c>
      <c r="X73">
        <v>3.1558999999999999</v>
      </c>
      <c r="Y73">
        <v>3.3022999999999998</v>
      </c>
      <c r="Z73">
        <v>-0.14638000000000001</v>
      </c>
      <c r="AA73">
        <v>5.2145999999999999</v>
      </c>
      <c r="AB73">
        <v>3.5234999999999999</v>
      </c>
      <c r="AC73">
        <v>1.2822</v>
      </c>
      <c r="AD73">
        <v>2.2412999999999998</v>
      </c>
      <c r="AI73" s="7">
        <v>0.41328999999999999</v>
      </c>
      <c r="AJ73" s="7">
        <v>0.83443000000000001</v>
      </c>
      <c r="AQ73" s="6">
        <v>1.7441999999999999E-2</v>
      </c>
      <c r="AR73" s="7">
        <v>0.43719000000000002</v>
      </c>
      <c r="AU73" s="6">
        <v>5.2145999999999999</v>
      </c>
      <c r="AV73" s="6">
        <v>3.1558999999999999</v>
      </c>
      <c r="AW73" s="6">
        <v>5.2145999999999999</v>
      </c>
      <c r="AX73" s="6">
        <v>3.5234999999999999</v>
      </c>
      <c r="AY73" s="7">
        <v>4.8737000000000004</v>
      </c>
      <c r="AZ73" s="7">
        <v>2.4870999999999999</v>
      </c>
      <c r="BA73" s="6">
        <v>5.2145999999999999</v>
      </c>
      <c r="BB73" s="6">
        <v>2.2877999999999998</v>
      </c>
    </row>
    <row r="74" spans="1:54" x14ac:dyDescent="0.3">
      <c r="A74" t="s">
        <v>60</v>
      </c>
      <c r="B74">
        <v>4.9747603161713743</v>
      </c>
      <c r="C74">
        <f>VLOOKUP(População!$A74,Cidades!$A$1:$E$174,2,FALSE)</f>
        <v>2.3654879848908998</v>
      </c>
      <c r="D74">
        <f>VLOOKUP(População!$A74,Cidades!$A$1:$E$174,3,FALSE)</f>
        <v>0</v>
      </c>
      <c r="E74">
        <f>VLOOKUP(População!$A74,Cidades!$A$1:$E$174,4,FALSE)</f>
        <v>2.8790958795000727</v>
      </c>
      <c r="F74">
        <f>VLOOKUP(População!$A74,Cidades!$A$1:$E$174,5,FALSE)</f>
        <v>0</v>
      </c>
      <c r="N74" t="s">
        <v>60</v>
      </c>
      <c r="O74">
        <v>4.9748000000000001</v>
      </c>
      <c r="P74">
        <v>2.3654999999999999</v>
      </c>
      <c r="Q74">
        <v>2.3237000000000001</v>
      </c>
      <c r="R74">
        <v>4.1822999999999999E-2</v>
      </c>
      <c r="S74">
        <v>4.9748000000000001</v>
      </c>
      <c r="T74">
        <v>0</v>
      </c>
      <c r="U74">
        <v>0.93369000000000002</v>
      </c>
      <c r="V74">
        <v>-0.93369000000000002</v>
      </c>
      <c r="W74">
        <v>4.9748000000000001</v>
      </c>
      <c r="X74">
        <v>2.8791000000000002</v>
      </c>
      <c r="Y74">
        <v>3.1631999999999998</v>
      </c>
      <c r="Z74">
        <v>-0.28408</v>
      </c>
      <c r="AA74">
        <v>4.9748000000000001</v>
      </c>
      <c r="AB74">
        <v>0</v>
      </c>
      <c r="AC74">
        <v>1.2309000000000001</v>
      </c>
      <c r="AD74">
        <v>-1.2309000000000001</v>
      </c>
      <c r="AI74" s="6">
        <v>-0.23202</v>
      </c>
      <c r="AJ74" s="6">
        <v>-0.35727999999999999</v>
      </c>
      <c r="AQ74" s="6">
        <v>7.2650999999999993E-2</v>
      </c>
      <c r="AR74" s="6">
        <v>-0.21504999999999999</v>
      </c>
      <c r="AU74" s="7">
        <v>4.9748000000000001</v>
      </c>
      <c r="AV74" s="7">
        <v>2.8791000000000002</v>
      </c>
      <c r="AW74" s="7">
        <v>4.9748000000000001</v>
      </c>
      <c r="AX74" s="7">
        <v>0</v>
      </c>
      <c r="AY74" s="6">
        <v>5.5692000000000004</v>
      </c>
      <c r="AZ74" s="6">
        <v>2.1903000000000001</v>
      </c>
      <c r="BA74" s="7">
        <v>4.9748000000000001</v>
      </c>
      <c r="BB74" s="7">
        <v>0</v>
      </c>
    </row>
    <row r="75" spans="1:54" x14ac:dyDescent="0.3">
      <c r="A75" t="s">
        <v>61</v>
      </c>
      <c r="B75">
        <v>5.37602918172818</v>
      </c>
      <c r="C75">
        <f>VLOOKUP(População!$A75,Cidades!$A$1:$E$174,2,FALSE)</f>
        <v>2.357934847000454</v>
      </c>
      <c r="D75">
        <f>VLOOKUP(População!$A75,Cidades!$A$1:$E$174,3,FALSE)</f>
        <v>0.6020599913279624</v>
      </c>
      <c r="E75">
        <f>VLOOKUP(População!$A75,Cidades!$A$1:$E$174,4,FALSE)</f>
        <v>3.1398790864012365</v>
      </c>
      <c r="F75">
        <f>VLOOKUP(População!$A75,Cidades!$A$1:$E$174,5,FALSE)</f>
        <v>0.69897000433601886</v>
      </c>
      <c r="N75" t="s">
        <v>61</v>
      </c>
      <c r="O75">
        <v>5.3760000000000003</v>
      </c>
      <c r="P75">
        <v>2.3578999999999999</v>
      </c>
      <c r="Q75">
        <v>2.4182999999999999</v>
      </c>
      <c r="R75">
        <v>-6.0344000000000002E-2</v>
      </c>
      <c r="S75">
        <v>5.3760000000000003</v>
      </c>
      <c r="T75">
        <v>0.60206000000000004</v>
      </c>
      <c r="U75">
        <v>0.99282000000000004</v>
      </c>
      <c r="V75">
        <v>-0.39076</v>
      </c>
      <c r="W75">
        <v>5.3760000000000003</v>
      </c>
      <c r="X75">
        <v>3.1398999999999999</v>
      </c>
      <c r="Y75">
        <v>3.3959999999999999</v>
      </c>
      <c r="Z75">
        <v>-0.25612000000000001</v>
      </c>
      <c r="AA75">
        <v>5.3760000000000003</v>
      </c>
      <c r="AB75">
        <v>0.69896999999999998</v>
      </c>
      <c r="AC75">
        <v>1.3167</v>
      </c>
      <c r="AD75">
        <v>-0.61773</v>
      </c>
      <c r="AI75" s="7">
        <v>-1.3260000000000001</v>
      </c>
      <c r="AJ75" s="7">
        <v>-0.71548</v>
      </c>
      <c r="AQ75" s="7">
        <v>0.29392000000000001</v>
      </c>
      <c r="AR75" s="7">
        <v>-0.78590000000000004</v>
      </c>
      <c r="AU75" s="6">
        <v>5.3760000000000003</v>
      </c>
      <c r="AV75" s="6">
        <v>3.1398999999999999</v>
      </c>
      <c r="AW75" s="6">
        <v>5.3760000000000003</v>
      </c>
      <c r="AX75" s="6">
        <v>0.69896999999999998</v>
      </c>
      <c r="AY75" s="7">
        <v>4.7032999999999996</v>
      </c>
      <c r="AZ75" s="7">
        <v>2.2252999999999998</v>
      </c>
      <c r="BA75" s="6">
        <v>5.3760000000000003</v>
      </c>
      <c r="BB75" s="6">
        <v>0.60206000000000004</v>
      </c>
    </row>
    <row r="76" spans="1:54" x14ac:dyDescent="0.3">
      <c r="A76" t="s">
        <v>62</v>
      </c>
      <c r="B76">
        <v>4.8737448055137191</v>
      </c>
      <c r="C76">
        <f>VLOOKUP(População!$A76,Cidades!$A$1:$E$174,2,FALSE)</f>
        <v>2.4871383754771865</v>
      </c>
      <c r="D76">
        <f>VLOOKUP(População!$A76,Cidades!$A$1:$E$174,3,FALSE)</f>
        <v>0</v>
      </c>
      <c r="E76">
        <f>VLOOKUP(População!$A76,Cidades!$A$1:$E$174,4,FALSE)</f>
        <v>3.5132176000679389</v>
      </c>
      <c r="F76">
        <f>VLOOKUP(População!$A76,Cidades!$A$1:$E$174,5,FALSE)</f>
        <v>0</v>
      </c>
      <c r="N76" t="s">
        <v>62</v>
      </c>
      <c r="O76">
        <v>4.8737000000000004</v>
      </c>
      <c r="P76">
        <v>2.4870999999999999</v>
      </c>
      <c r="Q76">
        <v>2.2997999999999998</v>
      </c>
      <c r="R76">
        <v>0.18729000000000001</v>
      </c>
      <c r="S76">
        <v>4.8737000000000004</v>
      </c>
      <c r="T76">
        <v>0</v>
      </c>
      <c r="U76">
        <v>0.91881000000000002</v>
      </c>
      <c r="V76">
        <v>-0.91881000000000002</v>
      </c>
      <c r="W76">
        <v>4.8737000000000004</v>
      </c>
      <c r="X76">
        <v>3.5131999999999999</v>
      </c>
      <c r="Y76">
        <v>3.1046</v>
      </c>
      <c r="Z76">
        <v>0.40865000000000001</v>
      </c>
      <c r="AA76">
        <v>4.8737000000000004</v>
      </c>
      <c r="AB76">
        <v>0</v>
      </c>
      <c r="AC76">
        <v>1.2093</v>
      </c>
      <c r="AD76">
        <v>-1.2093</v>
      </c>
      <c r="AI76" s="6">
        <v>-1.4484E-2</v>
      </c>
      <c r="AJ76" s="6">
        <v>-1.3534999999999999</v>
      </c>
      <c r="AQ76" s="6">
        <v>3.2302999999999998E-2</v>
      </c>
      <c r="AR76" s="6">
        <v>-1.0182</v>
      </c>
      <c r="AU76" s="7">
        <v>4.8737000000000004</v>
      </c>
      <c r="AV76" s="7">
        <v>3.5131999999999999</v>
      </c>
      <c r="AW76" s="7">
        <v>4.8737000000000004</v>
      </c>
      <c r="AX76" s="7">
        <v>0</v>
      </c>
      <c r="AY76" s="6">
        <v>5.0823</v>
      </c>
      <c r="AZ76" s="6">
        <v>2.4579</v>
      </c>
      <c r="BA76" s="7">
        <v>4.8737000000000004</v>
      </c>
      <c r="BB76" s="7">
        <v>0</v>
      </c>
    </row>
    <row r="77" spans="1:54" x14ac:dyDescent="0.3">
      <c r="A77" t="s">
        <v>63</v>
      </c>
      <c r="B77">
        <v>5.5691643207418018</v>
      </c>
      <c r="C77">
        <f>VLOOKUP(População!$A77,Cidades!$A$1:$E$174,2,FALSE)</f>
        <v>2.1903316981702914</v>
      </c>
      <c r="D77">
        <f>VLOOKUP(População!$A77,Cidades!$A$1:$E$174,3,FALSE)</f>
        <v>0</v>
      </c>
      <c r="E77">
        <f>VLOOKUP(População!$A77,Cidades!$A$1:$E$174,4,FALSE)</f>
        <v>2.8350561017201161</v>
      </c>
      <c r="F77">
        <f>VLOOKUP(População!$A77,Cidades!$A$1:$E$174,5,FALSE)</f>
        <v>0</v>
      </c>
      <c r="N77" t="s">
        <v>63</v>
      </c>
      <c r="O77">
        <v>5.5692000000000004</v>
      </c>
      <c r="P77">
        <v>2.1903000000000001</v>
      </c>
      <c r="Q77">
        <v>2.4638</v>
      </c>
      <c r="R77">
        <v>-0.27349000000000001</v>
      </c>
      <c r="S77">
        <v>5.5692000000000004</v>
      </c>
      <c r="T77">
        <v>0</v>
      </c>
      <c r="U77">
        <v>1.0213000000000001</v>
      </c>
      <c r="V77">
        <v>-1.0213000000000001</v>
      </c>
      <c r="W77">
        <v>5.5692000000000004</v>
      </c>
      <c r="X77">
        <v>2.8351000000000002</v>
      </c>
      <c r="Y77">
        <v>3.5081000000000002</v>
      </c>
      <c r="Z77">
        <v>-0.67300000000000004</v>
      </c>
      <c r="AA77">
        <v>5.5692000000000004</v>
      </c>
      <c r="AB77">
        <v>0</v>
      </c>
      <c r="AC77">
        <v>1.3580000000000001</v>
      </c>
      <c r="AD77">
        <v>-1.3580000000000001</v>
      </c>
      <c r="AI77" s="7">
        <v>0.62304000000000004</v>
      </c>
      <c r="AJ77" s="7">
        <v>-0.20508000000000001</v>
      </c>
      <c r="AQ77" s="7">
        <v>-8.0921000000000007E-2</v>
      </c>
      <c r="AR77" s="7">
        <v>1.5193E-2</v>
      </c>
      <c r="AU77" s="6">
        <v>5.5692000000000004</v>
      </c>
      <c r="AV77" s="6">
        <v>2.8351000000000002</v>
      </c>
      <c r="AW77" s="6">
        <v>5.5692000000000004</v>
      </c>
      <c r="AX77" s="6">
        <v>0</v>
      </c>
      <c r="AY77" s="7">
        <v>4.2590000000000003</v>
      </c>
      <c r="AZ77" s="7">
        <v>2.4314</v>
      </c>
      <c r="BA77" s="6">
        <v>5.5692000000000004</v>
      </c>
      <c r="BB77" s="6">
        <v>0</v>
      </c>
    </row>
    <row r="78" spans="1:54" x14ac:dyDescent="0.3">
      <c r="A78" t="s">
        <v>64</v>
      </c>
      <c r="B78">
        <v>4.703317177024557</v>
      </c>
      <c r="C78">
        <f>VLOOKUP(População!$A78,Cidades!$A$1:$E$174,2,FALSE)</f>
        <v>2.2253092817258628</v>
      </c>
      <c r="D78">
        <f>VLOOKUP(População!$A78,Cidades!$A$1:$E$174,3,FALSE)</f>
        <v>1.4913616938342726</v>
      </c>
      <c r="E78">
        <f>VLOOKUP(População!$A78,Cidades!$A$1:$E$174,4,FALSE)</f>
        <v>2.5899496013257077</v>
      </c>
      <c r="F78">
        <f>VLOOKUP(População!$A78,Cidades!$A$1:$E$174,5,FALSE)</f>
        <v>1.6989700043360187</v>
      </c>
      <c r="N78" t="s">
        <v>64</v>
      </c>
      <c r="O78">
        <v>4.7032999999999996</v>
      </c>
      <c r="P78">
        <v>2.2252999999999998</v>
      </c>
      <c r="Q78">
        <v>2.2597</v>
      </c>
      <c r="R78">
        <v>-3.4352000000000001E-2</v>
      </c>
      <c r="S78">
        <v>4.7032999999999996</v>
      </c>
      <c r="T78">
        <v>1.4914000000000001</v>
      </c>
      <c r="U78">
        <v>0.89368999999999998</v>
      </c>
      <c r="V78">
        <v>0.59767000000000003</v>
      </c>
      <c r="W78">
        <v>4.7032999999999996</v>
      </c>
      <c r="X78">
        <v>2.5899000000000001</v>
      </c>
      <c r="Y78">
        <v>3.0057</v>
      </c>
      <c r="Z78">
        <v>-0.41572999999999999</v>
      </c>
      <c r="AA78">
        <v>4.7032999999999996</v>
      </c>
      <c r="AB78">
        <v>1.6990000000000001</v>
      </c>
      <c r="AC78">
        <v>1.1729000000000001</v>
      </c>
      <c r="AD78">
        <v>0.52607999999999999</v>
      </c>
      <c r="AI78" s="6">
        <v>-0.14130000000000001</v>
      </c>
      <c r="AJ78" s="6">
        <v>0.53805999999999998</v>
      </c>
      <c r="AQ78" s="6">
        <v>-8.2359000000000002E-2</v>
      </c>
      <c r="AR78" s="6">
        <v>0.64603999999999995</v>
      </c>
      <c r="AU78" s="7">
        <v>4.7032999999999996</v>
      </c>
      <c r="AV78" s="7">
        <v>2.5899000000000001</v>
      </c>
      <c r="AW78" s="7">
        <v>4.7032999999999996</v>
      </c>
      <c r="AX78" s="7">
        <v>1.6990000000000001</v>
      </c>
      <c r="AY78" s="6">
        <v>4.7870999999999997</v>
      </c>
      <c r="AZ78" s="6">
        <v>2.3262999999999998</v>
      </c>
      <c r="BA78" s="7">
        <v>4.7032999999999996</v>
      </c>
      <c r="BB78" s="7">
        <v>1.4914000000000001</v>
      </c>
    </row>
    <row r="79" spans="1:54" x14ac:dyDescent="0.3">
      <c r="A79" t="s">
        <v>65</v>
      </c>
      <c r="B79">
        <v>5.0822754031165527</v>
      </c>
      <c r="C79">
        <f>VLOOKUP(População!$A79,Cidades!$A$1:$E$174,2,FALSE)</f>
        <v>2.4578818967339924</v>
      </c>
      <c r="D79">
        <f>VLOOKUP(População!$A79,Cidades!$A$1:$E$174,3,FALSE)</f>
        <v>1.8260748027008264</v>
      </c>
      <c r="E79">
        <f>VLOOKUP(População!$A79,Cidades!$A$1:$E$174,4,FALSE)</f>
        <v>3.7797407511767407</v>
      </c>
      <c r="F79">
        <f>VLOOKUP(População!$A79,Cidades!$A$1:$E$174,5,FALSE)</f>
        <v>2.27415784926368</v>
      </c>
      <c r="N79" t="s">
        <v>65</v>
      </c>
      <c r="O79">
        <v>5.0823</v>
      </c>
      <c r="P79">
        <v>2.4579</v>
      </c>
      <c r="Q79">
        <v>2.3490000000000002</v>
      </c>
      <c r="R79">
        <v>0.10886999999999999</v>
      </c>
      <c r="S79">
        <v>5.0823</v>
      </c>
      <c r="T79">
        <v>1.8261000000000001</v>
      </c>
      <c r="U79">
        <v>0.94954000000000005</v>
      </c>
      <c r="V79">
        <v>0.87653999999999999</v>
      </c>
      <c r="W79">
        <v>5.0823</v>
      </c>
      <c r="X79">
        <v>3.7797000000000001</v>
      </c>
      <c r="Y79">
        <v>3.2256</v>
      </c>
      <c r="Z79">
        <v>0.55418000000000001</v>
      </c>
      <c r="AA79">
        <v>5.0823</v>
      </c>
      <c r="AB79">
        <v>2.2742</v>
      </c>
      <c r="AC79">
        <v>1.2539</v>
      </c>
      <c r="AD79">
        <v>1.0203</v>
      </c>
      <c r="AI79" s="7">
        <v>-0.49308000000000002</v>
      </c>
      <c r="AJ79" s="7">
        <v>-0.47060000000000002</v>
      </c>
      <c r="AQ79" s="7">
        <v>-9.2843999999999996E-2</v>
      </c>
      <c r="AR79" s="7">
        <v>-0.34748000000000001</v>
      </c>
      <c r="AU79" s="6">
        <v>5.0823</v>
      </c>
      <c r="AV79" s="6">
        <v>3.7797000000000001</v>
      </c>
      <c r="AW79" s="6">
        <v>5.0823</v>
      </c>
      <c r="AX79" s="6">
        <v>2.2742</v>
      </c>
      <c r="AY79" s="7">
        <v>4.2519999999999998</v>
      </c>
      <c r="AZ79" s="7">
        <v>2.3243</v>
      </c>
      <c r="BA79" s="6">
        <v>5.0823</v>
      </c>
      <c r="BB79" s="6">
        <v>1.8261000000000001</v>
      </c>
    </row>
    <row r="80" spans="1:54" x14ac:dyDescent="0.3">
      <c r="A80" t="s">
        <v>66</v>
      </c>
      <c r="B80">
        <v>4.2590440935752323</v>
      </c>
      <c r="C80">
        <f>VLOOKUP(População!$A80,Cidades!$A$1:$E$174,2,FALSE)</f>
        <v>2.4313637641589874</v>
      </c>
      <c r="D80">
        <f>VLOOKUP(População!$A80,Cidades!$A$1:$E$174,3,FALSE)</f>
        <v>1.3802112417116059</v>
      </c>
      <c r="E80">
        <f>VLOOKUP(População!$A80,Cidades!$A$1:$E$174,4,FALSE)</f>
        <v>3.4929000111087034</v>
      </c>
      <c r="F80">
        <f>VLOOKUP(População!$A80,Cidades!$A$1:$E$174,5,FALSE)</f>
        <v>1.7634279935629373</v>
      </c>
      <c r="N80" t="s">
        <v>66</v>
      </c>
      <c r="O80">
        <v>4.2590000000000003</v>
      </c>
      <c r="P80">
        <v>2.4314</v>
      </c>
      <c r="Q80">
        <v>2.1549</v>
      </c>
      <c r="R80">
        <v>0.27645999999999998</v>
      </c>
      <c r="S80">
        <v>4.2590000000000003</v>
      </c>
      <c r="T80">
        <v>1.3802000000000001</v>
      </c>
      <c r="U80">
        <v>0.82823000000000002</v>
      </c>
      <c r="V80">
        <v>0.55198000000000003</v>
      </c>
      <c r="W80">
        <v>4.2590000000000003</v>
      </c>
      <c r="X80">
        <v>3.4929000000000001</v>
      </c>
      <c r="Y80">
        <v>2.7479</v>
      </c>
      <c r="Z80">
        <v>0.74499000000000004</v>
      </c>
      <c r="AA80">
        <v>4.2590000000000003</v>
      </c>
      <c r="AB80">
        <v>1.7634000000000001</v>
      </c>
      <c r="AC80">
        <v>1.0779000000000001</v>
      </c>
      <c r="AD80">
        <v>0.68550999999999995</v>
      </c>
      <c r="AI80" s="6">
        <v>-0.52692000000000005</v>
      </c>
      <c r="AJ80" s="6">
        <v>-1.1332</v>
      </c>
      <c r="AQ80" s="6">
        <v>-7.4577000000000004E-2</v>
      </c>
      <c r="AR80" s="6">
        <v>-0.86634</v>
      </c>
      <c r="AU80" s="7">
        <v>4.2590000000000003</v>
      </c>
      <c r="AV80" s="7">
        <v>3.4929000000000001</v>
      </c>
      <c r="AW80" s="7">
        <v>4.2590000000000003</v>
      </c>
      <c r="AX80" s="7">
        <v>1.7634000000000001</v>
      </c>
      <c r="AY80" s="6">
        <v>4.7595999999999998</v>
      </c>
      <c r="AZ80" s="6">
        <v>2.3384999999999998</v>
      </c>
      <c r="BA80" s="7">
        <v>4.2590000000000003</v>
      </c>
      <c r="BB80" s="7">
        <v>1.3802000000000001</v>
      </c>
    </row>
    <row r="81" spans="1:54" x14ac:dyDescent="0.3">
      <c r="A81" t="s">
        <v>67</v>
      </c>
      <c r="B81">
        <v>4.7871202738493546</v>
      </c>
      <c r="C81">
        <f>VLOOKUP(População!$A81,Cidades!$A$1:$E$174,2,FALSE)</f>
        <v>2.3263358609287512</v>
      </c>
      <c r="D81">
        <f>VLOOKUP(População!$A81,Cidades!$A$1:$E$174,3,FALSE)</f>
        <v>0.69897000433601886</v>
      </c>
      <c r="E81">
        <f>VLOOKUP(População!$A81,Cidades!$A$1:$E$174,4,FALSE)</f>
        <v>2.9916690073799486</v>
      </c>
      <c r="F81">
        <f>VLOOKUP(População!$A81,Cidades!$A$1:$E$174,5,FALSE)</f>
        <v>0.77815125038364363</v>
      </c>
      <c r="N81" t="s">
        <v>67</v>
      </c>
      <c r="O81">
        <v>4.7870999999999997</v>
      </c>
      <c r="P81">
        <v>2.3262999999999998</v>
      </c>
      <c r="Q81">
        <v>2.2793999999999999</v>
      </c>
      <c r="R81">
        <v>4.6913999999999997E-2</v>
      </c>
      <c r="S81">
        <v>4.7870999999999997</v>
      </c>
      <c r="T81">
        <v>0.69896999999999998</v>
      </c>
      <c r="U81">
        <v>0.90603999999999996</v>
      </c>
      <c r="V81">
        <v>-0.20707</v>
      </c>
      <c r="W81">
        <v>4.7870999999999997</v>
      </c>
      <c r="X81">
        <v>2.9916999999999998</v>
      </c>
      <c r="Y81">
        <v>3.0543</v>
      </c>
      <c r="Z81">
        <v>-6.2635999999999997E-2</v>
      </c>
      <c r="AA81">
        <v>4.7870999999999997</v>
      </c>
      <c r="AB81">
        <v>0.77815000000000001</v>
      </c>
      <c r="AC81">
        <v>1.1908000000000001</v>
      </c>
      <c r="AD81">
        <v>-0.41265000000000002</v>
      </c>
      <c r="AI81" s="7">
        <v>-0.11583</v>
      </c>
      <c r="AJ81" s="7">
        <v>1.3484</v>
      </c>
      <c r="AQ81" s="7">
        <v>-0.46589000000000003</v>
      </c>
      <c r="AR81" s="7">
        <v>0.50656999999999996</v>
      </c>
      <c r="AU81" s="6">
        <v>4.7870999999999997</v>
      </c>
      <c r="AV81" s="6">
        <v>2.9916999999999998</v>
      </c>
      <c r="AW81" s="6">
        <v>4.7870999999999997</v>
      </c>
      <c r="AX81" s="6">
        <v>0.77815000000000001</v>
      </c>
      <c r="AY81" s="7">
        <v>5.1768000000000001</v>
      </c>
      <c r="AZ81" s="7">
        <v>2.4712999999999998</v>
      </c>
      <c r="BA81" s="6">
        <v>4.7870999999999997</v>
      </c>
      <c r="BB81" s="6">
        <v>0.69896999999999998</v>
      </c>
    </row>
    <row r="82" spans="1:54" x14ac:dyDescent="0.3">
      <c r="A82" t="s">
        <v>163</v>
      </c>
      <c r="B82">
        <v>4.252027329652786</v>
      </c>
      <c r="C82">
        <f>VLOOKUP(População!$A82,Cidades!$A$1:$E$174,2,FALSE)</f>
        <v>2.3242824552976926</v>
      </c>
      <c r="D82">
        <f>VLOOKUP(População!$A82,Cidades!$A$1:$E$174,3,FALSE)</f>
        <v>1.7160033436347992</v>
      </c>
      <c r="E82">
        <f>VLOOKUP(População!$A82,Cidades!$A$1:$E$174,4,FALSE)</f>
        <v>2.5490032620257876</v>
      </c>
      <c r="F82">
        <f>VLOOKUP(População!$A82,Cidades!$A$1:$E$174,5,FALSE)</f>
        <v>2.6884198220027105</v>
      </c>
      <c r="N82" t="s">
        <v>163</v>
      </c>
      <c r="O82">
        <v>4.2519999999999998</v>
      </c>
      <c r="P82">
        <v>2.3243</v>
      </c>
      <c r="Q82">
        <v>2.1533000000000002</v>
      </c>
      <c r="R82">
        <v>0.17102999999999999</v>
      </c>
      <c r="S82">
        <v>4.2519999999999998</v>
      </c>
      <c r="T82">
        <v>1.716</v>
      </c>
      <c r="U82">
        <v>0.82718999999999998</v>
      </c>
      <c r="V82">
        <v>0.88880999999999999</v>
      </c>
      <c r="W82">
        <v>4.2519999999999998</v>
      </c>
      <c r="X82">
        <v>2.5489999999999999</v>
      </c>
      <c r="Y82">
        <v>2.7437999999999998</v>
      </c>
      <c r="Z82">
        <v>-0.19483</v>
      </c>
      <c r="AA82">
        <v>4.2519999999999998</v>
      </c>
      <c r="AB82">
        <v>2.6884000000000001</v>
      </c>
      <c r="AC82">
        <v>1.0764</v>
      </c>
      <c r="AD82">
        <v>1.6120000000000001</v>
      </c>
      <c r="AI82" s="6">
        <v>-0.13319</v>
      </c>
      <c r="AJ82" s="6">
        <v>-0.52568999999999999</v>
      </c>
      <c r="AQ82" s="6">
        <v>-0.17762</v>
      </c>
      <c r="AR82" s="6">
        <v>-0.26024999999999998</v>
      </c>
      <c r="AU82" s="7">
        <v>4.2519999999999998</v>
      </c>
      <c r="AV82" s="7">
        <v>2.5489999999999999</v>
      </c>
      <c r="AW82" s="7">
        <v>4.2519999999999998</v>
      </c>
      <c r="AX82" s="7">
        <v>2.6884000000000001</v>
      </c>
      <c r="AY82" s="6">
        <v>4.5683999999999996</v>
      </c>
      <c r="AZ82" s="6">
        <v>1.7924</v>
      </c>
      <c r="BA82" s="7">
        <v>4.2519999999999998</v>
      </c>
      <c r="BB82" s="7">
        <v>1.716</v>
      </c>
    </row>
    <row r="83" spans="1:54" x14ac:dyDescent="0.3">
      <c r="A83" t="s">
        <v>68</v>
      </c>
      <c r="B83">
        <v>4.7595771998605745</v>
      </c>
      <c r="C83">
        <f>VLOOKUP(População!$A83,Cidades!$A$1:$E$174,2,FALSE)</f>
        <v>2.3384564936046046</v>
      </c>
      <c r="D83">
        <f>VLOOKUP(População!$A83,Cidades!$A$1:$E$174,3,FALSE)</f>
        <v>0.47712125471966244</v>
      </c>
      <c r="E83">
        <f>VLOOKUP(População!$A83,Cidades!$A$1:$E$174,4,FALSE)</f>
        <v>3.2208922492195193</v>
      </c>
      <c r="F83">
        <f>VLOOKUP(População!$A83,Cidades!$A$1:$E$174,5,FALSE)</f>
        <v>0.47712125471966244</v>
      </c>
      <c r="N83" t="s">
        <v>68</v>
      </c>
      <c r="O83">
        <v>4.7595999999999998</v>
      </c>
      <c r="P83">
        <v>2.3384999999999998</v>
      </c>
      <c r="Q83">
        <v>2.2728999999999999</v>
      </c>
      <c r="R83">
        <v>6.5529000000000004E-2</v>
      </c>
      <c r="S83">
        <v>4.7595999999999998</v>
      </c>
      <c r="T83">
        <v>0.47711999999999999</v>
      </c>
      <c r="U83">
        <v>0.90198</v>
      </c>
      <c r="V83">
        <v>-0.42486000000000002</v>
      </c>
      <c r="W83">
        <v>4.7595999999999998</v>
      </c>
      <c r="X83">
        <v>3.2208999999999999</v>
      </c>
      <c r="Y83">
        <v>3.0383</v>
      </c>
      <c r="Z83">
        <v>0.18257000000000001</v>
      </c>
      <c r="AA83">
        <v>4.7595999999999998</v>
      </c>
      <c r="AB83">
        <v>0.47711999999999999</v>
      </c>
      <c r="AC83">
        <v>1.1849000000000001</v>
      </c>
      <c r="AD83">
        <v>-0.70779999999999998</v>
      </c>
      <c r="AI83" s="7">
        <v>-0.90432999999999997</v>
      </c>
      <c r="AJ83" s="7">
        <v>-0.83686000000000005</v>
      </c>
      <c r="AQ83" s="7">
        <v>0.21451000000000001</v>
      </c>
      <c r="AR83" s="7">
        <v>-0.68991999999999998</v>
      </c>
      <c r="AU83" s="6">
        <v>4.7595999999999998</v>
      </c>
      <c r="AV83" s="6">
        <v>3.2208999999999999</v>
      </c>
      <c r="AW83" s="6">
        <v>4.7595999999999998</v>
      </c>
      <c r="AX83" s="6">
        <v>0.47711999999999999</v>
      </c>
      <c r="AY83" s="7">
        <v>5.6222000000000003</v>
      </c>
      <c r="AZ83" s="7">
        <v>2.5236999999999998</v>
      </c>
      <c r="BA83" s="6">
        <v>4.7595999999999998</v>
      </c>
      <c r="BB83" s="6">
        <v>0.47711999999999999</v>
      </c>
    </row>
    <row r="84" spans="1:54" x14ac:dyDescent="0.3">
      <c r="A84" t="s">
        <v>69</v>
      </c>
      <c r="B84">
        <v>5.1768202615944636</v>
      </c>
      <c r="C84">
        <f>VLOOKUP(População!$A84,Cidades!$A$1:$E$174,2,FALSE)</f>
        <v>2.4712917110589387</v>
      </c>
      <c r="D84">
        <f>VLOOKUP(População!$A84,Cidades!$A$1:$E$174,3,FALSE)</f>
        <v>0</v>
      </c>
      <c r="E84">
        <f>VLOOKUP(População!$A84,Cidades!$A$1:$E$174,4,FALSE)</f>
        <v>3.6519560695330742</v>
      </c>
      <c r="F84">
        <f>VLOOKUP(População!$A84,Cidades!$A$1:$E$174,5,FALSE)</f>
        <v>0</v>
      </c>
      <c r="N84" t="s">
        <v>69</v>
      </c>
      <c r="O84">
        <v>5.1768000000000001</v>
      </c>
      <c r="P84">
        <v>2.4712999999999998</v>
      </c>
      <c r="Q84">
        <v>2.3713000000000002</v>
      </c>
      <c r="R84">
        <v>9.9984000000000003E-2</v>
      </c>
      <c r="S84">
        <v>5.1768000000000001</v>
      </c>
      <c r="T84">
        <v>0</v>
      </c>
      <c r="U84">
        <v>0.96347000000000005</v>
      </c>
      <c r="V84">
        <v>-0.96347000000000005</v>
      </c>
      <c r="W84">
        <v>5.1768000000000001</v>
      </c>
      <c r="X84">
        <v>3.6520000000000001</v>
      </c>
      <c r="Y84">
        <v>3.2804000000000002</v>
      </c>
      <c r="Z84">
        <v>0.37153999999999998</v>
      </c>
      <c r="AA84">
        <v>5.1768000000000001</v>
      </c>
      <c r="AB84">
        <v>0</v>
      </c>
      <c r="AC84">
        <v>1.2741</v>
      </c>
      <c r="AD84">
        <v>-1.2741</v>
      </c>
      <c r="AI84" s="6">
        <v>-0.29167999999999999</v>
      </c>
      <c r="AJ84" s="6">
        <v>-0.28099000000000002</v>
      </c>
      <c r="AQ84" s="6">
        <v>6.6393999999999995E-2</v>
      </c>
      <c r="AR84" s="6">
        <v>-6.173E-2</v>
      </c>
      <c r="AU84" s="7">
        <v>5.1768000000000001</v>
      </c>
      <c r="AV84" s="7">
        <v>3.6520000000000001</v>
      </c>
      <c r="AW84" s="7">
        <v>5.1768000000000001</v>
      </c>
      <c r="AX84" s="7">
        <v>0</v>
      </c>
      <c r="AY84" s="6">
        <v>4.2744</v>
      </c>
      <c r="AZ84" s="6">
        <v>2.2877999999999998</v>
      </c>
      <c r="BA84" s="7">
        <v>5.1768000000000001</v>
      </c>
      <c r="BB84" s="7">
        <v>0</v>
      </c>
    </row>
    <row r="85" spans="1:54" x14ac:dyDescent="0.3">
      <c r="A85" t="s">
        <v>70</v>
      </c>
      <c r="B85">
        <v>4.5683777537182211</v>
      </c>
      <c r="C85">
        <f>VLOOKUP(População!$A85,Cidades!$A$1:$E$174,2,FALSE)</f>
        <v>1.7923916894982539</v>
      </c>
      <c r="D85">
        <f>VLOOKUP(População!$A85,Cidades!$A$1:$E$174,3,FALSE)</f>
        <v>1.4313637641589874</v>
      </c>
      <c r="E85">
        <f>VLOOKUP(População!$A85,Cidades!$A$1:$E$174,4,FALSE)</f>
        <v>1.9731278535996986</v>
      </c>
      <c r="F85">
        <f>VLOOKUP(População!$A85,Cidades!$A$1:$E$174,5,FALSE)</f>
        <v>1.6127838567197355</v>
      </c>
      <c r="N85" t="s">
        <v>70</v>
      </c>
      <c r="O85">
        <v>4.5683999999999996</v>
      </c>
      <c r="P85">
        <v>1.7924</v>
      </c>
      <c r="Q85">
        <v>2.2277999999999998</v>
      </c>
      <c r="R85">
        <v>-0.43545</v>
      </c>
      <c r="S85">
        <v>4.5683999999999996</v>
      </c>
      <c r="T85">
        <v>1.4314</v>
      </c>
      <c r="U85">
        <v>0.87380999999999998</v>
      </c>
      <c r="V85">
        <v>0.55754999999999999</v>
      </c>
      <c r="W85">
        <v>4.5683999999999996</v>
      </c>
      <c r="X85">
        <v>1.9731000000000001</v>
      </c>
      <c r="Y85">
        <v>2.9274</v>
      </c>
      <c r="Z85">
        <v>-0.95426</v>
      </c>
      <c r="AA85">
        <v>4.5683999999999996</v>
      </c>
      <c r="AB85">
        <v>1.6128</v>
      </c>
      <c r="AC85">
        <v>1.1439999999999999</v>
      </c>
      <c r="AD85">
        <v>0.46873999999999999</v>
      </c>
      <c r="AI85" s="7">
        <v>0.51361000000000001</v>
      </c>
      <c r="AJ85" s="7">
        <v>1.7021999999999999</v>
      </c>
      <c r="AQ85" s="7">
        <v>0.20909</v>
      </c>
      <c r="AR85" s="7">
        <v>0.97540000000000004</v>
      </c>
      <c r="AU85" s="6">
        <v>4.5683999999999996</v>
      </c>
      <c r="AV85" s="6">
        <v>1.9731000000000001</v>
      </c>
      <c r="AW85" s="6">
        <v>4.5683999999999996</v>
      </c>
      <c r="AX85" s="6">
        <v>1.6128</v>
      </c>
      <c r="AY85" s="7">
        <v>4.4974999999999996</v>
      </c>
      <c r="AZ85" s="7">
        <v>2.415</v>
      </c>
      <c r="BA85" s="6">
        <v>4.5683999999999996</v>
      </c>
      <c r="BB85" s="6">
        <v>1.4314</v>
      </c>
    </row>
    <row r="86" spans="1:54" x14ac:dyDescent="0.3">
      <c r="A86" t="s">
        <v>71</v>
      </c>
      <c r="B86">
        <v>5.6221746340910874</v>
      </c>
      <c r="C86">
        <f>VLOOKUP(População!$A86,Cidades!$A$1:$E$174,2,FALSE)</f>
        <v>2.5237464668115646</v>
      </c>
      <c r="D86">
        <f>VLOOKUP(População!$A86,Cidades!$A$1:$E$174,3,FALSE)</f>
        <v>1.8920946026904804</v>
      </c>
      <c r="E86">
        <f>VLOOKUP(População!$A86,Cidades!$A$1:$E$174,4,FALSE)</f>
        <v>3.8664054983780547</v>
      </c>
      <c r="F86">
        <f>VLOOKUP(População!$A86,Cidades!$A$1:$E$174,5,FALSE)</f>
        <v>2.173186268412274</v>
      </c>
      <c r="N86" t="s">
        <v>71</v>
      </c>
      <c r="O86">
        <v>5.6222000000000003</v>
      </c>
      <c r="P86">
        <v>2.5236999999999998</v>
      </c>
      <c r="Q86">
        <v>2.4763000000000002</v>
      </c>
      <c r="R86">
        <v>4.743E-2</v>
      </c>
      <c r="S86">
        <v>5.6222000000000003</v>
      </c>
      <c r="T86">
        <v>1.8920999999999999</v>
      </c>
      <c r="U86">
        <v>1.0290999999999999</v>
      </c>
      <c r="V86">
        <v>0.86299999999999999</v>
      </c>
      <c r="W86">
        <v>5.6222000000000003</v>
      </c>
      <c r="X86">
        <v>3.8664000000000001</v>
      </c>
      <c r="Y86">
        <v>3.5388000000000002</v>
      </c>
      <c r="Z86">
        <v>0.32758999999999999</v>
      </c>
      <c r="AA86">
        <v>5.6222000000000003</v>
      </c>
      <c r="AB86">
        <v>2.1732</v>
      </c>
      <c r="AC86">
        <v>1.3693</v>
      </c>
      <c r="AD86">
        <v>0.80386999999999997</v>
      </c>
      <c r="AI86" s="6">
        <v>-0.14624999999999999</v>
      </c>
      <c r="AJ86" s="6">
        <v>-0.23996000000000001</v>
      </c>
      <c r="AQ86" s="6">
        <v>0.34512999999999999</v>
      </c>
      <c r="AR86" s="6">
        <v>-8.8503999999999996E-3</v>
      </c>
      <c r="AU86" s="7">
        <v>5.6222000000000003</v>
      </c>
      <c r="AV86" s="7">
        <v>3.8664000000000001</v>
      </c>
      <c r="AW86" s="7">
        <v>5.6222000000000003</v>
      </c>
      <c r="AX86" s="7">
        <v>2.1732</v>
      </c>
      <c r="AY86" s="6">
        <v>4.8353000000000002</v>
      </c>
      <c r="AZ86" s="6">
        <v>2.2454999999999998</v>
      </c>
      <c r="BA86" s="7">
        <v>5.6222000000000003</v>
      </c>
      <c r="BB86" s="7">
        <v>1.8920999999999999</v>
      </c>
    </row>
    <row r="87" spans="1:54" x14ac:dyDescent="0.3">
      <c r="A87" t="s">
        <v>164</v>
      </c>
      <c r="B87">
        <v>4.2744349700740418</v>
      </c>
      <c r="C87">
        <f>VLOOKUP(População!$A87,Cidades!$A$1:$E$174,2,FALSE)</f>
        <v>2.287801729930226</v>
      </c>
      <c r="D87">
        <f>VLOOKUP(População!$A87,Cidades!$A$1:$E$174,3,FALSE)</f>
        <v>1.968482948553935</v>
      </c>
      <c r="E87">
        <f>VLOOKUP(População!$A87,Cidades!$A$1:$E$174,4,FALSE)</f>
        <v>2.7084209001347128</v>
      </c>
      <c r="F87">
        <f>VLOOKUP(População!$A87,Cidades!$A$1:$E$174,5,FALSE)</f>
        <v>2.5526682161121932</v>
      </c>
      <c r="N87" t="s">
        <v>164</v>
      </c>
      <c r="O87">
        <v>4.2744</v>
      </c>
      <c r="P87">
        <v>2.2877999999999998</v>
      </c>
      <c r="Q87">
        <v>2.1585000000000001</v>
      </c>
      <c r="R87">
        <v>0.12926000000000001</v>
      </c>
      <c r="S87">
        <v>4.2744</v>
      </c>
      <c r="T87">
        <v>1.9684999999999999</v>
      </c>
      <c r="U87">
        <v>0.83050000000000002</v>
      </c>
      <c r="V87">
        <v>1.1379999999999999</v>
      </c>
      <c r="W87">
        <v>4.2744</v>
      </c>
      <c r="X87">
        <v>2.7084000000000001</v>
      </c>
      <c r="Y87">
        <v>2.7568000000000001</v>
      </c>
      <c r="Z87">
        <v>-4.8415E-2</v>
      </c>
      <c r="AA87">
        <v>4.2744</v>
      </c>
      <c r="AB87">
        <v>2.5527000000000002</v>
      </c>
      <c r="AC87">
        <v>1.0811999999999999</v>
      </c>
      <c r="AD87">
        <v>1.4715</v>
      </c>
      <c r="AI87" s="7">
        <v>0.2596</v>
      </c>
      <c r="AJ87" s="7">
        <v>2.2966000000000002</v>
      </c>
      <c r="AQ87" s="7">
        <v>0.30559999999999998</v>
      </c>
      <c r="AR87" s="7">
        <v>1.2991999999999999</v>
      </c>
      <c r="AU87" s="6">
        <v>4.2744</v>
      </c>
      <c r="AV87" s="6">
        <v>2.7084000000000001</v>
      </c>
      <c r="AW87" s="6">
        <v>4.2744</v>
      </c>
      <c r="AX87" s="6">
        <v>2.5527000000000002</v>
      </c>
      <c r="AY87" s="7">
        <v>4.1745999999999999</v>
      </c>
      <c r="AZ87" s="7">
        <v>2.3054000000000001</v>
      </c>
      <c r="BA87" s="6">
        <v>4.2744</v>
      </c>
      <c r="BB87" s="6">
        <v>1.9684999999999999</v>
      </c>
    </row>
    <row r="88" spans="1:54" x14ac:dyDescent="0.3">
      <c r="A88" t="s">
        <v>72</v>
      </c>
      <c r="B88">
        <v>4.4975377876036768</v>
      </c>
      <c r="C88">
        <f>VLOOKUP(População!$A88,Cidades!$A$1:$E$174,2,FALSE)</f>
        <v>2.4149733479708178</v>
      </c>
      <c r="D88">
        <f>VLOOKUP(População!$A88,Cidades!$A$1:$E$174,3,FALSE)</f>
        <v>2.1958996524092336</v>
      </c>
      <c r="E88">
        <f>VLOOKUP(População!$A88,Cidades!$A$1:$E$174,4,FALSE)</f>
        <v>3.2907022432878543</v>
      </c>
      <c r="F88">
        <f>VLOOKUP(População!$A88,Cidades!$A$1:$E$174,5,FALSE)</f>
        <v>2.3364597338485296</v>
      </c>
      <c r="N88" t="s">
        <v>72</v>
      </c>
      <c r="O88">
        <v>4.4974999999999996</v>
      </c>
      <c r="P88">
        <v>2.415</v>
      </c>
      <c r="Q88">
        <v>2.2111000000000001</v>
      </c>
      <c r="R88">
        <v>0.20383000000000001</v>
      </c>
      <c r="S88">
        <v>4.4974999999999996</v>
      </c>
      <c r="T88">
        <v>2.1959</v>
      </c>
      <c r="U88">
        <v>0.86336999999999997</v>
      </c>
      <c r="V88">
        <v>1.3325</v>
      </c>
      <c r="W88">
        <v>4.4974999999999996</v>
      </c>
      <c r="X88">
        <v>3.2907000000000002</v>
      </c>
      <c r="Y88">
        <v>2.8862999999999999</v>
      </c>
      <c r="Z88">
        <v>0.40442</v>
      </c>
      <c r="AA88">
        <v>4.4974999999999996</v>
      </c>
      <c r="AB88">
        <v>2.3365</v>
      </c>
      <c r="AC88">
        <v>1.1289</v>
      </c>
      <c r="AD88">
        <v>1.2076</v>
      </c>
      <c r="AI88" s="6">
        <v>0.95894000000000001</v>
      </c>
      <c r="AJ88" s="6">
        <v>1.232</v>
      </c>
      <c r="AQ88" s="6">
        <v>-2.4434999999999998E-2</v>
      </c>
      <c r="AR88" s="6">
        <v>-9.8143999999999995E-2</v>
      </c>
      <c r="AU88" s="7">
        <v>4.4974999999999996</v>
      </c>
      <c r="AV88" s="7">
        <v>3.2907000000000002</v>
      </c>
      <c r="AW88" s="7">
        <v>4.4974999999999996</v>
      </c>
      <c r="AX88" s="7">
        <v>2.3365</v>
      </c>
      <c r="AY88" s="7">
        <v>5.0007999999999999</v>
      </c>
      <c r="AZ88" s="7">
        <v>2.4518</v>
      </c>
      <c r="BA88" s="7">
        <v>4.4974999999999996</v>
      </c>
      <c r="BB88" s="7">
        <v>2.1959</v>
      </c>
    </row>
    <row r="89" spans="1:54" x14ac:dyDescent="0.3">
      <c r="A89" t="s">
        <v>73</v>
      </c>
      <c r="B89">
        <v>4.835259232912736</v>
      </c>
      <c r="C89">
        <f>VLOOKUP(População!$A89,Cidades!$A$1:$E$174,2,FALSE)</f>
        <v>2.2455126678141499</v>
      </c>
      <c r="D89">
        <f>VLOOKUP(População!$A89,Cidades!$A$1:$E$174,3,FALSE)</f>
        <v>2.2095150145426308</v>
      </c>
      <c r="E89">
        <f>VLOOKUP(População!$A89,Cidades!$A$1:$E$174,4,FALSE)</f>
        <v>2.6627578316815739</v>
      </c>
      <c r="F89">
        <f>VLOOKUP(População!$A89,Cidades!$A$1:$E$174,5,FALSE)</f>
        <v>2.7442929831226763</v>
      </c>
      <c r="N89" t="s">
        <v>73</v>
      </c>
      <c r="O89">
        <v>4.8353000000000002</v>
      </c>
      <c r="P89">
        <v>2.2454999999999998</v>
      </c>
      <c r="Q89">
        <v>2.2907999999999999</v>
      </c>
      <c r="R89">
        <v>-4.5259000000000001E-2</v>
      </c>
      <c r="S89">
        <v>4.8353000000000002</v>
      </c>
      <c r="T89">
        <v>2.2094999999999998</v>
      </c>
      <c r="U89">
        <v>0.91313999999999995</v>
      </c>
      <c r="V89">
        <v>1.2964</v>
      </c>
      <c r="W89">
        <v>4.8353000000000002</v>
      </c>
      <c r="X89">
        <v>2.6627999999999998</v>
      </c>
      <c r="Y89">
        <v>3.0821999999999998</v>
      </c>
      <c r="Z89">
        <v>-0.41948000000000002</v>
      </c>
      <c r="AA89">
        <v>4.8353000000000002</v>
      </c>
      <c r="AB89">
        <v>2.7443</v>
      </c>
      <c r="AC89">
        <v>1.2011000000000001</v>
      </c>
      <c r="AD89">
        <v>1.5431999999999999</v>
      </c>
      <c r="AI89" s="7">
        <v>1.0567</v>
      </c>
      <c r="AJ89" s="7">
        <v>-0.36062</v>
      </c>
      <c r="AQ89" s="7">
        <v>0.12975999999999999</v>
      </c>
      <c r="AR89" s="7">
        <v>-9.2022000000000007E-2</v>
      </c>
      <c r="AU89" s="6">
        <v>4.8353000000000002</v>
      </c>
      <c r="AV89" s="6">
        <v>2.6627999999999998</v>
      </c>
      <c r="AW89" s="6">
        <v>4.8353000000000002</v>
      </c>
      <c r="AX89" s="6">
        <v>2.7443</v>
      </c>
      <c r="AY89" s="6">
        <v>4.1109</v>
      </c>
      <c r="AZ89" s="6">
        <v>2.5065</v>
      </c>
      <c r="BA89" s="6">
        <v>4.8353000000000002</v>
      </c>
      <c r="BB89" s="6">
        <v>2.2094999999999998</v>
      </c>
    </row>
    <row r="90" spans="1:54" x14ac:dyDescent="0.3">
      <c r="A90" t="s">
        <v>74</v>
      </c>
      <c r="B90">
        <v>4.1745540345208303</v>
      </c>
      <c r="C90">
        <f>VLOOKUP(População!$A90,Cidades!$A$1:$E$174,2,FALSE)</f>
        <v>2.3053513694466239</v>
      </c>
      <c r="D90">
        <f>VLOOKUP(População!$A90,Cidades!$A$1:$E$174,3,FALSE)</f>
        <v>0</v>
      </c>
      <c r="E90">
        <f>VLOOKUP(População!$A90,Cidades!$A$1:$E$174,4,FALSE)</f>
        <v>2.7379873263334309</v>
      </c>
      <c r="F90">
        <f>VLOOKUP(População!$A90,Cidades!$A$1:$E$174,5,FALSE)</f>
        <v>0</v>
      </c>
      <c r="N90" t="s">
        <v>74</v>
      </c>
      <c r="O90">
        <v>4.1745999999999999</v>
      </c>
      <c r="P90">
        <v>2.3054000000000001</v>
      </c>
      <c r="Q90">
        <v>2.1349999999999998</v>
      </c>
      <c r="R90">
        <v>0.17036999999999999</v>
      </c>
      <c r="S90">
        <v>4.1745999999999999</v>
      </c>
      <c r="T90">
        <v>0</v>
      </c>
      <c r="U90">
        <v>0.81577999999999995</v>
      </c>
      <c r="V90">
        <v>-0.81577999999999995</v>
      </c>
      <c r="W90">
        <v>4.1745999999999999</v>
      </c>
      <c r="X90">
        <v>2.738</v>
      </c>
      <c r="Y90">
        <v>2.6989000000000001</v>
      </c>
      <c r="Z90">
        <v>3.9104E-2</v>
      </c>
      <c r="AA90">
        <v>4.1745999999999999</v>
      </c>
      <c r="AB90">
        <v>0</v>
      </c>
      <c r="AC90">
        <v>1.0599000000000001</v>
      </c>
      <c r="AD90">
        <v>-1.0599000000000001</v>
      </c>
      <c r="AI90" s="6">
        <v>7.3524999999999993E-2</v>
      </c>
      <c r="AJ90" s="6">
        <v>-0.41888999999999998</v>
      </c>
      <c r="AQ90" s="7">
        <v>0.18967999999999999</v>
      </c>
      <c r="AR90" s="6">
        <v>-0.39440999999999998</v>
      </c>
      <c r="AU90" s="7">
        <v>4.1745999999999999</v>
      </c>
      <c r="AV90" s="7">
        <v>2.738</v>
      </c>
      <c r="AW90" s="7">
        <v>4.1745999999999999</v>
      </c>
      <c r="AX90" s="7">
        <v>0</v>
      </c>
      <c r="AY90" s="7">
        <v>4.2961999999999998</v>
      </c>
      <c r="AZ90" s="7">
        <v>2.4857</v>
      </c>
      <c r="BA90" s="7">
        <v>4.1745999999999999</v>
      </c>
      <c r="BB90" s="7">
        <v>0</v>
      </c>
    </row>
    <row r="91" spans="1:54" x14ac:dyDescent="0.3">
      <c r="A91" t="s">
        <v>75</v>
      </c>
      <c r="B91">
        <v>4.2345932024853301</v>
      </c>
      <c r="C91">
        <f>VLOOKUP(População!$A91,Cidades!$A$1:$E$174,2,FALSE)</f>
        <v>1.5797835966168101</v>
      </c>
      <c r="D91">
        <f>VLOOKUP(População!$A91,Cidades!$A$1:$E$174,3,FALSE)</f>
        <v>0.3010299956639812</v>
      </c>
      <c r="E91">
        <f>VLOOKUP(População!$A91,Cidades!$A$1:$E$174,4,FALSE)</f>
        <v>1.7323937598229686</v>
      </c>
      <c r="F91">
        <f>VLOOKUP(População!$A91,Cidades!$A$1:$E$174,5,FALSE)</f>
        <v>0.3010299956639812</v>
      </c>
      <c r="N91" t="s">
        <v>75</v>
      </c>
      <c r="O91">
        <v>4.2346000000000004</v>
      </c>
      <c r="P91">
        <v>1.5798000000000001</v>
      </c>
      <c r="Q91">
        <v>2.1490999999999998</v>
      </c>
      <c r="R91">
        <v>-0.56935999999999998</v>
      </c>
      <c r="S91">
        <v>4.2346000000000004</v>
      </c>
      <c r="T91">
        <v>0.30103000000000002</v>
      </c>
      <c r="U91">
        <v>0.82462000000000002</v>
      </c>
      <c r="V91">
        <v>-0.52359</v>
      </c>
      <c r="W91">
        <v>4.2346000000000004</v>
      </c>
      <c r="X91">
        <v>1.7323999999999999</v>
      </c>
      <c r="Y91">
        <v>2.7336999999999998</v>
      </c>
      <c r="Z91">
        <v>-1.0013000000000001</v>
      </c>
      <c r="AA91">
        <v>4.2346000000000004</v>
      </c>
      <c r="AB91">
        <v>0.30103000000000002</v>
      </c>
      <c r="AC91">
        <v>1.0727</v>
      </c>
      <c r="AD91">
        <v>-0.77166000000000001</v>
      </c>
      <c r="AI91" s="7">
        <v>0.19270999999999999</v>
      </c>
      <c r="AJ91" s="7">
        <v>0.54586000000000001</v>
      </c>
      <c r="AQ91" s="6">
        <v>1.4239999999999999E-2</v>
      </c>
      <c r="AR91" s="7">
        <v>0.68228999999999995</v>
      </c>
      <c r="AU91" s="6">
        <v>4.2346000000000004</v>
      </c>
      <c r="AV91" s="6">
        <v>1.7323999999999999</v>
      </c>
      <c r="AW91" s="6">
        <v>4.2346000000000004</v>
      </c>
      <c r="AX91" s="6">
        <v>0.30103000000000002</v>
      </c>
      <c r="AY91" s="6">
        <v>4.4707999999999997</v>
      </c>
      <c r="AZ91" s="6">
        <v>2.1673</v>
      </c>
      <c r="BA91" s="6">
        <v>4.2346000000000004</v>
      </c>
      <c r="BB91" s="6">
        <v>0.30103000000000002</v>
      </c>
    </row>
    <row r="92" spans="1:54" x14ac:dyDescent="0.3">
      <c r="A92" t="s">
        <v>76</v>
      </c>
      <c r="B92">
        <v>5.0007766921902945</v>
      </c>
      <c r="C92">
        <f>VLOOKUP(População!$A92,Cidades!$A$1:$E$174,2,FALSE)</f>
        <v>2.4517864355242902</v>
      </c>
      <c r="D92">
        <f>VLOOKUP(População!$A92,Cidades!$A$1:$E$174,3,FALSE)</f>
        <v>1.146128035678238</v>
      </c>
      <c r="E92">
        <f>VLOOKUP(População!$A92,Cidades!$A$1:$E$174,4,FALSE)</f>
        <v>3.5694909543487832</v>
      </c>
      <c r="F92">
        <f>VLOOKUP(População!$A92,Cidades!$A$1:$E$174,5,FALSE)</f>
        <v>1.146128035678238</v>
      </c>
      <c r="N92" t="s">
        <v>76</v>
      </c>
      <c r="O92">
        <v>5.0007999999999999</v>
      </c>
      <c r="P92">
        <v>2.4518</v>
      </c>
      <c r="Q92">
        <v>2.3298000000000001</v>
      </c>
      <c r="R92">
        <v>0.12199</v>
      </c>
      <c r="S92">
        <v>5.0007999999999999</v>
      </c>
      <c r="T92">
        <v>1.1460999999999999</v>
      </c>
      <c r="U92">
        <v>0.93752999999999997</v>
      </c>
      <c r="V92">
        <v>0.20860000000000001</v>
      </c>
      <c r="W92">
        <v>5.0007999999999999</v>
      </c>
      <c r="X92">
        <v>3.5695000000000001</v>
      </c>
      <c r="Y92">
        <v>3.1783000000000001</v>
      </c>
      <c r="Z92">
        <v>0.39122000000000001</v>
      </c>
      <c r="AA92">
        <v>5.0007999999999999</v>
      </c>
      <c r="AB92">
        <v>1.1460999999999999</v>
      </c>
      <c r="AC92">
        <v>1.2364999999999999</v>
      </c>
      <c r="AD92">
        <v>-9.0351000000000001E-2</v>
      </c>
      <c r="AI92" s="6">
        <v>1.4935</v>
      </c>
      <c r="AJ92" s="6">
        <v>-0.94240000000000002</v>
      </c>
      <c r="AQ92" s="7">
        <v>4.1822999999999999E-2</v>
      </c>
      <c r="AR92" s="6">
        <v>-0.73480999999999996</v>
      </c>
      <c r="AU92" s="7">
        <v>5.0007999999999999</v>
      </c>
      <c r="AV92" s="7">
        <v>3.5695000000000001</v>
      </c>
      <c r="AW92" s="7">
        <v>5.0007999999999999</v>
      </c>
      <c r="AX92" s="7">
        <v>1.1460999999999999</v>
      </c>
      <c r="AY92" s="7">
        <v>4.7769000000000004</v>
      </c>
      <c r="AZ92" s="7">
        <v>2.1987000000000001</v>
      </c>
      <c r="BA92" s="7">
        <v>5.0007999999999999</v>
      </c>
      <c r="BB92" s="7">
        <v>1.1460999999999999</v>
      </c>
    </row>
    <row r="93" spans="1:54" x14ac:dyDescent="0.3">
      <c r="A93" t="s">
        <v>77</v>
      </c>
      <c r="B93">
        <v>4.1108589567318674</v>
      </c>
      <c r="C93">
        <f>VLOOKUP(População!$A93,Cidades!$A$1:$E$174,2,FALSE)</f>
        <v>2.5065050324048719</v>
      </c>
      <c r="D93">
        <f>VLOOKUP(População!$A93,Cidades!$A$1:$E$174,3,FALSE)</f>
        <v>0</v>
      </c>
      <c r="E93">
        <f>VLOOKUP(População!$A93,Cidades!$A$1:$E$174,4,FALSE)</f>
        <v>3.1000257301078626</v>
      </c>
      <c r="F93">
        <f>VLOOKUP(População!$A93,Cidades!$A$1:$E$174,5,FALSE)</f>
        <v>0.3010299956639812</v>
      </c>
      <c r="N93" t="s">
        <v>77</v>
      </c>
      <c r="O93">
        <v>4.1109</v>
      </c>
      <c r="P93">
        <v>2.5065</v>
      </c>
      <c r="Q93">
        <v>2.12</v>
      </c>
      <c r="R93">
        <v>0.38653999999999999</v>
      </c>
      <c r="S93">
        <v>4.1109</v>
      </c>
      <c r="T93">
        <v>0</v>
      </c>
      <c r="U93">
        <v>0.80639000000000005</v>
      </c>
      <c r="V93">
        <v>-0.80639000000000005</v>
      </c>
      <c r="W93">
        <v>4.1109</v>
      </c>
      <c r="X93">
        <v>3.1</v>
      </c>
      <c r="Y93">
        <v>2.6619000000000002</v>
      </c>
      <c r="Z93">
        <v>0.43809999999999999</v>
      </c>
      <c r="AA93">
        <v>4.1109</v>
      </c>
      <c r="AB93">
        <v>0.30103000000000002</v>
      </c>
      <c r="AC93">
        <v>1.0462</v>
      </c>
      <c r="AD93">
        <v>-0.74521000000000004</v>
      </c>
      <c r="AI93" s="7">
        <v>0.41369</v>
      </c>
      <c r="AJ93" s="7">
        <v>1.9512</v>
      </c>
      <c r="AQ93" s="6">
        <v>-6.0344000000000002E-2</v>
      </c>
      <c r="AR93" s="7">
        <v>0.62963999999999998</v>
      </c>
      <c r="AU93" s="6">
        <v>4.1109</v>
      </c>
      <c r="AV93" s="6">
        <v>3.1</v>
      </c>
      <c r="AW93" s="6">
        <v>4.1109</v>
      </c>
      <c r="AX93" s="6">
        <v>0.30103000000000002</v>
      </c>
      <c r="AY93" s="6">
        <v>4.8380999999999998</v>
      </c>
      <c r="AZ93" s="6">
        <v>2.3765999999999998</v>
      </c>
      <c r="BA93" s="6">
        <v>4.1109</v>
      </c>
      <c r="BB93" s="6">
        <v>0</v>
      </c>
    </row>
    <row r="94" spans="1:54" x14ac:dyDescent="0.3">
      <c r="A94" t="s">
        <v>165</v>
      </c>
      <c r="B94">
        <v>4.2962043304633655</v>
      </c>
      <c r="C94">
        <f>VLOOKUP(População!$A94,Cidades!$A$1:$E$174,2,FALSE)</f>
        <v>2.4857214264815801</v>
      </c>
      <c r="D94">
        <f>VLOOKUP(População!$A94,Cidades!$A$1:$E$174,3,FALSE)</f>
        <v>1.3802112417116059</v>
      </c>
      <c r="E94">
        <f>VLOOKUP(População!$A94,Cidades!$A$1:$E$174,4,FALSE)</f>
        <v>3.5375672571526753</v>
      </c>
      <c r="F94">
        <f>VLOOKUP(População!$A94,Cidades!$A$1:$E$174,5,FALSE)</f>
        <v>2.7371926427047373</v>
      </c>
      <c r="N94" t="s">
        <v>165</v>
      </c>
      <c r="O94">
        <v>4.2961999999999998</v>
      </c>
      <c r="P94">
        <v>2.4857</v>
      </c>
      <c r="Q94">
        <v>2.1637</v>
      </c>
      <c r="R94">
        <v>0.32205</v>
      </c>
      <c r="S94">
        <v>4.2961999999999998</v>
      </c>
      <c r="T94">
        <v>1.3802000000000001</v>
      </c>
      <c r="U94">
        <v>0.8337</v>
      </c>
      <c r="V94">
        <v>0.54651000000000005</v>
      </c>
      <c r="W94">
        <v>4.2961999999999998</v>
      </c>
      <c r="X94">
        <v>3.5375999999999999</v>
      </c>
      <c r="Y94">
        <v>2.7694999999999999</v>
      </c>
      <c r="Z94">
        <v>0.7681</v>
      </c>
      <c r="AA94">
        <v>4.2961999999999998</v>
      </c>
      <c r="AB94">
        <v>2.7372000000000001</v>
      </c>
      <c r="AC94">
        <v>1.0859000000000001</v>
      </c>
      <c r="AD94">
        <v>1.6513</v>
      </c>
      <c r="AI94" s="6">
        <v>-0.14638000000000001</v>
      </c>
      <c r="AJ94" s="6">
        <v>2.2412999999999998</v>
      </c>
      <c r="AQ94" s="7">
        <v>0.18729000000000001</v>
      </c>
      <c r="AR94" s="6">
        <v>1.3188</v>
      </c>
      <c r="AU94" s="7">
        <v>4.2961999999999998</v>
      </c>
      <c r="AV94" s="7">
        <v>3.5375999999999999</v>
      </c>
      <c r="AW94" s="7">
        <v>4.2961999999999998</v>
      </c>
      <c r="AX94" s="7">
        <v>2.7372000000000001</v>
      </c>
      <c r="AY94" s="7">
        <v>5.6492000000000004</v>
      </c>
      <c r="AZ94" s="7">
        <v>2.5933000000000002</v>
      </c>
      <c r="BA94" s="7">
        <v>4.2961999999999998</v>
      </c>
      <c r="BB94" s="7">
        <v>1.3802000000000001</v>
      </c>
    </row>
    <row r="95" spans="1:54" x14ac:dyDescent="0.3">
      <c r="A95" t="s">
        <v>78</v>
      </c>
      <c r="B95">
        <v>4.4707631936064987</v>
      </c>
      <c r="C95">
        <f>VLOOKUP(População!$A95,Cidades!$A$1:$E$174,2,FALSE)</f>
        <v>2.167317334748176</v>
      </c>
      <c r="D95">
        <f>VLOOKUP(População!$A95,Cidades!$A$1:$E$174,3,FALSE)</f>
        <v>0.47712125471966244</v>
      </c>
      <c r="E95">
        <f>VLOOKUP(População!$A95,Cidades!$A$1:$E$174,4,FALSE)</f>
        <v>2.5599066250361124</v>
      </c>
      <c r="F95">
        <f>VLOOKUP(População!$A95,Cidades!$A$1:$E$174,5,FALSE)</f>
        <v>0.47712125471966244</v>
      </c>
      <c r="N95" t="s">
        <v>78</v>
      </c>
      <c r="O95">
        <v>4.4707999999999997</v>
      </c>
      <c r="P95">
        <v>2.1673</v>
      </c>
      <c r="Q95">
        <v>2.2048000000000001</v>
      </c>
      <c r="R95">
        <v>-3.7511000000000003E-2</v>
      </c>
      <c r="S95">
        <v>4.4707999999999997</v>
      </c>
      <c r="T95">
        <v>0.47711999999999999</v>
      </c>
      <c r="U95">
        <v>0.85943000000000003</v>
      </c>
      <c r="V95">
        <v>-0.38229999999999997</v>
      </c>
      <c r="W95">
        <v>4.4707999999999997</v>
      </c>
      <c r="X95">
        <v>2.5598999999999998</v>
      </c>
      <c r="Y95">
        <v>2.8706999999999998</v>
      </c>
      <c r="Z95">
        <v>-0.31084000000000001</v>
      </c>
      <c r="AA95">
        <v>4.4707999999999997</v>
      </c>
      <c r="AB95">
        <v>0.47711999999999999</v>
      </c>
      <c r="AC95">
        <v>1.1232</v>
      </c>
      <c r="AD95">
        <v>-0.64605999999999997</v>
      </c>
      <c r="AI95" s="7">
        <v>-0.28408</v>
      </c>
      <c r="AJ95" s="7">
        <v>-1.2309000000000001</v>
      </c>
      <c r="AQ95" s="6">
        <v>-0.27349000000000001</v>
      </c>
      <c r="AR95" s="7">
        <v>-0.93369000000000002</v>
      </c>
      <c r="AU95" s="6">
        <v>4.4707999999999997</v>
      </c>
      <c r="AV95" s="6">
        <v>2.5598999999999998</v>
      </c>
      <c r="AW95" s="6">
        <v>4.4707999999999997</v>
      </c>
      <c r="AX95" s="6">
        <v>0.47711999999999999</v>
      </c>
      <c r="AY95" s="6">
        <v>5.1814999999999998</v>
      </c>
      <c r="AZ95" s="6">
        <v>2.3443999999999998</v>
      </c>
      <c r="BA95" s="6">
        <v>4.4707999999999997</v>
      </c>
      <c r="BB95" s="6">
        <v>0.47711999999999999</v>
      </c>
    </row>
    <row r="96" spans="1:54" x14ac:dyDescent="0.3">
      <c r="A96" t="s">
        <v>79</v>
      </c>
      <c r="B96">
        <v>4.7768754478101441</v>
      </c>
      <c r="C96">
        <f>VLOOKUP(População!$A96,Cidades!$A$1:$E$174,2,FALSE)</f>
        <v>2.1986570869544226</v>
      </c>
      <c r="D96">
        <f>VLOOKUP(População!$A96,Cidades!$A$1:$E$174,3,FALSE)</f>
        <v>0.3010299956639812</v>
      </c>
      <c r="E96">
        <f>VLOOKUP(População!$A96,Cidades!$A$1:$E$174,4,FALSE)</f>
        <v>2.5831987739686229</v>
      </c>
      <c r="F96">
        <f>VLOOKUP(População!$A96,Cidades!$A$1:$E$174,5,FALSE)</f>
        <v>0.3010299956639812</v>
      </c>
      <c r="N96" t="s">
        <v>79</v>
      </c>
      <c r="O96">
        <v>4.7769000000000004</v>
      </c>
      <c r="P96">
        <v>2.1987000000000001</v>
      </c>
      <c r="Q96">
        <v>2.2770000000000001</v>
      </c>
      <c r="R96">
        <v>-7.8349000000000002E-2</v>
      </c>
      <c r="S96">
        <v>4.7769000000000004</v>
      </c>
      <c r="T96">
        <v>0.30103000000000002</v>
      </c>
      <c r="U96">
        <v>0.90452999999999995</v>
      </c>
      <c r="V96">
        <v>-0.60350000000000004</v>
      </c>
      <c r="W96">
        <v>4.7769000000000004</v>
      </c>
      <c r="X96">
        <v>2.5832000000000002</v>
      </c>
      <c r="Y96">
        <v>3.0484</v>
      </c>
      <c r="Z96">
        <v>-0.46516000000000002</v>
      </c>
      <c r="AA96">
        <v>4.7769000000000004</v>
      </c>
      <c r="AB96">
        <v>0.30103000000000002</v>
      </c>
      <c r="AC96">
        <v>1.1886000000000001</v>
      </c>
      <c r="AD96">
        <v>-0.88758999999999999</v>
      </c>
      <c r="AI96" s="6">
        <v>-0.25612000000000001</v>
      </c>
      <c r="AJ96" s="6">
        <v>-0.61773</v>
      </c>
      <c r="AQ96" s="7">
        <v>-3.4352000000000001E-2</v>
      </c>
      <c r="AR96" s="6">
        <v>-0.39076</v>
      </c>
      <c r="AU96" s="7">
        <v>4.7769000000000004</v>
      </c>
      <c r="AV96" s="7">
        <v>2.5832000000000002</v>
      </c>
      <c r="AW96" s="7">
        <v>4.7769000000000004</v>
      </c>
      <c r="AX96" s="7">
        <v>0.30103000000000002</v>
      </c>
      <c r="AY96" s="7">
        <v>4.9694000000000003</v>
      </c>
      <c r="AZ96" s="7">
        <v>2.2742</v>
      </c>
      <c r="BA96" s="7">
        <v>4.7769000000000004</v>
      </c>
      <c r="BB96" s="7">
        <v>0.30103000000000002</v>
      </c>
    </row>
    <row r="97" spans="1:54" x14ac:dyDescent="0.3">
      <c r="A97" t="s">
        <v>80</v>
      </c>
      <c r="B97">
        <v>4.8381246627429233</v>
      </c>
      <c r="C97">
        <f>VLOOKUP(População!$A97,Cidades!$A$1:$E$174,2,FALSE)</f>
        <v>2.3765769570565118</v>
      </c>
      <c r="D97">
        <f>VLOOKUP(População!$A97,Cidades!$A$1:$E$174,3,FALSE)</f>
        <v>1.2787536009528289</v>
      </c>
      <c r="E97">
        <f>VLOOKUP(População!$A97,Cidades!$A$1:$E$174,4,FALSE)</f>
        <v>2.7032913781186614</v>
      </c>
      <c r="F97">
        <f>VLOOKUP(População!$A97,Cidades!$A$1:$E$174,5,FALSE)</f>
        <v>1.3424226808222062</v>
      </c>
      <c r="N97" t="s">
        <v>80</v>
      </c>
      <c r="O97">
        <v>4.8380999999999998</v>
      </c>
      <c r="P97">
        <v>2.3765999999999998</v>
      </c>
      <c r="Q97">
        <v>2.2913999999999999</v>
      </c>
      <c r="R97">
        <v>8.5128999999999996E-2</v>
      </c>
      <c r="S97">
        <v>4.8380999999999998</v>
      </c>
      <c r="T97">
        <v>1.2787999999999999</v>
      </c>
      <c r="U97">
        <v>0.91356000000000004</v>
      </c>
      <c r="V97">
        <v>0.36519000000000001</v>
      </c>
      <c r="W97">
        <v>4.8380999999999998</v>
      </c>
      <c r="X97">
        <v>2.7033</v>
      </c>
      <c r="Y97">
        <v>3.0838999999999999</v>
      </c>
      <c r="Z97">
        <v>-0.38061</v>
      </c>
      <c r="AA97">
        <v>4.8380999999999998</v>
      </c>
      <c r="AB97">
        <v>1.3424</v>
      </c>
      <c r="AC97">
        <v>1.2017</v>
      </c>
      <c r="AD97">
        <v>0.14071</v>
      </c>
      <c r="AI97" s="7">
        <v>0.40865000000000001</v>
      </c>
      <c r="AJ97" s="7">
        <v>-1.2093</v>
      </c>
      <c r="AQ97" s="6">
        <v>0.10886999999999999</v>
      </c>
      <c r="AR97" s="7">
        <v>-0.91881000000000002</v>
      </c>
      <c r="AU97" s="6">
        <v>4.8380999999999998</v>
      </c>
      <c r="AV97" s="6">
        <v>2.7033</v>
      </c>
      <c r="AW97" s="6">
        <v>4.8380999999999998</v>
      </c>
      <c r="AX97" s="6">
        <v>1.3424</v>
      </c>
      <c r="AY97" s="6">
        <v>4.7535999999999996</v>
      </c>
      <c r="AZ97" s="6">
        <v>2.4361999999999999</v>
      </c>
      <c r="BA97" s="6">
        <v>4.8380999999999998</v>
      </c>
      <c r="BB97" s="6">
        <v>1.2787999999999999</v>
      </c>
    </row>
    <row r="98" spans="1:54" x14ac:dyDescent="0.3">
      <c r="A98" t="s">
        <v>81</v>
      </c>
      <c r="B98">
        <v>5.6491809782515698</v>
      </c>
      <c r="C98">
        <f>VLOOKUP(População!$A98,Cidades!$A$1:$E$174,2,FALSE)</f>
        <v>2.5932860670204572</v>
      </c>
      <c r="D98">
        <f>VLOOKUP(População!$A98,Cidades!$A$1:$E$174,3,FALSE)</f>
        <v>1.3010299956639813</v>
      </c>
      <c r="E98">
        <f>VLOOKUP(População!$A98,Cidades!$A$1:$E$174,4,FALSE)</f>
        <v>3.9321692459207922</v>
      </c>
      <c r="F98">
        <f>VLOOKUP(População!$A98,Cidades!$A$1:$E$174,5,FALSE)</f>
        <v>1.5797835966168101</v>
      </c>
      <c r="N98" t="s">
        <v>81</v>
      </c>
      <c r="O98">
        <v>5.6492000000000004</v>
      </c>
      <c r="P98">
        <v>2.5933000000000002</v>
      </c>
      <c r="Q98">
        <v>2.4826999999999999</v>
      </c>
      <c r="R98">
        <v>0.1106</v>
      </c>
      <c r="S98">
        <v>5.6492000000000004</v>
      </c>
      <c r="T98">
        <v>1.3009999999999999</v>
      </c>
      <c r="U98">
        <v>1.0330999999999999</v>
      </c>
      <c r="V98">
        <v>0.26795999999999998</v>
      </c>
      <c r="W98">
        <v>5.6492000000000004</v>
      </c>
      <c r="X98">
        <v>3.9321999999999999</v>
      </c>
      <c r="Y98">
        <v>3.5545</v>
      </c>
      <c r="Z98">
        <v>0.37768000000000002</v>
      </c>
      <c r="AA98">
        <v>5.6492000000000004</v>
      </c>
      <c r="AB98">
        <v>1.5798000000000001</v>
      </c>
      <c r="AC98">
        <v>1.3751</v>
      </c>
      <c r="AD98">
        <v>0.20469000000000001</v>
      </c>
      <c r="AI98" s="6">
        <v>-0.67300000000000004</v>
      </c>
      <c r="AJ98" s="6">
        <v>-1.3580000000000001</v>
      </c>
      <c r="AQ98" s="7">
        <v>0.27645999999999998</v>
      </c>
      <c r="AR98" s="6">
        <v>-1.0213000000000001</v>
      </c>
      <c r="AU98" s="7">
        <v>5.6492000000000004</v>
      </c>
      <c r="AV98" s="7">
        <v>3.9321999999999999</v>
      </c>
      <c r="AW98" s="7">
        <v>5.6492000000000004</v>
      </c>
      <c r="AX98" s="7">
        <v>1.5798000000000001</v>
      </c>
      <c r="AY98" s="7">
        <v>3.9051</v>
      </c>
      <c r="AZ98" s="7">
        <v>2.4563999999999999</v>
      </c>
      <c r="BA98" s="7">
        <v>5.6492000000000004</v>
      </c>
      <c r="BB98" s="7">
        <v>1.3009999999999999</v>
      </c>
    </row>
    <row r="99" spans="1:54" x14ac:dyDescent="0.3">
      <c r="A99" t="s">
        <v>82</v>
      </c>
      <c r="B99">
        <v>5.1815234635293592</v>
      </c>
      <c r="C99">
        <f>VLOOKUP(População!$A99,Cidades!$A$1:$E$174,2,FALSE)</f>
        <v>2.3443922736851106</v>
      </c>
      <c r="D99">
        <f>VLOOKUP(População!$A99,Cidades!$A$1:$E$174,3,FALSE)</f>
        <v>1.5314789170422551</v>
      </c>
      <c r="E99">
        <f>VLOOKUP(População!$A99,Cidades!$A$1:$E$174,4,FALSE)</f>
        <v>2.9795483747040952</v>
      </c>
      <c r="F99">
        <f>VLOOKUP(População!$A99,Cidades!$A$1:$E$174,5,FALSE)</f>
        <v>1.6334684555795864</v>
      </c>
      <c r="N99" t="s">
        <v>82</v>
      </c>
      <c r="O99">
        <v>5.1814999999999998</v>
      </c>
      <c r="P99">
        <v>2.3443999999999998</v>
      </c>
      <c r="Q99">
        <v>2.3723999999999998</v>
      </c>
      <c r="R99">
        <v>-2.8024E-2</v>
      </c>
      <c r="S99">
        <v>5.1814999999999998</v>
      </c>
      <c r="T99">
        <v>1.5315000000000001</v>
      </c>
      <c r="U99">
        <v>0.96416000000000002</v>
      </c>
      <c r="V99">
        <v>0.56732000000000005</v>
      </c>
      <c r="W99">
        <v>5.1814999999999998</v>
      </c>
      <c r="X99">
        <v>2.9794999999999998</v>
      </c>
      <c r="Y99">
        <v>3.2831000000000001</v>
      </c>
      <c r="Z99">
        <v>-0.30359999999999998</v>
      </c>
      <c r="AA99">
        <v>5.1814999999999998</v>
      </c>
      <c r="AB99">
        <v>1.6335</v>
      </c>
      <c r="AC99">
        <v>1.2750999999999999</v>
      </c>
      <c r="AD99">
        <v>0.35835</v>
      </c>
      <c r="AI99" s="7">
        <v>-0.41572999999999999</v>
      </c>
      <c r="AJ99" s="7">
        <v>0.52607999999999999</v>
      </c>
      <c r="AQ99" s="6">
        <v>4.6913999999999997E-2</v>
      </c>
      <c r="AR99" s="7">
        <v>0.59767000000000003</v>
      </c>
      <c r="AU99" s="6">
        <v>5.1814999999999998</v>
      </c>
      <c r="AV99" s="6">
        <v>2.9794999999999998</v>
      </c>
      <c r="AW99" s="6">
        <v>5.1814999999999998</v>
      </c>
      <c r="AX99" s="6">
        <v>1.6335</v>
      </c>
      <c r="AY99" s="6">
        <v>4.7765000000000004</v>
      </c>
      <c r="AZ99" s="6">
        <v>1.9031</v>
      </c>
      <c r="BA99" s="6">
        <v>5.1814999999999998</v>
      </c>
      <c r="BB99" s="6">
        <v>1.5315000000000001</v>
      </c>
    </row>
    <row r="100" spans="1:54" x14ac:dyDescent="0.3">
      <c r="A100" t="s">
        <v>83</v>
      </c>
      <c r="B100">
        <v>4.969364651396452</v>
      </c>
      <c r="C100">
        <f>VLOOKUP(População!$A100,Cidades!$A$1:$E$174,2,FALSE)</f>
        <v>2.27415784926368</v>
      </c>
      <c r="D100">
        <f>VLOOKUP(População!$A100,Cidades!$A$1:$E$174,3,FALSE)</f>
        <v>0.3010299956639812</v>
      </c>
      <c r="E100">
        <f>VLOOKUP(População!$A100,Cidades!$A$1:$E$174,4,FALSE)</f>
        <v>3.0962145853464054</v>
      </c>
      <c r="F100">
        <f>VLOOKUP(População!$A100,Cidades!$A$1:$E$174,5,FALSE)</f>
        <v>0.6020599913279624</v>
      </c>
      <c r="N100" t="s">
        <v>83</v>
      </c>
      <c r="O100">
        <v>4.9694000000000003</v>
      </c>
      <c r="P100">
        <v>2.2742</v>
      </c>
      <c r="Q100">
        <v>2.3224</v>
      </c>
      <c r="R100">
        <v>-4.8233999999999999E-2</v>
      </c>
      <c r="S100">
        <v>4.9694000000000003</v>
      </c>
      <c r="T100">
        <v>0.30103000000000002</v>
      </c>
      <c r="U100">
        <v>0.93289999999999995</v>
      </c>
      <c r="V100">
        <v>-0.63187000000000004</v>
      </c>
      <c r="W100">
        <v>4.9694000000000003</v>
      </c>
      <c r="X100">
        <v>3.0962000000000001</v>
      </c>
      <c r="Y100">
        <v>3.16</v>
      </c>
      <c r="Z100">
        <v>-6.3832E-2</v>
      </c>
      <c r="AA100">
        <v>4.9694000000000003</v>
      </c>
      <c r="AB100">
        <v>0.60206000000000004</v>
      </c>
      <c r="AC100">
        <v>1.2298</v>
      </c>
      <c r="AD100">
        <v>-0.62770000000000004</v>
      </c>
      <c r="AI100" s="6">
        <v>0.55418000000000001</v>
      </c>
      <c r="AJ100" s="6">
        <v>1.0203</v>
      </c>
      <c r="AQ100" s="7">
        <v>0.17102999999999999</v>
      </c>
      <c r="AR100" s="6">
        <v>0.87653999999999999</v>
      </c>
      <c r="AU100" s="7">
        <v>4.9694000000000003</v>
      </c>
      <c r="AV100" s="7">
        <v>3.0962000000000001</v>
      </c>
      <c r="AW100" s="7">
        <v>4.9694000000000003</v>
      </c>
      <c r="AX100" s="7">
        <v>0.60206000000000004</v>
      </c>
      <c r="AY100" s="7">
        <v>4.5180999999999996</v>
      </c>
      <c r="AZ100" s="7">
        <v>2.2856000000000001</v>
      </c>
      <c r="BA100" s="7">
        <v>4.9694000000000003</v>
      </c>
      <c r="BB100" s="7">
        <v>0.30103000000000002</v>
      </c>
    </row>
    <row r="101" spans="1:54" x14ac:dyDescent="0.3">
      <c r="A101" t="s">
        <v>166</v>
      </c>
      <c r="B101">
        <v>4.7535983776520805</v>
      </c>
      <c r="C101">
        <f>VLOOKUP(População!$A101,Cidades!$A$1:$E$174,2,FALSE)</f>
        <v>2.436162647040756</v>
      </c>
      <c r="D101">
        <f>VLOOKUP(População!$A101,Cidades!$A$1:$E$174,3,FALSE)</f>
        <v>0</v>
      </c>
      <c r="E101">
        <f>VLOOKUP(População!$A101,Cidades!$A$1:$E$174,4,FALSE)</f>
        <v>3.5529114502165089</v>
      </c>
      <c r="F101">
        <f>VLOOKUP(População!$A101,Cidades!$A$1:$E$174,5,FALSE)</f>
        <v>0</v>
      </c>
      <c r="N101" t="s">
        <v>166</v>
      </c>
      <c r="O101">
        <v>4.7535999999999996</v>
      </c>
      <c r="P101">
        <v>2.4361999999999999</v>
      </c>
      <c r="Q101">
        <v>2.2715000000000001</v>
      </c>
      <c r="R101">
        <v>0.16464999999999999</v>
      </c>
      <c r="S101">
        <v>4.7535999999999996</v>
      </c>
      <c r="T101">
        <v>0</v>
      </c>
      <c r="U101">
        <v>0.90110000000000001</v>
      </c>
      <c r="V101">
        <v>-0.90110000000000001</v>
      </c>
      <c r="W101">
        <v>4.7535999999999996</v>
      </c>
      <c r="X101">
        <v>3.5529000000000002</v>
      </c>
      <c r="Y101">
        <v>3.0348999999999999</v>
      </c>
      <c r="Z101">
        <v>0.51805999999999996</v>
      </c>
      <c r="AA101">
        <v>4.7535999999999996</v>
      </c>
      <c r="AB101">
        <v>0</v>
      </c>
      <c r="AC101">
        <v>1.1836</v>
      </c>
      <c r="AD101">
        <v>-1.1836</v>
      </c>
      <c r="AI101" s="7">
        <v>0.74499000000000004</v>
      </c>
      <c r="AJ101" s="7">
        <v>0.68550999999999995</v>
      </c>
      <c r="AQ101" s="6">
        <v>6.5529000000000004E-2</v>
      </c>
      <c r="AR101" s="7">
        <v>0.55198000000000003</v>
      </c>
      <c r="AU101" s="6">
        <v>4.7535999999999996</v>
      </c>
      <c r="AV101" s="6">
        <v>3.5529000000000002</v>
      </c>
      <c r="AW101" s="6">
        <v>4.7535999999999996</v>
      </c>
      <c r="AX101" s="6">
        <v>0</v>
      </c>
      <c r="AY101" s="6">
        <v>3.6863999999999999</v>
      </c>
      <c r="AZ101" s="6">
        <v>1.716</v>
      </c>
      <c r="BA101" s="6">
        <v>4.7535999999999996</v>
      </c>
      <c r="BB101" s="6">
        <v>0</v>
      </c>
    </row>
    <row r="102" spans="1:54" x14ac:dyDescent="0.3">
      <c r="A102" t="s">
        <v>84</v>
      </c>
      <c r="B102">
        <v>3.9051480018560158</v>
      </c>
      <c r="C102">
        <f>VLOOKUP(População!$A102,Cidades!$A$1:$E$174,2,FALSE)</f>
        <v>2.4563660331290431</v>
      </c>
      <c r="D102">
        <f>VLOOKUP(População!$A102,Cidades!$A$1:$E$174,3,FALSE)</f>
        <v>0.3010299956639812</v>
      </c>
      <c r="E102">
        <f>VLOOKUP(População!$A102,Cidades!$A$1:$E$174,4,FALSE)</f>
        <v>3.8942052591420837</v>
      </c>
      <c r="F102">
        <f>VLOOKUP(População!$A102,Cidades!$A$1:$E$174,5,FALSE)</f>
        <v>0.3010299956639812</v>
      </c>
      <c r="N102" t="s">
        <v>84</v>
      </c>
      <c r="O102">
        <v>3.9051</v>
      </c>
      <c r="P102">
        <v>2.4563999999999999</v>
      </c>
      <c r="Q102">
        <v>2.0714999999999999</v>
      </c>
      <c r="R102">
        <v>0.38490000000000002</v>
      </c>
      <c r="S102">
        <v>3.9051</v>
      </c>
      <c r="T102">
        <v>0.30103000000000002</v>
      </c>
      <c r="U102">
        <v>0.77607999999999999</v>
      </c>
      <c r="V102">
        <v>-0.47504999999999997</v>
      </c>
      <c r="W102">
        <v>3.9051</v>
      </c>
      <c r="X102">
        <v>3.8942000000000001</v>
      </c>
      <c r="Y102">
        <v>2.5426000000000002</v>
      </c>
      <c r="Z102">
        <v>1.3515999999999999</v>
      </c>
      <c r="AA102">
        <v>3.9051</v>
      </c>
      <c r="AB102">
        <v>0.30103000000000002</v>
      </c>
      <c r="AC102">
        <v>1.0023</v>
      </c>
      <c r="AD102">
        <v>-0.70123000000000002</v>
      </c>
      <c r="AI102" s="6">
        <v>-6.2635999999999997E-2</v>
      </c>
      <c r="AJ102" s="6">
        <v>-0.41265000000000002</v>
      </c>
      <c r="AQ102" s="7">
        <v>9.9984000000000003E-2</v>
      </c>
      <c r="AR102" s="6">
        <v>-0.20707</v>
      </c>
      <c r="AU102" s="7">
        <v>3.9051</v>
      </c>
      <c r="AV102" s="7">
        <v>3.8942000000000001</v>
      </c>
      <c r="AW102" s="7">
        <v>3.9051</v>
      </c>
      <c r="AX102" s="7">
        <v>0.30103000000000002</v>
      </c>
      <c r="AY102" s="7">
        <v>3.9891999999999999</v>
      </c>
      <c r="AZ102" s="7">
        <v>2.0491999999999999</v>
      </c>
      <c r="BA102" s="7">
        <v>3.9051</v>
      </c>
      <c r="BB102" s="7">
        <v>0.30103000000000002</v>
      </c>
    </row>
    <row r="103" spans="1:54" x14ac:dyDescent="0.3">
      <c r="A103" t="s">
        <v>85</v>
      </c>
      <c r="B103">
        <v>4.7764977877800083</v>
      </c>
      <c r="C103">
        <f>VLOOKUP(População!$A103,Cidades!$A$1:$E$174,2,FALSE)</f>
        <v>1.9030899869919435</v>
      </c>
      <c r="D103">
        <f>VLOOKUP(População!$A103,Cidades!$A$1:$E$174,3,FALSE)</f>
        <v>0.90308998699194354</v>
      </c>
      <c r="E103">
        <f>VLOOKUP(População!$A103,Cidades!$A$1:$E$174,4,FALSE)</f>
        <v>2.1238516409670858</v>
      </c>
      <c r="F103">
        <f>VLOOKUP(População!$A103,Cidades!$A$1:$E$174,5,FALSE)</f>
        <v>0.95424250943932487</v>
      </c>
      <c r="N103" t="s">
        <v>85</v>
      </c>
      <c r="O103">
        <v>4.7765000000000004</v>
      </c>
      <c r="P103">
        <v>1.9031</v>
      </c>
      <c r="Q103">
        <v>2.2768999999999999</v>
      </c>
      <c r="R103">
        <v>-0.37383</v>
      </c>
      <c r="S103">
        <v>4.7765000000000004</v>
      </c>
      <c r="T103">
        <v>0.90308999999999995</v>
      </c>
      <c r="U103">
        <v>0.90447999999999995</v>
      </c>
      <c r="V103">
        <v>-1.3879999999999999E-3</v>
      </c>
      <c r="W103">
        <v>4.7765000000000004</v>
      </c>
      <c r="X103">
        <v>2.1238999999999999</v>
      </c>
      <c r="Y103">
        <v>3.0480999999999998</v>
      </c>
      <c r="Z103">
        <v>-0.92428999999999994</v>
      </c>
      <c r="AA103">
        <v>4.7765000000000004</v>
      </c>
      <c r="AB103">
        <v>0.95423999999999998</v>
      </c>
      <c r="AC103">
        <v>1.1884999999999999</v>
      </c>
      <c r="AD103">
        <v>-0.23429</v>
      </c>
      <c r="AI103" s="7">
        <v>-0.19483</v>
      </c>
      <c r="AJ103" s="7">
        <v>1.6120000000000001</v>
      </c>
      <c r="AQ103" s="6">
        <v>-0.43545</v>
      </c>
      <c r="AR103" s="7">
        <v>0.88880999999999999</v>
      </c>
      <c r="AU103" s="6">
        <v>4.7765000000000004</v>
      </c>
      <c r="AV103" s="6">
        <v>2.1238999999999999</v>
      </c>
      <c r="AW103" s="6">
        <v>4.7765000000000004</v>
      </c>
      <c r="AX103" s="6">
        <v>0.95423999999999998</v>
      </c>
      <c r="AY103" s="6">
        <v>4.7793999999999999</v>
      </c>
      <c r="AZ103" s="6">
        <v>2.0644999999999998</v>
      </c>
      <c r="BA103" s="6">
        <v>4.7765000000000004</v>
      </c>
      <c r="BB103" s="6">
        <v>0.90308999999999995</v>
      </c>
    </row>
    <row r="104" spans="1:54" x14ac:dyDescent="0.3">
      <c r="A104" t="s">
        <v>86</v>
      </c>
      <c r="B104">
        <v>4.5180926015165319</v>
      </c>
      <c r="C104">
        <f>VLOOKUP(População!$A104,Cidades!$A$1:$E$174,2,FALSE)</f>
        <v>2.2855573090077739</v>
      </c>
      <c r="D104">
        <f>VLOOKUP(População!$A104,Cidades!$A$1:$E$174,3,FALSE)</f>
        <v>0</v>
      </c>
      <c r="E104">
        <f>VLOOKUP(População!$A104,Cidades!$A$1:$E$174,4,FALSE)</f>
        <v>2.9148718175400505</v>
      </c>
      <c r="F104">
        <f>VLOOKUP(População!$A104,Cidades!$A$1:$E$174,5,FALSE)</f>
        <v>0</v>
      </c>
      <c r="N104" t="s">
        <v>86</v>
      </c>
      <c r="O104">
        <v>4.5180999999999996</v>
      </c>
      <c r="P104">
        <v>2.2856000000000001</v>
      </c>
      <c r="Q104">
        <v>2.2160000000000002</v>
      </c>
      <c r="R104">
        <v>6.9569000000000006E-2</v>
      </c>
      <c r="S104">
        <v>4.5180999999999996</v>
      </c>
      <c r="T104">
        <v>0</v>
      </c>
      <c r="U104">
        <v>0.86639999999999995</v>
      </c>
      <c r="V104">
        <v>-0.86639999999999995</v>
      </c>
      <c r="W104">
        <v>4.5180999999999996</v>
      </c>
      <c r="X104">
        <v>2.9148999999999998</v>
      </c>
      <c r="Y104">
        <v>2.8982000000000001</v>
      </c>
      <c r="Z104">
        <v>1.6660999999999999E-2</v>
      </c>
      <c r="AA104">
        <v>4.5180999999999996</v>
      </c>
      <c r="AB104">
        <v>0</v>
      </c>
      <c r="AC104">
        <v>1.1333</v>
      </c>
      <c r="AD104">
        <v>-1.1333</v>
      </c>
      <c r="AI104" s="6">
        <v>0.18257000000000001</v>
      </c>
      <c r="AJ104" s="6">
        <v>-0.70779999999999998</v>
      </c>
      <c r="AQ104" s="7">
        <v>4.743E-2</v>
      </c>
      <c r="AR104" s="6">
        <v>-0.42486000000000002</v>
      </c>
      <c r="AU104" s="7">
        <v>4.5180999999999996</v>
      </c>
      <c r="AV104" s="7">
        <v>2.9148999999999998</v>
      </c>
      <c r="AW104" s="7">
        <v>4.5180999999999996</v>
      </c>
      <c r="AX104" s="7">
        <v>0</v>
      </c>
      <c r="AY104" s="6">
        <v>4.3052999999999999</v>
      </c>
      <c r="AZ104" s="6">
        <v>2.1271</v>
      </c>
      <c r="BA104" s="7">
        <v>4.5180999999999996</v>
      </c>
      <c r="BB104" s="7">
        <v>0</v>
      </c>
    </row>
    <row r="105" spans="1:54" x14ac:dyDescent="0.3">
      <c r="A105" t="s">
        <v>87</v>
      </c>
      <c r="B105">
        <v>3.6863681034730362</v>
      </c>
      <c r="C105">
        <f>VLOOKUP(População!$A105,Cidades!$A$1:$E$174,2,FALSE)</f>
        <v>1.7160033436347992</v>
      </c>
      <c r="D105">
        <f>VLOOKUP(População!$A105,Cidades!$A$1:$E$174,3,FALSE)</f>
        <v>0.3010299956639812</v>
      </c>
      <c r="E105">
        <f>VLOOKUP(População!$A105,Cidades!$A$1:$E$174,4,FALSE)</f>
        <v>1.8388490907372552</v>
      </c>
      <c r="F105">
        <f>VLOOKUP(População!$A105,Cidades!$A$1:$E$174,5,FALSE)</f>
        <v>0.3010299956639812</v>
      </c>
      <c r="N105" t="s">
        <v>87</v>
      </c>
      <c r="O105">
        <v>3.6863999999999999</v>
      </c>
      <c r="P105">
        <v>1.716</v>
      </c>
      <c r="Q105">
        <v>2.0198999999999998</v>
      </c>
      <c r="R105">
        <v>-0.30387999999999998</v>
      </c>
      <c r="S105">
        <v>3.6863999999999999</v>
      </c>
      <c r="T105">
        <v>0.30103000000000002</v>
      </c>
      <c r="U105">
        <v>0.74383999999999995</v>
      </c>
      <c r="V105">
        <v>-0.44280999999999998</v>
      </c>
      <c r="W105">
        <v>3.6863999999999999</v>
      </c>
      <c r="X105">
        <v>1.8388</v>
      </c>
      <c r="Y105">
        <v>2.4156</v>
      </c>
      <c r="Z105">
        <v>-0.57677999999999996</v>
      </c>
      <c r="AA105">
        <v>3.6863999999999999</v>
      </c>
      <c r="AB105">
        <v>0.30103000000000002</v>
      </c>
      <c r="AC105">
        <v>0.95550000000000002</v>
      </c>
      <c r="AD105">
        <v>-0.65447</v>
      </c>
      <c r="AI105" s="7">
        <v>0.37153999999999998</v>
      </c>
      <c r="AJ105" s="7">
        <v>-1.2741</v>
      </c>
      <c r="AQ105" s="6">
        <v>0.12926000000000001</v>
      </c>
      <c r="AR105" s="7">
        <v>-0.96347000000000005</v>
      </c>
      <c r="AU105" s="6">
        <v>3.6863999999999999</v>
      </c>
      <c r="AV105" s="6">
        <v>1.8388</v>
      </c>
      <c r="AW105" s="6">
        <v>3.6863999999999999</v>
      </c>
      <c r="AX105" s="6">
        <v>0.30103000000000002</v>
      </c>
      <c r="AY105" s="7">
        <v>4.2933000000000003</v>
      </c>
      <c r="AZ105" s="7">
        <v>2.2625000000000002</v>
      </c>
      <c r="BA105" s="6">
        <v>3.6863999999999999</v>
      </c>
      <c r="BB105" s="6">
        <v>0.30103000000000002</v>
      </c>
    </row>
    <row r="106" spans="1:54" x14ac:dyDescent="0.3">
      <c r="A106" t="s">
        <v>88</v>
      </c>
      <c r="B106">
        <v>3.989227273730537</v>
      </c>
      <c r="C106">
        <f>VLOOKUP(População!$A106,Cidades!$A$1:$E$174,2,FALSE)</f>
        <v>2.0492180226701815</v>
      </c>
      <c r="D106">
        <f>VLOOKUP(População!$A106,Cidades!$A$1:$E$174,3,FALSE)</f>
        <v>0.47712125471966244</v>
      </c>
      <c r="E106">
        <f>VLOOKUP(População!$A106,Cidades!$A$1:$E$174,4,FALSE)</f>
        <v>2.330413773349191</v>
      </c>
      <c r="F106">
        <f>VLOOKUP(População!$A106,Cidades!$A$1:$E$174,5,FALSE)</f>
        <v>0.47712125471966244</v>
      </c>
      <c r="N106" t="s">
        <v>88</v>
      </c>
      <c r="O106">
        <v>3.9891999999999999</v>
      </c>
      <c r="P106">
        <v>2.0491999999999999</v>
      </c>
      <c r="Q106">
        <v>2.0912999999999999</v>
      </c>
      <c r="R106">
        <v>-4.2070999999999997E-2</v>
      </c>
      <c r="S106">
        <v>3.9891999999999999</v>
      </c>
      <c r="T106">
        <v>0.47711999999999999</v>
      </c>
      <c r="U106">
        <v>0.78847</v>
      </c>
      <c r="V106">
        <v>-0.31135000000000002</v>
      </c>
      <c r="W106">
        <v>3.9891999999999999</v>
      </c>
      <c r="X106">
        <v>2.3304</v>
      </c>
      <c r="Y106">
        <v>2.5914000000000001</v>
      </c>
      <c r="Z106">
        <v>-0.26094000000000001</v>
      </c>
      <c r="AA106">
        <v>3.9891999999999999</v>
      </c>
      <c r="AB106">
        <v>0.47711999999999999</v>
      </c>
      <c r="AC106">
        <v>1.0202</v>
      </c>
      <c r="AD106">
        <v>-0.54312000000000005</v>
      </c>
      <c r="AI106" s="6">
        <v>-0.95426</v>
      </c>
      <c r="AJ106" s="6">
        <v>0.46873999999999999</v>
      </c>
      <c r="AQ106" s="7">
        <v>0.20383000000000001</v>
      </c>
      <c r="AR106" s="6">
        <v>0.55754999999999999</v>
      </c>
      <c r="AU106" s="7">
        <v>3.9891999999999999</v>
      </c>
      <c r="AV106" s="7">
        <v>2.3304</v>
      </c>
      <c r="AW106" s="7">
        <v>3.9891999999999999</v>
      </c>
      <c r="AX106" s="7">
        <v>0.47711999999999999</v>
      </c>
      <c r="AY106" s="6">
        <v>4.1664000000000003</v>
      </c>
      <c r="AZ106" s="6">
        <v>1.9541999999999999</v>
      </c>
      <c r="BA106" s="7">
        <v>3.9891999999999999</v>
      </c>
      <c r="BB106" s="7">
        <v>0.47711999999999999</v>
      </c>
    </row>
    <row r="107" spans="1:54" x14ac:dyDescent="0.3">
      <c r="A107" t="s">
        <v>89</v>
      </c>
      <c r="B107">
        <v>4.7794088816958746</v>
      </c>
      <c r="C107">
        <f>VLOOKUP(População!$A107,Cidades!$A$1:$E$174,2,FALSE)</f>
        <v>2.0644579892269186</v>
      </c>
      <c r="D107">
        <f>VLOOKUP(População!$A107,Cidades!$A$1:$E$174,3,FALSE)</f>
        <v>1.2041199826559248</v>
      </c>
      <c r="E107">
        <f>VLOOKUP(População!$A107,Cidades!$A$1:$E$174,4,FALSE)</f>
        <v>2.4996870826184039</v>
      </c>
      <c r="F107">
        <f>VLOOKUP(População!$A107,Cidades!$A$1:$E$174,5,FALSE)</f>
        <v>1.255272505103306</v>
      </c>
      <c r="N107" t="s">
        <v>89</v>
      </c>
      <c r="O107">
        <v>4.7793999999999999</v>
      </c>
      <c r="P107">
        <v>2.0644999999999998</v>
      </c>
      <c r="Q107">
        <v>2.2776000000000001</v>
      </c>
      <c r="R107">
        <v>-0.21315000000000001</v>
      </c>
      <c r="S107">
        <v>4.7793999999999999</v>
      </c>
      <c r="T107">
        <v>1.2040999999999999</v>
      </c>
      <c r="U107">
        <v>0.90490999999999999</v>
      </c>
      <c r="V107">
        <v>0.29920999999999998</v>
      </c>
      <c r="W107">
        <v>4.7793999999999999</v>
      </c>
      <c r="X107">
        <v>2.4996999999999998</v>
      </c>
      <c r="Y107">
        <v>3.0497999999999998</v>
      </c>
      <c r="Z107">
        <v>-0.55013999999999996</v>
      </c>
      <c r="AA107">
        <v>4.7793999999999999</v>
      </c>
      <c r="AB107">
        <v>1.2553000000000001</v>
      </c>
      <c r="AC107">
        <v>1.1892</v>
      </c>
      <c r="AD107">
        <v>6.6115999999999994E-2</v>
      </c>
      <c r="AI107" s="7">
        <v>0.32758999999999999</v>
      </c>
      <c r="AJ107" s="7">
        <v>0.80386999999999997</v>
      </c>
      <c r="AQ107" s="6">
        <v>-4.5259000000000001E-2</v>
      </c>
      <c r="AR107" s="7">
        <v>0.86299999999999999</v>
      </c>
      <c r="AU107" s="6">
        <v>4.7793999999999999</v>
      </c>
      <c r="AV107" s="6">
        <v>2.4996999999999998</v>
      </c>
      <c r="AW107" s="6">
        <v>4.7793999999999999</v>
      </c>
      <c r="AX107" s="6">
        <v>1.2553000000000001</v>
      </c>
      <c r="AY107" s="7">
        <v>5.0391000000000004</v>
      </c>
      <c r="AZ107" s="7">
        <v>2.3464</v>
      </c>
      <c r="BA107" s="6">
        <v>4.7793999999999999</v>
      </c>
      <c r="BB107" s="6">
        <v>1.2040999999999999</v>
      </c>
    </row>
    <row r="108" spans="1:54" x14ac:dyDescent="0.3">
      <c r="A108" t="s">
        <v>90</v>
      </c>
      <c r="B108">
        <v>3.3972445810103862</v>
      </c>
      <c r="C108">
        <f>VLOOKUP(População!$A108,Cidades!$A$1:$E$174,2,FALSE)</f>
        <v>0.95424250943932487</v>
      </c>
      <c r="D108">
        <f>VLOOKUP(População!$A108,Cidades!$A$1:$E$174,3,FALSE)</f>
        <v>0</v>
      </c>
      <c r="E108">
        <f>VLOOKUP(População!$A108,Cidades!$A$1:$E$174,4,FALSE)</f>
        <v>1</v>
      </c>
      <c r="F108">
        <f>VLOOKUP(População!$A108,Cidades!$A$1:$E$174,5,FALSE)</f>
        <v>0</v>
      </c>
      <c r="N108" t="s">
        <v>90</v>
      </c>
      <c r="O108">
        <v>3.3972000000000002</v>
      </c>
      <c r="P108">
        <v>0.95423999999999998</v>
      </c>
      <c r="Q108">
        <v>1.9517</v>
      </c>
      <c r="R108">
        <v>-0.99746000000000001</v>
      </c>
      <c r="S108">
        <v>3.3972000000000002</v>
      </c>
      <c r="T108">
        <v>0</v>
      </c>
      <c r="U108">
        <v>0.70123999999999997</v>
      </c>
      <c r="V108">
        <v>-0.70123999999999997</v>
      </c>
      <c r="W108">
        <v>3.3972000000000002</v>
      </c>
      <c r="X108">
        <v>1</v>
      </c>
      <c r="Y108">
        <v>2.2479</v>
      </c>
      <c r="Z108">
        <v>-1.2479</v>
      </c>
      <c r="AA108">
        <v>3.3972000000000002</v>
      </c>
      <c r="AB108">
        <v>0</v>
      </c>
      <c r="AC108">
        <v>0.89368999999999998</v>
      </c>
      <c r="AD108">
        <v>-0.89368999999999998</v>
      </c>
      <c r="AI108" s="6">
        <v>-4.8415E-2</v>
      </c>
      <c r="AJ108" s="6">
        <v>1.4715</v>
      </c>
      <c r="AQ108" s="7">
        <v>0.17036999999999999</v>
      </c>
      <c r="AR108" s="6">
        <v>1.1379999999999999</v>
      </c>
      <c r="AU108" s="7">
        <v>3.3972000000000002</v>
      </c>
      <c r="AV108" s="7">
        <v>1</v>
      </c>
      <c r="AW108" s="7">
        <v>3.3972000000000002</v>
      </c>
      <c r="AX108" s="7">
        <v>0</v>
      </c>
      <c r="AY108" s="6">
        <v>4.6805000000000003</v>
      </c>
      <c r="AZ108" s="6">
        <v>2.3578999999999999</v>
      </c>
      <c r="BA108" s="7">
        <v>3.3972000000000002</v>
      </c>
      <c r="BB108" s="7">
        <v>0</v>
      </c>
    </row>
    <row r="109" spans="1:54" x14ac:dyDescent="0.3">
      <c r="A109" t="s">
        <v>91</v>
      </c>
      <c r="B109">
        <v>4.305286865476126</v>
      </c>
      <c r="C109">
        <f>VLOOKUP(População!$A109,Cidades!$A$1:$E$174,2,FALSE)</f>
        <v>2.1271047983648077</v>
      </c>
      <c r="D109">
        <f>VLOOKUP(População!$A109,Cidades!$A$1:$E$174,3,FALSE)</f>
        <v>0</v>
      </c>
      <c r="E109">
        <f>VLOOKUP(População!$A109,Cidades!$A$1:$E$174,4,FALSE)</f>
        <v>2.4487063199050798</v>
      </c>
      <c r="F109">
        <f>VLOOKUP(População!$A109,Cidades!$A$1:$E$174,5,FALSE)</f>
        <v>0</v>
      </c>
      <c r="N109" t="s">
        <v>91</v>
      </c>
      <c r="O109">
        <v>4.3052999999999999</v>
      </c>
      <c r="P109">
        <v>2.1271</v>
      </c>
      <c r="Q109">
        <v>2.1657999999999999</v>
      </c>
      <c r="R109">
        <v>-3.8706999999999998E-2</v>
      </c>
      <c r="S109">
        <v>4.3052999999999999</v>
      </c>
      <c r="T109">
        <v>0</v>
      </c>
      <c r="U109">
        <v>0.83504</v>
      </c>
      <c r="V109">
        <v>-0.83504</v>
      </c>
      <c r="W109">
        <v>4.3052999999999999</v>
      </c>
      <c r="X109">
        <v>2.4487000000000001</v>
      </c>
      <c r="Y109">
        <v>2.7747000000000002</v>
      </c>
      <c r="Z109">
        <v>-0.32602999999999999</v>
      </c>
      <c r="AA109">
        <v>4.3052999999999999</v>
      </c>
      <c r="AB109">
        <v>0</v>
      </c>
      <c r="AC109">
        <v>1.0878000000000001</v>
      </c>
      <c r="AD109">
        <v>-1.0878000000000001</v>
      </c>
      <c r="AI109" s="7">
        <v>0.40442</v>
      </c>
      <c r="AJ109" s="7">
        <v>1.2076</v>
      </c>
      <c r="AQ109" s="7">
        <v>0.12199</v>
      </c>
      <c r="AR109" s="7">
        <v>1.3325</v>
      </c>
      <c r="AU109" s="6">
        <v>4.3052999999999999</v>
      </c>
      <c r="AV109" s="6">
        <v>2.4487000000000001</v>
      </c>
      <c r="AW109" s="6">
        <v>4.3052999999999999</v>
      </c>
      <c r="AX109" s="6">
        <v>0</v>
      </c>
      <c r="AY109" s="6">
        <v>4.4093999999999998</v>
      </c>
      <c r="AZ109" s="6">
        <v>1.8194999999999999</v>
      </c>
      <c r="BA109" s="6">
        <v>4.3052999999999999</v>
      </c>
      <c r="BB109" s="6">
        <v>0</v>
      </c>
    </row>
    <row r="110" spans="1:54" x14ac:dyDescent="0.3">
      <c r="A110" t="s">
        <v>167</v>
      </c>
      <c r="B110">
        <v>4.2933183494610736</v>
      </c>
      <c r="C110">
        <f>VLOOKUP(População!$A110,Cidades!$A$1:$E$174,2,FALSE)</f>
        <v>2.2624510897304293</v>
      </c>
      <c r="D110">
        <f>VLOOKUP(População!$A110,Cidades!$A$1:$E$174,3,FALSE)</f>
        <v>1.5797835966168101</v>
      </c>
      <c r="E110">
        <f>VLOOKUP(População!$A110,Cidades!$A$1:$E$174,4,FALSE)</f>
        <v>2.6919651027673601</v>
      </c>
      <c r="F110">
        <f>VLOOKUP(População!$A110,Cidades!$A$1:$E$174,5,FALSE)</f>
        <v>3.0115704435972783</v>
      </c>
      <c r="N110" t="s">
        <v>167</v>
      </c>
      <c r="O110">
        <v>4.2933000000000003</v>
      </c>
      <c r="P110">
        <v>2.2625000000000002</v>
      </c>
      <c r="Q110">
        <v>2.1629999999999998</v>
      </c>
      <c r="R110">
        <v>9.9461999999999995E-2</v>
      </c>
      <c r="S110">
        <v>4.2933000000000003</v>
      </c>
      <c r="T110">
        <v>1.5798000000000001</v>
      </c>
      <c r="U110">
        <v>0.83328000000000002</v>
      </c>
      <c r="V110">
        <v>0.74651000000000001</v>
      </c>
      <c r="W110">
        <v>4.2933000000000003</v>
      </c>
      <c r="X110">
        <v>2.6920000000000002</v>
      </c>
      <c r="Y110">
        <v>2.7677999999999998</v>
      </c>
      <c r="Z110">
        <v>-7.5827000000000006E-2</v>
      </c>
      <c r="AA110">
        <v>4.2933000000000003</v>
      </c>
      <c r="AB110">
        <v>3.0116000000000001</v>
      </c>
      <c r="AC110">
        <v>1.0851999999999999</v>
      </c>
      <c r="AD110">
        <v>1.9262999999999999</v>
      </c>
      <c r="AI110" s="6">
        <v>-0.41948000000000002</v>
      </c>
      <c r="AJ110" s="6">
        <v>1.5431999999999999</v>
      </c>
      <c r="AQ110" s="6">
        <v>0.38653999999999999</v>
      </c>
      <c r="AR110" s="6">
        <v>1.2964</v>
      </c>
      <c r="AU110" s="7">
        <v>4.2933000000000003</v>
      </c>
      <c r="AV110" s="7">
        <v>2.6920000000000002</v>
      </c>
      <c r="AW110" s="7">
        <v>4.2933000000000003</v>
      </c>
      <c r="AX110" s="7">
        <v>3.0116000000000001</v>
      </c>
      <c r="AY110" s="7">
        <v>4.8342999999999998</v>
      </c>
      <c r="AZ110" s="7">
        <v>2.6415000000000002</v>
      </c>
      <c r="BA110" s="7">
        <v>4.2933000000000003</v>
      </c>
      <c r="BB110" s="7">
        <v>1.5798000000000001</v>
      </c>
    </row>
    <row r="111" spans="1:54" x14ac:dyDescent="0.3">
      <c r="A111" t="s">
        <v>92</v>
      </c>
      <c r="B111">
        <v>4.1664301138432824</v>
      </c>
      <c r="C111">
        <f>VLOOKUP(População!$A111,Cidades!$A$1:$E$174,2,FALSE)</f>
        <v>1.954242509439325</v>
      </c>
      <c r="D111">
        <f>VLOOKUP(População!$A111,Cidades!$A$1:$E$174,3,FALSE)</f>
        <v>0.3010299956639812</v>
      </c>
      <c r="E111">
        <f>VLOOKUP(População!$A111,Cidades!$A$1:$E$174,4,FALSE)</f>
        <v>2.0718820073061255</v>
      </c>
      <c r="F111">
        <f>VLOOKUP(População!$A111,Cidades!$A$1:$E$174,5,FALSE)</f>
        <v>0.3010299956639812</v>
      </c>
      <c r="N111" t="s">
        <v>92</v>
      </c>
      <c r="O111">
        <v>4.1664000000000003</v>
      </c>
      <c r="P111">
        <v>1.9541999999999999</v>
      </c>
      <c r="Q111">
        <v>2.1331000000000002</v>
      </c>
      <c r="R111">
        <v>-0.17882999999999999</v>
      </c>
      <c r="S111">
        <v>4.1664000000000003</v>
      </c>
      <c r="T111">
        <v>0.30103000000000002</v>
      </c>
      <c r="U111">
        <v>0.81457999999999997</v>
      </c>
      <c r="V111">
        <v>-0.51354999999999995</v>
      </c>
      <c r="W111">
        <v>4.1664000000000003</v>
      </c>
      <c r="X111">
        <v>2.0718999999999999</v>
      </c>
      <c r="Y111">
        <v>2.6941999999999999</v>
      </c>
      <c r="Z111">
        <v>-0.62229000000000001</v>
      </c>
      <c r="AA111">
        <v>4.1664000000000003</v>
      </c>
      <c r="AB111">
        <v>0.30103000000000002</v>
      </c>
      <c r="AC111">
        <v>1.0581</v>
      </c>
      <c r="AD111">
        <v>-0.75709000000000004</v>
      </c>
      <c r="AI111" s="7">
        <v>3.9104E-2</v>
      </c>
      <c r="AJ111" s="7">
        <v>-1.0599000000000001</v>
      </c>
      <c r="AQ111" s="7">
        <v>0.32205</v>
      </c>
      <c r="AR111" s="7">
        <v>-0.81577999999999995</v>
      </c>
      <c r="AU111" s="6">
        <v>4.1664000000000003</v>
      </c>
      <c r="AV111" s="6">
        <v>2.0718999999999999</v>
      </c>
      <c r="AW111" s="6">
        <v>4.1664000000000003</v>
      </c>
      <c r="AX111" s="6">
        <v>0.30103000000000002</v>
      </c>
      <c r="AY111" s="7">
        <v>4.7431000000000001</v>
      </c>
      <c r="AZ111" s="7">
        <v>2.4609000000000001</v>
      </c>
      <c r="BA111" s="6">
        <v>4.1664000000000003</v>
      </c>
      <c r="BB111" s="6">
        <v>0.30103000000000002</v>
      </c>
    </row>
    <row r="112" spans="1:54" x14ac:dyDescent="0.3">
      <c r="A112" t="s">
        <v>93</v>
      </c>
      <c r="B112">
        <v>5.0391125863889545</v>
      </c>
      <c r="C112">
        <f>VLOOKUP(População!$A112,Cidades!$A$1:$E$174,2,FALSE)</f>
        <v>2.3463529744506388</v>
      </c>
      <c r="D112">
        <f>VLOOKUP(População!$A112,Cidades!$A$1:$E$174,3,FALSE)</f>
        <v>0.47712125471966244</v>
      </c>
      <c r="E112">
        <f>VLOOKUP(População!$A112,Cidades!$A$1:$E$174,4,FALSE)</f>
        <v>3.422589839851482</v>
      </c>
      <c r="F112">
        <f>VLOOKUP(População!$A112,Cidades!$A$1:$E$174,5,FALSE)</f>
        <v>0.47712125471966244</v>
      </c>
      <c r="N112" t="s">
        <v>93</v>
      </c>
      <c r="O112">
        <v>5.0391000000000004</v>
      </c>
      <c r="P112">
        <v>2.3464</v>
      </c>
      <c r="Q112">
        <v>2.3388</v>
      </c>
      <c r="R112">
        <v>7.515E-3</v>
      </c>
      <c r="S112">
        <v>5.0391000000000004</v>
      </c>
      <c r="T112">
        <v>0.47711999999999999</v>
      </c>
      <c r="U112">
        <v>0.94318000000000002</v>
      </c>
      <c r="V112">
        <v>-0.46605000000000002</v>
      </c>
      <c r="W112">
        <v>5.0391000000000004</v>
      </c>
      <c r="X112">
        <v>3.4226000000000001</v>
      </c>
      <c r="Y112">
        <v>3.2004999999999999</v>
      </c>
      <c r="Z112">
        <v>0.22206999999999999</v>
      </c>
      <c r="AA112">
        <v>5.0391000000000004</v>
      </c>
      <c r="AB112">
        <v>0.47711999999999999</v>
      </c>
      <c r="AC112">
        <v>1.2446999999999999</v>
      </c>
      <c r="AD112">
        <v>-0.76754999999999995</v>
      </c>
      <c r="AI112" s="6">
        <v>-1.0013000000000001</v>
      </c>
      <c r="AJ112" s="6">
        <v>-0.77166000000000001</v>
      </c>
      <c r="AQ112" s="6">
        <v>-3.7511000000000003E-2</v>
      </c>
      <c r="AR112" s="6">
        <v>-0.52359</v>
      </c>
      <c r="AU112" s="7">
        <v>5.0391000000000004</v>
      </c>
      <c r="AV112" s="7">
        <v>3.4226000000000001</v>
      </c>
      <c r="AW112" s="7">
        <v>5.0391000000000004</v>
      </c>
      <c r="AX112" s="7">
        <v>0.47711999999999999</v>
      </c>
      <c r="AY112" s="6">
        <v>5.2262000000000004</v>
      </c>
      <c r="AZ112" s="6">
        <v>2.5855000000000001</v>
      </c>
      <c r="BA112" s="7">
        <v>5.0391000000000004</v>
      </c>
      <c r="BB112" s="7">
        <v>0.47711999999999999</v>
      </c>
    </row>
    <row r="113" spans="1:54" x14ac:dyDescent="0.3">
      <c r="A113" t="s">
        <v>94</v>
      </c>
      <c r="B113">
        <v>4.6805077463801403</v>
      </c>
      <c r="C113">
        <f>VLOOKUP(População!$A113,Cidades!$A$1:$E$174,2,FALSE)</f>
        <v>2.357934847000454</v>
      </c>
      <c r="D113">
        <f>VLOOKUP(População!$A113,Cidades!$A$1:$E$174,3,FALSE)</f>
        <v>0</v>
      </c>
      <c r="E113">
        <f>VLOOKUP(População!$A113,Cidades!$A$1:$E$174,4,FALSE)</f>
        <v>3.2853322276438846</v>
      </c>
      <c r="F113">
        <f>VLOOKUP(População!$A113,Cidades!$A$1:$E$174,5,FALSE)</f>
        <v>0</v>
      </c>
      <c r="N113" t="s">
        <v>94</v>
      </c>
      <c r="O113">
        <v>4.6805000000000003</v>
      </c>
      <c r="P113">
        <v>2.3578999999999999</v>
      </c>
      <c r="Q113">
        <v>2.2543000000000002</v>
      </c>
      <c r="R113">
        <v>0.10365000000000001</v>
      </c>
      <c r="S113">
        <v>4.6805000000000003</v>
      </c>
      <c r="T113">
        <v>0</v>
      </c>
      <c r="U113">
        <v>0.89032999999999995</v>
      </c>
      <c r="V113">
        <v>-0.89032999999999995</v>
      </c>
      <c r="W113">
        <v>4.6805000000000003</v>
      </c>
      <c r="X113">
        <v>3.2852999999999999</v>
      </c>
      <c r="Y113">
        <v>2.9923999999999999</v>
      </c>
      <c r="Z113">
        <v>0.29288999999999998</v>
      </c>
      <c r="AA113">
        <v>4.6805000000000003</v>
      </c>
      <c r="AB113">
        <v>0</v>
      </c>
      <c r="AC113">
        <v>1.1679999999999999</v>
      </c>
      <c r="AD113">
        <v>-1.1679999999999999</v>
      </c>
      <c r="AI113" s="7">
        <v>0.39122000000000001</v>
      </c>
      <c r="AJ113" s="7">
        <v>-9.0351000000000001E-2</v>
      </c>
      <c r="AQ113" s="7">
        <v>-7.8349000000000002E-2</v>
      </c>
      <c r="AR113" s="7">
        <v>0.20860000000000001</v>
      </c>
      <c r="AU113" s="6">
        <v>4.6805000000000003</v>
      </c>
      <c r="AV113" s="6">
        <v>3.2852999999999999</v>
      </c>
      <c r="AW113" s="6">
        <v>4.6805000000000003</v>
      </c>
      <c r="AX113" s="6">
        <v>0</v>
      </c>
      <c r="AY113" s="7">
        <v>4.1353999999999997</v>
      </c>
      <c r="AZ113" s="7">
        <v>2.2279</v>
      </c>
      <c r="BA113" s="6">
        <v>4.6805000000000003</v>
      </c>
      <c r="BB113" s="6">
        <v>0</v>
      </c>
    </row>
    <row r="114" spans="1:54" x14ac:dyDescent="0.3">
      <c r="A114" t="s">
        <v>95</v>
      </c>
      <c r="B114">
        <v>4.8021372057296654</v>
      </c>
      <c r="C114">
        <f>VLOOKUP(População!$A114,Cidades!$A$1:$E$174,2,FALSE)</f>
        <v>1.8061799739838871</v>
      </c>
      <c r="D114">
        <f>VLOOKUP(População!$A114,Cidades!$A$1:$E$174,3,FALSE)</f>
        <v>0.3010299956639812</v>
      </c>
      <c r="E114">
        <f>VLOOKUP(População!$A114,Cidades!$A$1:$E$174,4,FALSE)</f>
        <v>2.0086001717619175</v>
      </c>
      <c r="F114">
        <f>VLOOKUP(População!$A114,Cidades!$A$1:$E$174,5,FALSE)</f>
        <v>0.3010299956639812</v>
      </c>
      <c r="N114" t="s">
        <v>95</v>
      </c>
      <c r="O114">
        <v>4.8021000000000003</v>
      </c>
      <c r="P114">
        <v>1.8062</v>
      </c>
      <c r="Q114">
        <v>2.2829999999999999</v>
      </c>
      <c r="R114">
        <v>-0.47677999999999998</v>
      </c>
      <c r="S114">
        <v>4.8021000000000003</v>
      </c>
      <c r="T114">
        <v>0.30103000000000002</v>
      </c>
      <c r="U114">
        <v>0.90825999999999996</v>
      </c>
      <c r="V114">
        <v>-0.60723000000000005</v>
      </c>
      <c r="W114">
        <v>4.8021000000000003</v>
      </c>
      <c r="X114">
        <v>2.0085999999999999</v>
      </c>
      <c r="Y114">
        <v>3.0630000000000002</v>
      </c>
      <c r="Z114">
        <v>-1.0544</v>
      </c>
      <c r="AA114">
        <v>4.8021000000000003</v>
      </c>
      <c r="AB114">
        <v>0.30103000000000002</v>
      </c>
      <c r="AC114">
        <v>1.194</v>
      </c>
      <c r="AD114">
        <v>-0.89298999999999995</v>
      </c>
      <c r="AI114" s="6">
        <v>0.43809999999999999</v>
      </c>
      <c r="AJ114" s="6">
        <v>-0.74521000000000004</v>
      </c>
      <c r="AQ114" s="6">
        <v>8.5128999999999996E-2</v>
      </c>
      <c r="AR114" s="6">
        <v>-0.80639000000000005</v>
      </c>
      <c r="AU114" s="7">
        <v>4.8021000000000003</v>
      </c>
      <c r="AV114" s="7">
        <v>2.0085999999999999</v>
      </c>
      <c r="AW114" s="7">
        <v>4.8021000000000003</v>
      </c>
      <c r="AX114" s="7">
        <v>0.30103000000000002</v>
      </c>
      <c r="AY114" s="6">
        <v>5.6064999999999996</v>
      </c>
      <c r="AZ114" s="6">
        <v>2.5402999999999998</v>
      </c>
      <c r="BA114" s="7">
        <v>4.8021000000000003</v>
      </c>
      <c r="BB114" s="7">
        <v>0.30103000000000002</v>
      </c>
    </row>
    <row r="115" spans="1:54" x14ac:dyDescent="0.3">
      <c r="A115" t="s">
        <v>96</v>
      </c>
      <c r="B115">
        <v>4.4094089499748597</v>
      </c>
      <c r="C115">
        <f>VLOOKUP(População!$A115,Cidades!$A$1:$E$174,2,FALSE)</f>
        <v>1.8195439355418688</v>
      </c>
      <c r="D115">
        <f>VLOOKUP(População!$A115,Cidades!$A$1:$E$174,3,FALSE)</f>
        <v>0.6020599913279624</v>
      </c>
      <c r="E115">
        <f>VLOOKUP(População!$A115,Cidades!$A$1:$E$174,4,FALSE)</f>
        <v>2.12057393120585</v>
      </c>
      <c r="F115">
        <f>VLOOKUP(População!$A115,Cidades!$A$1:$E$174,5,FALSE)</f>
        <v>0.84509804001425681</v>
      </c>
      <c r="N115" t="s">
        <v>96</v>
      </c>
      <c r="O115">
        <v>4.4093999999999998</v>
      </c>
      <c r="P115">
        <v>1.8194999999999999</v>
      </c>
      <c r="Q115">
        <v>2.1903999999999999</v>
      </c>
      <c r="R115">
        <v>-0.37081999999999998</v>
      </c>
      <c r="S115">
        <v>4.4093999999999998</v>
      </c>
      <c r="T115">
        <v>0.60206000000000004</v>
      </c>
      <c r="U115">
        <v>0.85038000000000002</v>
      </c>
      <c r="V115">
        <v>-0.24832000000000001</v>
      </c>
      <c r="W115">
        <v>4.4093999999999998</v>
      </c>
      <c r="X115">
        <v>2.1206</v>
      </c>
      <c r="Y115">
        <v>2.8351999999999999</v>
      </c>
      <c r="Z115">
        <v>-0.71457999999999999</v>
      </c>
      <c r="AA115">
        <v>4.4093999999999998</v>
      </c>
      <c r="AB115">
        <v>0.84509999999999996</v>
      </c>
      <c r="AC115">
        <v>1.1101000000000001</v>
      </c>
      <c r="AD115">
        <v>-0.26495999999999997</v>
      </c>
      <c r="AI115" s="7">
        <v>0.7681</v>
      </c>
      <c r="AJ115" s="7">
        <v>1.6513</v>
      </c>
      <c r="AQ115" s="7">
        <v>0.1106</v>
      </c>
      <c r="AR115" s="7">
        <v>0.54651000000000005</v>
      </c>
      <c r="AU115" s="6">
        <v>4.4093999999999998</v>
      </c>
      <c r="AV115" s="6">
        <v>2.1206</v>
      </c>
      <c r="AW115" s="6">
        <v>4.4093999999999998</v>
      </c>
      <c r="AX115" s="6">
        <v>0.84509999999999996</v>
      </c>
      <c r="AY115" s="7">
        <v>4.4743000000000004</v>
      </c>
      <c r="AZ115" s="7">
        <v>2.5465</v>
      </c>
      <c r="BA115" s="6">
        <v>4.4093999999999998</v>
      </c>
      <c r="BB115" s="6">
        <v>0.60206000000000004</v>
      </c>
    </row>
    <row r="116" spans="1:54" x14ac:dyDescent="0.3">
      <c r="A116" t="s">
        <v>168</v>
      </c>
      <c r="B116">
        <v>4.8343189536706639</v>
      </c>
      <c r="C116">
        <f>VLOOKUP(População!$A116,Cidades!$A$1:$E$174,2,FALSE)</f>
        <v>2.6414741105040997</v>
      </c>
      <c r="D116">
        <f>VLOOKUP(População!$A116,Cidades!$A$1:$E$174,3,FALSE)</f>
        <v>1.9912260756924949</v>
      </c>
      <c r="E116">
        <f>VLOOKUP(População!$A116,Cidades!$A$1:$E$174,4,FALSE)</f>
        <v>4.2319535691989811</v>
      </c>
      <c r="F116">
        <f>VLOOKUP(População!$A116,Cidades!$A$1:$E$174,5,FALSE)</f>
        <v>2.9439888750737717</v>
      </c>
      <c r="N116" t="s">
        <v>168</v>
      </c>
      <c r="O116">
        <v>4.8342999999999998</v>
      </c>
      <c r="P116">
        <v>2.6415000000000002</v>
      </c>
      <c r="Q116">
        <v>2.2906</v>
      </c>
      <c r="R116">
        <v>0.35092000000000001</v>
      </c>
      <c r="S116">
        <v>4.8342999999999998</v>
      </c>
      <c r="T116">
        <v>1.9912000000000001</v>
      </c>
      <c r="U116">
        <v>0.91300000000000003</v>
      </c>
      <c r="V116">
        <v>1.0782</v>
      </c>
      <c r="W116">
        <v>4.8342999999999998</v>
      </c>
      <c r="X116">
        <v>4.2320000000000002</v>
      </c>
      <c r="Y116">
        <v>3.0817000000000001</v>
      </c>
      <c r="Z116">
        <v>1.1503000000000001</v>
      </c>
      <c r="AA116">
        <v>4.8342999999999998</v>
      </c>
      <c r="AB116">
        <v>2.944</v>
      </c>
      <c r="AC116">
        <v>1.2009000000000001</v>
      </c>
      <c r="AD116">
        <v>1.7431000000000001</v>
      </c>
      <c r="AI116" s="6">
        <v>-0.31084000000000001</v>
      </c>
      <c r="AJ116" s="6">
        <v>-0.64605999999999997</v>
      </c>
      <c r="AQ116" s="6">
        <v>-2.8024E-2</v>
      </c>
      <c r="AR116" s="6">
        <v>-0.38229999999999997</v>
      </c>
      <c r="AU116" s="7">
        <v>4.8342999999999998</v>
      </c>
      <c r="AV116" s="7">
        <v>4.2320000000000002</v>
      </c>
      <c r="AW116" s="7">
        <v>4.8342999999999998</v>
      </c>
      <c r="AX116" s="7">
        <v>2.944</v>
      </c>
      <c r="AY116" s="6">
        <v>4.8830999999999998</v>
      </c>
      <c r="AZ116" s="6">
        <v>2.3673999999999999</v>
      </c>
      <c r="BA116" s="7">
        <v>4.8342999999999998</v>
      </c>
      <c r="BB116" s="7">
        <v>1.9912000000000001</v>
      </c>
    </row>
    <row r="117" spans="1:54" x14ac:dyDescent="0.3">
      <c r="A117" t="s">
        <v>97</v>
      </c>
      <c r="B117">
        <v>3.7767011839884108</v>
      </c>
      <c r="C117">
        <f>VLOOKUP(População!$A117,Cidades!$A$1:$E$174,2,FALSE)</f>
        <v>0.3010299956639812</v>
      </c>
      <c r="D117">
        <f>VLOOKUP(População!$A117,Cidades!$A$1:$E$174,3,FALSE)</f>
        <v>0</v>
      </c>
      <c r="E117">
        <f>VLOOKUP(População!$A117,Cidades!$A$1:$E$174,4,FALSE)</f>
        <v>0.3010299956639812</v>
      </c>
      <c r="F117">
        <f>VLOOKUP(População!$A117,Cidades!$A$1:$E$174,5,FALSE)</f>
        <v>0</v>
      </c>
      <c r="N117" t="s">
        <v>97</v>
      </c>
      <c r="O117">
        <v>3.7766999999999999</v>
      </c>
      <c r="P117">
        <v>0.30103000000000002</v>
      </c>
      <c r="Q117">
        <v>2.0411999999999999</v>
      </c>
      <c r="R117">
        <v>-1.7401</v>
      </c>
      <c r="S117">
        <v>3.7766999999999999</v>
      </c>
      <c r="T117">
        <v>0</v>
      </c>
      <c r="U117">
        <v>0.75714999999999999</v>
      </c>
      <c r="V117">
        <v>-0.75714999999999999</v>
      </c>
      <c r="W117">
        <v>3.7766999999999999</v>
      </c>
      <c r="X117">
        <v>0.30103000000000002</v>
      </c>
      <c r="Y117">
        <v>2.468</v>
      </c>
      <c r="Z117">
        <v>-2.1669999999999998</v>
      </c>
      <c r="AA117">
        <v>3.7766999999999999</v>
      </c>
      <c r="AB117">
        <v>0</v>
      </c>
      <c r="AC117">
        <v>0.97480999999999995</v>
      </c>
      <c r="AD117">
        <v>-0.97480999999999995</v>
      </c>
      <c r="AI117" s="7">
        <v>-0.46516000000000002</v>
      </c>
      <c r="AJ117" s="7">
        <v>-0.88758999999999999</v>
      </c>
      <c r="AQ117" s="7">
        <v>-4.8233999999999999E-2</v>
      </c>
      <c r="AR117" s="7">
        <v>-0.60350000000000004</v>
      </c>
      <c r="AU117" s="7">
        <v>4.7431000000000001</v>
      </c>
      <c r="AV117" s="7">
        <v>3.0916999999999999</v>
      </c>
      <c r="AW117" s="6">
        <v>3.7766999999999999</v>
      </c>
      <c r="AX117" s="6">
        <v>0</v>
      </c>
      <c r="AY117" s="7">
        <v>4.5990000000000002</v>
      </c>
      <c r="AZ117" s="7">
        <v>2.0413999999999999</v>
      </c>
      <c r="BA117" s="6">
        <v>3.7766999999999999</v>
      </c>
      <c r="BB117" s="6">
        <v>0</v>
      </c>
    </row>
    <row r="118" spans="1:54" x14ac:dyDescent="0.3">
      <c r="A118" t="s">
        <v>98</v>
      </c>
      <c r="B118">
        <v>4.7431019322670114</v>
      </c>
      <c r="C118">
        <f>VLOOKUP(População!$A118,Cidades!$A$1:$E$174,2,FALSE)</f>
        <v>2.4608978427565478</v>
      </c>
      <c r="D118">
        <f>VLOOKUP(População!$A118,Cidades!$A$1:$E$174,3,FALSE)</f>
        <v>0.77815125038364363</v>
      </c>
      <c r="E118">
        <f>VLOOKUP(População!$A118,Cidades!$A$1:$E$174,4,FALSE)</f>
        <v>3.0916669575956846</v>
      </c>
      <c r="F118">
        <f>VLOOKUP(População!$A118,Cidades!$A$1:$E$174,5,FALSE)</f>
        <v>0.77815125038364363</v>
      </c>
      <c r="N118" t="s">
        <v>98</v>
      </c>
      <c r="O118">
        <v>4.7431000000000001</v>
      </c>
      <c r="P118">
        <v>2.4609000000000001</v>
      </c>
      <c r="Q118">
        <v>2.2690000000000001</v>
      </c>
      <c r="R118">
        <v>0.19186</v>
      </c>
      <c r="S118">
        <v>4.7431000000000001</v>
      </c>
      <c r="T118">
        <v>0.77815000000000001</v>
      </c>
      <c r="U118">
        <v>0.89956000000000003</v>
      </c>
      <c r="V118">
        <v>-0.12141</v>
      </c>
      <c r="W118">
        <v>4.7431000000000001</v>
      </c>
      <c r="X118">
        <v>3.0916999999999999</v>
      </c>
      <c r="Y118">
        <v>3.0287999999999999</v>
      </c>
      <c r="Z118">
        <v>6.2902E-2</v>
      </c>
      <c r="AA118">
        <v>4.7431000000000001</v>
      </c>
      <c r="AB118">
        <v>0.77815000000000001</v>
      </c>
      <c r="AC118">
        <v>1.1814</v>
      </c>
      <c r="AD118">
        <v>-0.40323999999999999</v>
      </c>
      <c r="AI118" s="6">
        <v>-0.38061</v>
      </c>
      <c r="AJ118" s="6">
        <v>0.14071</v>
      </c>
      <c r="AQ118" s="6">
        <v>0.16464999999999999</v>
      </c>
      <c r="AR118" s="6">
        <v>0.36519000000000001</v>
      </c>
      <c r="AU118" s="6">
        <v>5.2262000000000004</v>
      </c>
      <c r="AV118" s="6">
        <v>3.6339000000000001</v>
      </c>
      <c r="AW118" s="7">
        <v>4.7431000000000001</v>
      </c>
      <c r="AX118" s="7">
        <v>0.77815000000000001</v>
      </c>
      <c r="AY118" s="6">
        <v>4.7492999999999999</v>
      </c>
      <c r="AZ118" s="6">
        <v>2.2765</v>
      </c>
      <c r="BA118" s="7">
        <v>4.7431000000000001</v>
      </c>
      <c r="BB118" s="7">
        <v>0.77815000000000001</v>
      </c>
    </row>
    <row r="119" spans="1:54" x14ac:dyDescent="0.3">
      <c r="A119" t="s">
        <v>99</v>
      </c>
      <c r="B119">
        <v>5.2261563633558481</v>
      </c>
      <c r="C119">
        <f>VLOOKUP(População!$A119,Cidades!$A$1:$E$174,2,FALSE)</f>
        <v>2.5854607295085006</v>
      </c>
      <c r="D119">
        <f>VLOOKUP(População!$A119,Cidades!$A$1:$E$174,3,FALSE)</f>
        <v>0.90308998699194354</v>
      </c>
      <c r="E119">
        <f>VLOOKUP(População!$A119,Cidades!$A$1:$E$174,4,FALSE)</f>
        <v>3.6338722626583326</v>
      </c>
      <c r="F119">
        <f>VLOOKUP(População!$A119,Cidades!$A$1:$E$174,5,FALSE)</f>
        <v>0.95424250943932487</v>
      </c>
      <c r="N119" t="s">
        <v>99</v>
      </c>
      <c r="O119">
        <v>5.2262000000000004</v>
      </c>
      <c r="P119">
        <v>2.5855000000000001</v>
      </c>
      <c r="Q119">
        <v>2.3828999999999998</v>
      </c>
      <c r="R119">
        <v>0.20252000000000001</v>
      </c>
      <c r="S119">
        <v>5.2262000000000004</v>
      </c>
      <c r="T119">
        <v>0.90308999999999995</v>
      </c>
      <c r="U119">
        <v>0.97074000000000005</v>
      </c>
      <c r="V119">
        <v>-6.7648E-2</v>
      </c>
      <c r="W119">
        <v>5.2262000000000004</v>
      </c>
      <c r="X119">
        <v>3.6339000000000001</v>
      </c>
      <c r="Y119">
        <v>3.3090000000000002</v>
      </c>
      <c r="Z119">
        <v>0.32483000000000001</v>
      </c>
      <c r="AA119">
        <v>5.2262000000000004</v>
      </c>
      <c r="AB119">
        <v>0.95423999999999998</v>
      </c>
      <c r="AC119">
        <v>1.2847</v>
      </c>
      <c r="AD119">
        <v>-0.33041999999999999</v>
      </c>
      <c r="AI119" s="7">
        <v>0.37768000000000002</v>
      </c>
      <c r="AJ119" s="7">
        <v>0.20469000000000001</v>
      </c>
      <c r="AQ119" s="7">
        <v>0.38490000000000002</v>
      </c>
      <c r="AR119" s="7">
        <v>0.26795999999999998</v>
      </c>
      <c r="AU119" s="7">
        <v>4.1353999999999997</v>
      </c>
      <c r="AV119" s="7">
        <v>2.6253000000000002</v>
      </c>
      <c r="AW119" s="6">
        <v>5.2262000000000004</v>
      </c>
      <c r="AX119" s="6">
        <v>0.95423999999999998</v>
      </c>
      <c r="AY119" s="7">
        <v>5.5119999999999996</v>
      </c>
      <c r="AZ119" s="7">
        <v>2.3483000000000001</v>
      </c>
      <c r="BA119" s="6">
        <v>5.2262000000000004</v>
      </c>
      <c r="BB119" s="6">
        <v>0.90308999999999995</v>
      </c>
    </row>
    <row r="120" spans="1:54" x14ac:dyDescent="0.3">
      <c r="A120" t="s">
        <v>100</v>
      </c>
      <c r="B120">
        <v>4.1353553094087747</v>
      </c>
      <c r="C120">
        <f>VLOOKUP(População!$A120,Cidades!$A$1:$E$174,2,FALSE)</f>
        <v>2.2278867046136734</v>
      </c>
      <c r="D120">
        <f>VLOOKUP(População!$A120,Cidades!$A$1:$E$174,3,FALSE)</f>
        <v>0.6020599913279624</v>
      </c>
      <c r="E120">
        <f>VLOOKUP(População!$A120,Cidades!$A$1:$E$174,4,FALSE)</f>
        <v>2.6253124509616739</v>
      </c>
      <c r="F120">
        <f>VLOOKUP(População!$A120,Cidades!$A$1:$E$174,5,FALSE)</f>
        <v>0.6020599913279624</v>
      </c>
      <c r="N120" t="s">
        <v>100</v>
      </c>
      <c r="O120">
        <v>4.1353999999999997</v>
      </c>
      <c r="P120">
        <v>2.2279</v>
      </c>
      <c r="Q120">
        <v>2.1257000000000001</v>
      </c>
      <c r="R120">
        <v>0.10213999999999999</v>
      </c>
      <c r="S120">
        <v>4.1353999999999997</v>
      </c>
      <c r="T120">
        <v>0.60206000000000004</v>
      </c>
      <c r="U120">
        <v>0.81</v>
      </c>
      <c r="V120">
        <v>-0.20794000000000001</v>
      </c>
      <c r="W120">
        <v>4.1353999999999997</v>
      </c>
      <c r="X120">
        <v>2.6253000000000002</v>
      </c>
      <c r="Y120">
        <v>2.6760999999999999</v>
      </c>
      <c r="Z120">
        <v>-5.0826999999999997E-2</v>
      </c>
      <c r="AA120">
        <v>4.1353999999999997</v>
      </c>
      <c r="AB120">
        <v>0.60206000000000004</v>
      </c>
      <c r="AC120">
        <v>1.0515000000000001</v>
      </c>
      <c r="AD120">
        <v>-0.44941999999999999</v>
      </c>
      <c r="AI120" s="6">
        <v>-0.30359999999999998</v>
      </c>
      <c r="AJ120" s="6">
        <v>0.35835</v>
      </c>
      <c r="AQ120" s="6">
        <v>-0.37383</v>
      </c>
      <c r="AR120" s="6">
        <v>0.56732000000000005</v>
      </c>
      <c r="AU120" s="6">
        <v>5.6064999999999996</v>
      </c>
      <c r="AV120" s="6">
        <v>4.1535000000000002</v>
      </c>
      <c r="AW120" s="7">
        <v>4.1353999999999997</v>
      </c>
      <c r="AX120" s="7">
        <v>0.60206000000000004</v>
      </c>
      <c r="AY120" s="6">
        <v>4.6454000000000004</v>
      </c>
      <c r="AZ120" s="6">
        <v>2.1875</v>
      </c>
      <c r="BA120" s="7">
        <v>4.1353999999999997</v>
      </c>
      <c r="BB120" s="7">
        <v>0.60206000000000004</v>
      </c>
    </row>
    <row r="121" spans="1:54" x14ac:dyDescent="0.3">
      <c r="A121" t="s">
        <v>101</v>
      </c>
      <c r="B121">
        <v>5.6065339863505974</v>
      </c>
      <c r="C121">
        <f>VLOOKUP(População!$A121,Cidades!$A$1:$E$174,2,FALSE)</f>
        <v>2.5403294747908736</v>
      </c>
      <c r="D121">
        <f>VLOOKUP(População!$A121,Cidades!$A$1:$E$174,3,FALSE)</f>
        <v>1.4471580313422192</v>
      </c>
      <c r="E121">
        <f>VLOOKUP(População!$A121,Cidades!$A$1:$E$174,4,FALSE)</f>
        <v>4.1535099893008374</v>
      </c>
      <c r="F121">
        <f>VLOOKUP(População!$A121,Cidades!$A$1:$E$174,5,FALSE)</f>
        <v>1.7481880270062005</v>
      </c>
      <c r="N121" t="s">
        <v>101</v>
      </c>
      <c r="O121">
        <v>5.6064999999999996</v>
      </c>
      <c r="P121">
        <v>2.5402999999999998</v>
      </c>
      <c r="Q121">
        <v>2.4725999999999999</v>
      </c>
      <c r="R121">
        <v>6.7700999999999997E-2</v>
      </c>
      <c r="S121">
        <v>5.6064999999999996</v>
      </c>
      <c r="T121">
        <v>1.4472</v>
      </c>
      <c r="U121">
        <v>1.0267999999999999</v>
      </c>
      <c r="V121">
        <v>0.42037000000000002</v>
      </c>
      <c r="W121">
        <v>5.6064999999999996</v>
      </c>
      <c r="X121">
        <v>4.1535000000000002</v>
      </c>
      <c r="Y121">
        <v>3.5297000000000001</v>
      </c>
      <c r="Z121">
        <v>0.62377000000000005</v>
      </c>
      <c r="AA121">
        <v>5.6064999999999996</v>
      </c>
      <c r="AB121">
        <v>1.7482</v>
      </c>
      <c r="AC121">
        <v>1.3660000000000001</v>
      </c>
      <c r="AD121">
        <v>0.38222</v>
      </c>
      <c r="AI121" s="7">
        <v>-6.3832E-2</v>
      </c>
      <c r="AJ121" s="7">
        <v>-0.62770000000000004</v>
      </c>
      <c r="AQ121" s="7">
        <v>6.9569000000000006E-2</v>
      </c>
      <c r="AR121" s="7">
        <v>-0.63187000000000004</v>
      </c>
      <c r="AU121" s="7">
        <v>4.4743000000000004</v>
      </c>
      <c r="AV121" s="7">
        <v>4.0849000000000002</v>
      </c>
      <c r="AW121" s="6">
        <v>5.6064999999999996</v>
      </c>
      <c r="AX121" s="6">
        <v>1.7482</v>
      </c>
      <c r="AY121" s="6">
        <v>4.7507000000000001</v>
      </c>
      <c r="AZ121" s="6">
        <v>2.2967</v>
      </c>
      <c r="BA121" s="6">
        <v>5.6064999999999996</v>
      </c>
      <c r="BB121" s="6">
        <v>1.4472</v>
      </c>
    </row>
    <row r="122" spans="1:54" x14ac:dyDescent="0.3">
      <c r="A122" t="s">
        <v>102</v>
      </c>
      <c r="B122">
        <v>4.4743036971165608</v>
      </c>
      <c r="C122">
        <f>VLOOKUP(População!$A122,Cidades!$A$1:$E$174,2,FALSE)</f>
        <v>2.5465426634781312</v>
      </c>
      <c r="D122">
        <f>VLOOKUP(População!$A122,Cidades!$A$1:$E$174,3,FALSE)</f>
        <v>0</v>
      </c>
      <c r="E122">
        <f>VLOOKUP(População!$A122,Cidades!$A$1:$E$174,4,FALSE)</f>
        <v>4.0848621390484219</v>
      </c>
      <c r="F122">
        <f>VLOOKUP(População!$A122,Cidades!$A$1:$E$174,5,FALSE)</f>
        <v>0</v>
      </c>
      <c r="N122" t="s">
        <v>102</v>
      </c>
      <c r="O122">
        <v>4.4743000000000004</v>
      </c>
      <c r="P122">
        <v>2.5465</v>
      </c>
      <c r="Q122">
        <v>2.2057000000000002</v>
      </c>
      <c r="R122">
        <v>0.34088000000000002</v>
      </c>
      <c r="S122">
        <v>4.4743000000000004</v>
      </c>
      <c r="T122">
        <v>0</v>
      </c>
      <c r="U122">
        <v>0.85994999999999999</v>
      </c>
      <c r="V122">
        <v>-0.85994999999999999</v>
      </c>
      <c r="W122">
        <v>4.4743000000000004</v>
      </c>
      <c r="X122">
        <v>4.0849000000000002</v>
      </c>
      <c r="Y122">
        <v>2.8727999999999998</v>
      </c>
      <c r="Z122">
        <v>1.2121</v>
      </c>
      <c r="AA122">
        <v>4.4743000000000004</v>
      </c>
      <c r="AB122">
        <v>0</v>
      </c>
      <c r="AC122">
        <v>1.1238999999999999</v>
      </c>
      <c r="AD122">
        <v>-1.1238999999999999</v>
      </c>
      <c r="AI122" s="6">
        <v>0.51805999999999996</v>
      </c>
      <c r="AJ122" s="6">
        <v>-1.1836</v>
      </c>
      <c r="AQ122" s="6">
        <v>-0.30387999999999998</v>
      </c>
      <c r="AR122" s="6">
        <v>-0.90110000000000001</v>
      </c>
      <c r="AU122" s="6">
        <v>4.8830999999999998</v>
      </c>
      <c r="AV122" s="6">
        <v>3.1162999999999998</v>
      </c>
      <c r="AW122" s="7">
        <v>4.4743000000000004</v>
      </c>
      <c r="AX122" s="7">
        <v>0</v>
      </c>
      <c r="AY122" s="7">
        <v>4.1212</v>
      </c>
      <c r="AZ122" s="7">
        <v>2.0293999999999999</v>
      </c>
      <c r="BA122" s="7">
        <v>4.4743000000000004</v>
      </c>
      <c r="BB122" s="7">
        <v>0</v>
      </c>
    </row>
    <row r="123" spans="1:54" x14ac:dyDescent="0.3">
      <c r="A123" t="s">
        <v>103</v>
      </c>
      <c r="B123">
        <v>4.8831445159072819</v>
      </c>
      <c r="C123">
        <f>VLOOKUP(População!$A123,Cidades!$A$1:$E$174,2,FALSE)</f>
        <v>2.3673559210260189</v>
      </c>
      <c r="D123">
        <f>VLOOKUP(População!$A123,Cidades!$A$1:$E$174,3,FALSE)</f>
        <v>0.84509804001425681</v>
      </c>
      <c r="E123">
        <f>VLOOKUP(População!$A123,Cidades!$A$1:$E$174,4,FALSE)</f>
        <v>3.1162755875805441</v>
      </c>
      <c r="F123">
        <f>VLOOKUP(População!$A123,Cidades!$A$1:$E$174,5,FALSE)</f>
        <v>1.3010299956639813</v>
      </c>
      <c r="N123" t="s">
        <v>103</v>
      </c>
      <c r="O123">
        <v>4.8830999999999998</v>
      </c>
      <c r="P123">
        <v>2.3673999999999999</v>
      </c>
      <c r="Q123">
        <v>2.3020999999999998</v>
      </c>
      <c r="R123">
        <v>6.5293000000000004E-2</v>
      </c>
      <c r="S123">
        <v>4.8830999999999998</v>
      </c>
      <c r="T123">
        <v>0.84509999999999996</v>
      </c>
      <c r="U123">
        <v>0.92018999999999995</v>
      </c>
      <c r="V123">
        <v>-7.5094999999999995E-2</v>
      </c>
      <c r="W123">
        <v>4.8830999999999998</v>
      </c>
      <c r="X123">
        <v>3.1162999999999998</v>
      </c>
      <c r="Y123">
        <v>3.11</v>
      </c>
      <c r="Z123">
        <v>6.2557999999999997E-3</v>
      </c>
      <c r="AA123">
        <v>4.8830999999999998</v>
      </c>
      <c r="AB123">
        <v>1.3009999999999999</v>
      </c>
      <c r="AC123">
        <v>1.2113</v>
      </c>
      <c r="AD123">
        <v>8.9696999999999999E-2</v>
      </c>
      <c r="AI123" s="7">
        <v>1.3515999999999999</v>
      </c>
      <c r="AJ123" s="7">
        <v>-0.70123000000000002</v>
      </c>
      <c r="AQ123" s="7">
        <v>-4.2070999999999997E-2</v>
      </c>
      <c r="AR123" s="7">
        <v>-0.47504999999999997</v>
      </c>
      <c r="AU123" s="7">
        <v>4.5990000000000002</v>
      </c>
      <c r="AV123" s="7">
        <v>2.1492</v>
      </c>
      <c r="AW123" s="6">
        <v>4.8830999999999998</v>
      </c>
      <c r="AX123" s="6">
        <v>1.3009999999999999</v>
      </c>
      <c r="AY123" s="6">
        <v>4.0334000000000003</v>
      </c>
      <c r="AZ123" s="6">
        <v>2.0863999999999998</v>
      </c>
      <c r="BA123" s="6">
        <v>4.8830999999999998</v>
      </c>
      <c r="BB123" s="6">
        <v>0.84509999999999996</v>
      </c>
    </row>
    <row r="124" spans="1:54" x14ac:dyDescent="0.3">
      <c r="A124" t="s">
        <v>104</v>
      </c>
      <c r="B124">
        <v>4.5989983057863615</v>
      </c>
      <c r="C124">
        <f>VLOOKUP(População!$A124,Cidades!$A$1:$E$174,2,FALSE)</f>
        <v>2.0413926851582249</v>
      </c>
      <c r="D124">
        <f>VLOOKUP(População!$A124,Cidades!$A$1:$E$174,3,FALSE)</f>
        <v>2.0211892990699383</v>
      </c>
      <c r="E124">
        <f>VLOOKUP(População!$A124,Cidades!$A$1:$E$174,4,FALSE)</f>
        <v>2.1492191126553797</v>
      </c>
      <c r="F124">
        <f>VLOOKUP(População!$A124,Cidades!$A$1:$E$174,5,FALSE)</f>
        <v>2.8228216453031045</v>
      </c>
      <c r="N124" t="s">
        <v>104</v>
      </c>
      <c r="O124">
        <v>4.5990000000000002</v>
      </c>
      <c r="P124">
        <v>2.0413999999999999</v>
      </c>
      <c r="Q124">
        <v>2.2351000000000001</v>
      </c>
      <c r="R124">
        <v>-0.19367000000000001</v>
      </c>
      <c r="S124">
        <v>4.5990000000000002</v>
      </c>
      <c r="T124">
        <v>2.0211999999999999</v>
      </c>
      <c r="U124">
        <v>0.87831999999999999</v>
      </c>
      <c r="V124">
        <v>1.1429</v>
      </c>
      <c r="W124">
        <v>4.5990000000000002</v>
      </c>
      <c r="X124">
        <v>2.1492</v>
      </c>
      <c r="Y124">
        <v>2.9451999999999998</v>
      </c>
      <c r="Z124">
        <v>-0.79593000000000003</v>
      </c>
      <c r="AA124">
        <v>4.5990000000000002</v>
      </c>
      <c r="AB124">
        <v>2.8228</v>
      </c>
      <c r="AC124">
        <v>1.1506000000000001</v>
      </c>
      <c r="AD124">
        <v>1.6721999999999999</v>
      </c>
      <c r="AI124" s="6">
        <v>-0.92428999999999994</v>
      </c>
      <c r="AJ124" s="6">
        <v>-0.23429</v>
      </c>
      <c r="AQ124" s="6">
        <v>-0.21315000000000001</v>
      </c>
      <c r="AR124" s="6">
        <v>-1.3879999999999999E-3</v>
      </c>
      <c r="AU124" s="6">
        <v>4.7492999999999999</v>
      </c>
      <c r="AV124" s="6">
        <v>2.7839</v>
      </c>
      <c r="AW124" s="7">
        <v>4.5990000000000002</v>
      </c>
      <c r="AX124" s="7">
        <v>2.8228</v>
      </c>
      <c r="AY124" s="7">
        <v>5.3148</v>
      </c>
      <c r="AZ124" s="7">
        <v>2.5366</v>
      </c>
      <c r="BA124" s="7">
        <v>4.5990000000000002</v>
      </c>
      <c r="BB124" s="7">
        <v>2.0211999999999999</v>
      </c>
    </row>
    <row r="125" spans="1:54" x14ac:dyDescent="0.3">
      <c r="A125" t="s">
        <v>105</v>
      </c>
      <c r="B125">
        <v>4.7493497605974762</v>
      </c>
      <c r="C125">
        <f>VLOOKUP(População!$A125,Cidades!$A$1:$E$174,2,FALSE)</f>
        <v>2.2764618041732443</v>
      </c>
      <c r="D125">
        <f>VLOOKUP(População!$A125,Cidades!$A$1:$E$174,3,FALSE)</f>
        <v>1.4771212547196624</v>
      </c>
      <c r="E125">
        <f>VLOOKUP(População!$A125,Cidades!$A$1:$E$174,4,FALSE)</f>
        <v>2.7839035792727351</v>
      </c>
      <c r="F125">
        <f>VLOOKUP(População!$A125,Cidades!$A$1:$E$174,5,FALSE)</f>
        <v>1.6127838567197355</v>
      </c>
      <c r="N125" t="s">
        <v>105</v>
      </c>
      <c r="O125">
        <v>4.7492999999999999</v>
      </c>
      <c r="P125">
        <v>2.2765</v>
      </c>
      <c r="Q125">
        <v>2.2705000000000002</v>
      </c>
      <c r="R125">
        <v>5.9461000000000002E-3</v>
      </c>
      <c r="S125">
        <v>4.7492999999999999</v>
      </c>
      <c r="T125">
        <v>1.4771000000000001</v>
      </c>
      <c r="U125">
        <v>0.90047999999999995</v>
      </c>
      <c r="V125">
        <v>0.57664000000000004</v>
      </c>
      <c r="W125">
        <v>4.7492999999999999</v>
      </c>
      <c r="X125">
        <v>2.7839</v>
      </c>
      <c r="Y125">
        <v>3.0324</v>
      </c>
      <c r="Z125">
        <v>-0.24848999999999999</v>
      </c>
      <c r="AA125">
        <v>4.7492999999999999</v>
      </c>
      <c r="AB125">
        <v>1.6128</v>
      </c>
      <c r="AC125">
        <v>1.1827000000000001</v>
      </c>
      <c r="AD125">
        <v>0.43004999999999999</v>
      </c>
      <c r="AI125" s="7">
        <v>1.6660999999999999E-2</v>
      </c>
      <c r="AJ125" s="7">
        <v>-1.1333</v>
      </c>
      <c r="AQ125" s="6">
        <v>-3.8706999999999998E-2</v>
      </c>
      <c r="AR125" s="7">
        <v>-0.86639999999999995</v>
      </c>
      <c r="AU125" s="7">
        <v>5.5119999999999996</v>
      </c>
      <c r="AV125" s="7">
        <v>3.0910000000000002</v>
      </c>
      <c r="AW125" s="6">
        <v>4.7492999999999999</v>
      </c>
      <c r="AX125" s="6">
        <v>1.6128</v>
      </c>
      <c r="AY125" s="6">
        <v>4.7062999999999997</v>
      </c>
      <c r="AZ125" s="6">
        <v>2.0211999999999999</v>
      </c>
      <c r="BA125" s="6">
        <v>4.7492999999999999</v>
      </c>
      <c r="BB125" s="6">
        <v>1.4771000000000001</v>
      </c>
    </row>
    <row r="126" spans="1:54" x14ac:dyDescent="0.3">
      <c r="A126" t="s">
        <v>169</v>
      </c>
      <c r="B126">
        <v>5.5119808992470753</v>
      </c>
      <c r="C126">
        <f>VLOOKUP(População!$A126,Cidades!$A$1:$E$174,2,FALSE)</f>
        <v>2.3483048630481607</v>
      </c>
      <c r="D126">
        <f>VLOOKUP(População!$A126,Cidades!$A$1:$E$174,3,FALSE)</f>
        <v>1.3424226808222062</v>
      </c>
      <c r="E126">
        <f>VLOOKUP(População!$A126,Cidades!$A$1:$E$174,4,FALSE)</f>
        <v>3.0909630765957314</v>
      </c>
      <c r="F126">
        <f>VLOOKUP(População!$A126,Cidades!$A$1:$E$174,5,FALSE)</f>
        <v>2.6384892569546374</v>
      </c>
      <c r="N126" t="s">
        <v>169</v>
      </c>
      <c r="O126">
        <v>5.5119999999999996</v>
      </c>
      <c r="P126">
        <v>2.3483000000000001</v>
      </c>
      <c r="Q126">
        <v>2.4502999999999999</v>
      </c>
      <c r="R126">
        <v>-0.10203</v>
      </c>
      <c r="S126">
        <v>5.5119999999999996</v>
      </c>
      <c r="T126">
        <v>1.3424</v>
      </c>
      <c r="U126">
        <v>1.0128999999999999</v>
      </c>
      <c r="V126">
        <v>0.32956999999999997</v>
      </c>
      <c r="W126">
        <v>5.5119999999999996</v>
      </c>
      <c r="X126">
        <v>3.0910000000000002</v>
      </c>
      <c r="Y126">
        <v>3.4748999999999999</v>
      </c>
      <c r="Z126">
        <v>-0.38391999999999998</v>
      </c>
      <c r="AA126">
        <v>5.5119999999999996</v>
      </c>
      <c r="AB126">
        <v>2.6385000000000001</v>
      </c>
      <c r="AC126">
        <v>1.3458000000000001</v>
      </c>
      <c r="AD126">
        <v>1.2927</v>
      </c>
      <c r="AI126" s="6">
        <v>-0.57677999999999996</v>
      </c>
      <c r="AJ126" s="6">
        <v>-0.65447</v>
      </c>
      <c r="AQ126" s="7">
        <v>9.9461999999999995E-2</v>
      </c>
      <c r="AR126" s="6">
        <v>-0.44280999999999998</v>
      </c>
      <c r="AU126" s="6">
        <v>4.6454000000000004</v>
      </c>
      <c r="AV126" s="6">
        <v>2.5888</v>
      </c>
      <c r="AW126" s="7">
        <v>5.5119999999999996</v>
      </c>
      <c r="AX126" s="7">
        <v>2.6385000000000001</v>
      </c>
      <c r="AY126" s="7">
        <v>4.234</v>
      </c>
      <c r="AZ126" s="7">
        <v>2.5943999999999998</v>
      </c>
      <c r="BA126" s="7">
        <v>5.5119999999999996</v>
      </c>
      <c r="BB126" s="7">
        <v>1.3424</v>
      </c>
    </row>
    <row r="127" spans="1:54" x14ac:dyDescent="0.3">
      <c r="A127" t="s">
        <v>106</v>
      </c>
      <c r="B127">
        <v>4.6454222693490923</v>
      </c>
      <c r="C127">
        <f>VLOOKUP(População!$A127,Cidades!$A$1:$E$174,2,FALSE)</f>
        <v>2.1875207208364631</v>
      </c>
      <c r="D127">
        <f>VLOOKUP(População!$A127,Cidades!$A$1:$E$174,3,FALSE)</f>
        <v>0</v>
      </c>
      <c r="E127">
        <f>VLOOKUP(População!$A127,Cidades!$A$1:$E$174,4,FALSE)</f>
        <v>2.5888317255942073</v>
      </c>
      <c r="F127">
        <f>VLOOKUP(População!$A127,Cidades!$A$1:$E$174,5,FALSE)</f>
        <v>0</v>
      </c>
      <c r="N127" t="s">
        <v>106</v>
      </c>
      <c r="O127">
        <v>4.6454000000000004</v>
      </c>
      <c r="P127">
        <v>2.1875</v>
      </c>
      <c r="Q127">
        <v>2.246</v>
      </c>
      <c r="R127">
        <v>-5.849E-2</v>
      </c>
      <c r="S127">
        <v>4.6454000000000004</v>
      </c>
      <c r="T127">
        <v>0</v>
      </c>
      <c r="U127">
        <v>0.88515999999999995</v>
      </c>
      <c r="V127">
        <v>-0.88515999999999995</v>
      </c>
      <c r="W127">
        <v>4.6454000000000004</v>
      </c>
      <c r="X127">
        <v>2.5888</v>
      </c>
      <c r="Y127">
        <v>2.9721000000000002</v>
      </c>
      <c r="Z127">
        <v>-0.38325999999999999</v>
      </c>
      <c r="AA127">
        <v>4.6454000000000004</v>
      </c>
      <c r="AB127">
        <v>0</v>
      </c>
      <c r="AC127">
        <v>1.1605000000000001</v>
      </c>
      <c r="AD127">
        <v>-1.1605000000000001</v>
      </c>
      <c r="AI127" s="7">
        <v>-0.26094000000000001</v>
      </c>
      <c r="AJ127" s="7">
        <v>-0.54312000000000005</v>
      </c>
      <c r="AQ127" s="6">
        <v>-0.17882999999999999</v>
      </c>
      <c r="AR127" s="7">
        <v>-0.31135000000000002</v>
      </c>
      <c r="AU127" s="7">
        <v>4.6067</v>
      </c>
      <c r="AV127" s="7">
        <v>1.7708999999999999</v>
      </c>
      <c r="AW127" s="6">
        <v>4.6454000000000004</v>
      </c>
      <c r="AX127" s="6">
        <v>0</v>
      </c>
      <c r="AY127" s="6">
        <v>3.7905000000000002</v>
      </c>
      <c r="AZ127" s="6">
        <v>1.9912000000000001</v>
      </c>
      <c r="BA127" s="6">
        <v>4.6454000000000004</v>
      </c>
      <c r="BB127" s="6">
        <v>0</v>
      </c>
    </row>
    <row r="128" spans="1:54" x14ac:dyDescent="0.3">
      <c r="A128" t="s">
        <v>107</v>
      </c>
      <c r="B128">
        <v>4.6067252245758397</v>
      </c>
      <c r="C128">
        <f>VLOOKUP(População!$A128,Cidades!$A$1:$E$174,2,FALSE)</f>
        <v>1.6334684555795864</v>
      </c>
      <c r="D128">
        <f>VLOOKUP(População!$A128,Cidades!$A$1:$E$174,3,FALSE)</f>
        <v>0.47712125471966244</v>
      </c>
      <c r="E128">
        <f>VLOOKUP(População!$A128,Cidades!$A$1:$E$174,4,FALSE)</f>
        <v>1.7708520116421442</v>
      </c>
      <c r="F128">
        <f>VLOOKUP(População!$A128,Cidades!$A$1:$E$174,5,FALSE)</f>
        <v>0.77815125038364363</v>
      </c>
      <c r="N128" t="s">
        <v>107</v>
      </c>
      <c r="O128">
        <v>4.6067</v>
      </c>
      <c r="P128">
        <v>1.6335</v>
      </c>
      <c r="Q128">
        <v>2.2368999999999999</v>
      </c>
      <c r="R128">
        <v>-0.60341999999999996</v>
      </c>
      <c r="S128">
        <v>4.6067</v>
      </c>
      <c r="T128">
        <v>0.47711999999999999</v>
      </c>
      <c r="U128">
        <v>0.87946000000000002</v>
      </c>
      <c r="V128">
        <v>-0.40233999999999998</v>
      </c>
      <c r="W128">
        <v>4.6067</v>
      </c>
      <c r="X128">
        <v>1.7708999999999999</v>
      </c>
      <c r="Y128">
        <v>2.9496000000000002</v>
      </c>
      <c r="Z128">
        <v>-1.1788000000000001</v>
      </c>
      <c r="AA128">
        <v>4.6067</v>
      </c>
      <c r="AB128">
        <v>0.77815000000000001</v>
      </c>
      <c r="AC128">
        <v>1.1521999999999999</v>
      </c>
      <c r="AD128">
        <v>-0.37408999999999998</v>
      </c>
      <c r="AI128" s="6">
        <v>-0.55013999999999996</v>
      </c>
      <c r="AJ128" s="6">
        <v>6.6115999999999994E-2</v>
      </c>
      <c r="AQ128" s="7">
        <v>7.515E-3</v>
      </c>
      <c r="AR128" s="6">
        <v>0.29920999999999998</v>
      </c>
      <c r="AU128" s="6">
        <v>4.7507000000000001</v>
      </c>
      <c r="AV128" s="6">
        <v>2.94</v>
      </c>
      <c r="AW128" s="7">
        <v>4.6067</v>
      </c>
      <c r="AX128" s="7">
        <v>0.77815000000000001</v>
      </c>
      <c r="AY128" s="7">
        <v>5.8566000000000003</v>
      </c>
      <c r="AZ128" s="7">
        <v>2.5402999999999998</v>
      </c>
      <c r="BA128" s="7">
        <v>4.6067</v>
      </c>
      <c r="BB128" s="7">
        <v>0.47711999999999999</v>
      </c>
    </row>
    <row r="129" spans="1:54" x14ac:dyDescent="0.3">
      <c r="A129" t="s">
        <v>170</v>
      </c>
      <c r="B129">
        <v>4.7506780682494991</v>
      </c>
      <c r="C129">
        <f>VLOOKUP(População!$A129,Cidades!$A$1:$E$174,2,FALSE)</f>
        <v>2.2966651902615309</v>
      </c>
      <c r="D129">
        <f>VLOOKUP(População!$A129,Cidades!$A$1:$E$174,3,FALSE)</f>
        <v>1.5314789170422551</v>
      </c>
      <c r="E129">
        <f>VLOOKUP(População!$A129,Cidades!$A$1:$E$174,4,FALSE)</f>
        <v>2.9400181550076634</v>
      </c>
      <c r="F129">
        <f>VLOOKUP(População!$A129,Cidades!$A$1:$E$174,5,FALSE)</f>
        <v>2.9360107957152097</v>
      </c>
      <c r="N129" t="s">
        <v>170</v>
      </c>
      <c r="O129">
        <v>4.7507000000000001</v>
      </c>
      <c r="P129">
        <v>2.2967</v>
      </c>
      <c r="Q129">
        <v>2.2707999999999999</v>
      </c>
      <c r="R129">
        <v>2.5836000000000001E-2</v>
      </c>
      <c r="S129">
        <v>4.7507000000000001</v>
      </c>
      <c r="T129">
        <v>1.5315000000000001</v>
      </c>
      <c r="U129">
        <v>0.90066999999999997</v>
      </c>
      <c r="V129">
        <v>0.63080999999999998</v>
      </c>
      <c r="W129">
        <v>4.7507000000000001</v>
      </c>
      <c r="X129">
        <v>2.94</v>
      </c>
      <c r="Y129">
        <v>3.0331999999999999</v>
      </c>
      <c r="Z129">
        <v>-9.3142000000000003E-2</v>
      </c>
      <c r="AA129">
        <v>4.7507000000000001</v>
      </c>
      <c r="AB129">
        <v>2.9359999999999999</v>
      </c>
      <c r="AC129">
        <v>1.1830000000000001</v>
      </c>
      <c r="AD129">
        <v>1.7529999999999999</v>
      </c>
      <c r="AI129" s="7">
        <v>-1.2479</v>
      </c>
      <c r="AJ129" s="7">
        <v>-0.89368999999999998</v>
      </c>
      <c r="AQ129" s="6">
        <v>0.10365000000000001</v>
      </c>
      <c r="AR129" s="7">
        <v>-0.70123999999999997</v>
      </c>
      <c r="AU129" s="7">
        <v>4.1212</v>
      </c>
      <c r="AV129" s="7">
        <v>2.5249999999999999</v>
      </c>
      <c r="AW129" s="6">
        <v>4.7507000000000001</v>
      </c>
      <c r="AX129" s="6">
        <v>2.9359999999999999</v>
      </c>
      <c r="AY129" s="6">
        <v>4.3674999999999997</v>
      </c>
      <c r="AZ129" s="6">
        <v>2.1461000000000001</v>
      </c>
      <c r="BA129" s="6">
        <v>4.7507000000000001</v>
      </c>
      <c r="BB129" s="6">
        <v>1.5315000000000001</v>
      </c>
    </row>
    <row r="130" spans="1:54" x14ac:dyDescent="0.3">
      <c r="A130" t="s">
        <v>108</v>
      </c>
      <c r="B130">
        <v>4.1211986025846903</v>
      </c>
      <c r="C130">
        <f>VLOOKUP(População!$A130,Cidades!$A$1:$E$174,2,FALSE)</f>
        <v>2.0293837776852097</v>
      </c>
      <c r="D130">
        <f>VLOOKUP(População!$A130,Cidades!$A$1:$E$174,3,FALSE)</f>
        <v>0.6020599913279624</v>
      </c>
      <c r="E130">
        <f>VLOOKUP(População!$A130,Cidades!$A$1:$E$174,4,FALSE)</f>
        <v>2.5250448070368452</v>
      </c>
      <c r="F130">
        <f>VLOOKUP(População!$A130,Cidades!$A$1:$E$174,5,FALSE)</f>
        <v>0.84509804001425681</v>
      </c>
      <c r="N130" t="s">
        <v>108</v>
      </c>
      <c r="O130">
        <v>4.1212</v>
      </c>
      <c r="P130">
        <v>2.0293999999999999</v>
      </c>
      <c r="Q130">
        <v>2.1223999999999998</v>
      </c>
      <c r="R130">
        <v>-9.3021999999999994E-2</v>
      </c>
      <c r="S130">
        <v>4.1212</v>
      </c>
      <c r="T130">
        <v>0.60206000000000004</v>
      </c>
      <c r="U130">
        <v>0.80791999999999997</v>
      </c>
      <c r="V130">
        <v>-0.20585999999999999</v>
      </c>
      <c r="W130">
        <v>4.1212</v>
      </c>
      <c r="X130">
        <v>2.5249999999999999</v>
      </c>
      <c r="Y130">
        <v>2.6678999999999999</v>
      </c>
      <c r="Z130">
        <v>-0.14288000000000001</v>
      </c>
      <c r="AA130">
        <v>4.1212</v>
      </c>
      <c r="AB130">
        <v>0.84509999999999996</v>
      </c>
      <c r="AC130">
        <v>1.0485</v>
      </c>
      <c r="AD130">
        <v>-0.20335</v>
      </c>
      <c r="AI130" s="6">
        <v>-0.32602999999999999</v>
      </c>
      <c r="AJ130" s="6">
        <v>-1.0878000000000001</v>
      </c>
      <c r="AQ130" s="6">
        <v>-0.37081999999999998</v>
      </c>
      <c r="AR130" s="6">
        <v>-0.83504</v>
      </c>
      <c r="AU130" s="6">
        <v>4.2160000000000002</v>
      </c>
      <c r="AV130" s="6">
        <v>1.7924</v>
      </c>
      <c r="AW130" s="7">
        <v>4.1212</v>
      </c>
      <c r="AX130" s="7">
        <v>0.84509999999999996</v>
      </c>
      <c r="AY130" s="7">
        <v>3.9253</v>
      </c>
      <c r="AZ130" s="7">
        <v>1.9912000000000001</v>
      </c>
      <c r="BA130" s="7">
        <v>4.1212</v>
      </c>
      <c r="BB130" s="7">
        <v>0.60206000000000004</v>
      </c>
    </row>
    <row r="131" spans="1:54" x14ac:dyDescent="0.3">
      <c r="A131" t="s">
        <v>109</v>
      </c>
      <c r="B131">
        <v>4.2160074681083124</v>
      </c>
      <c r="C131">
        <f>VLOOKUP(População!$A131,Cidades!$A$1:$E$174,2,FALSE)</f>
        <v>1.6434526764861874</v>
      </c>
      <c r="D131">
        <f>VLOOKUP(População!$A131,Cidades!$A$1:$E$174,3,FALSE)</f>
        <v>0.90308998699194354</v>
      </c>
      <c r="E131">
        <f>VLOOKUP(População!$A131,Cidades!$A$1:$E$174,4,FALSE)</f>
        <v>1.7923916894982539</v>
      </c>
      <c r="F131">
        <f>VLOOKUP(População!$A131,Cidades!$A$1:$E$174,5,FALSE)</f>
        <v>0.95424250943932487</v>
      </c>
      <c r="N131" t="s">
        <v>109</v>
      </c>
      <c r="O131">
        <v>4.2160000000000002</v>
      </c>
      <c r="P131">
        <v>1.6435</v>
      </c>
      <c r="Q131">
        <v>2.1448</v>
      </c>
      <c r="R131">
        <v>-0.50131000000000003</v>
      </c>
      <c r="S131">
        <v>4.2160000000000002</v>
      </c>
      <c r="T131">
        <v>0.90308999999999995</v>
      </c>
      <c r="U131">
        <v>0.82189000000000001</v>
      </c>
      <c r="V131">
        <v>8.1203999999999998E-2</v>
      </c>
      <c r="W131">
        <v>4.2160000000000002</v>
      </c>
      <c r="X131">
        <v>1.7924</v>
      </c>
      <c r="Y131">
        <v>2.7229000000000001</v>
      </c>
      <c r="Z131">
        <v>-0.93054000000000003</v>
      </c>
      <c r="AA131">
        <v>4.2160000000000002</v>
      </c>
      <c r="AB131">
        <v>0.95423999999999998</v>
      </c>
      <c r="AC131">
        <v>1.0687</v>
      </c>
      <c r="AD131">
        <v>-0.11448</v>
      </c>
      <c r="AI131" s="7">
        <v>-7.5827000000000006E-2</v>
      </c>
      <c r="AJ131" s="7">
        <v>1.9262999999999999</v>
      </c>
      <c r="AQ131" s="7">
        <v>0.35092000000000001</v>
      </c>
      <c r="AR131" s="7">
        <v>0.74651000000000001</v>
      </c>
      <c r="AU131" s="6">
        <v>4.0334000000000003</v>
      </c>
      <c r="AV131" s="6">
        <v>2.2989000000000002</v>
      </c>
      <c r="AW131" s="6">
        <v>4.2160000000000002</v>
      </c>
      <c r="AX131" s="6">
        <v>0.95423999999999998</v>
      </c>
      <c r="AY131" s="6">
        <v>5.6368</v>
      </c>
      <c r="AZ131" s="6">
        <v>2.2833000000000001</v>
      </c>
      <c r="BA131" s="6">
        <v>4.2160000000000002</v>
      </c>
      <c r="BB131" s="6">
        <v>0.90308999999999995</v>
      </c>
    </row>
    <row r="132" spans="1:54" x14ac:dyDescent="0.3">
      <c r="A132" t="s">
        <v>110</v>
      </c>
      <c r="B132">
        <v>3.8849651982007325</v>
      </c>
      <c r="C132">
        <f>VLOOKUP(População!$A132,Cidades!$A$1:$E$174,2,FALSE)</f>
        <v>2.6394864892685859</v>
      </c>
      <c r="D132">
        <f>VLOOKUP(População!$A132,Cidades!$A$1:$E$174,3,FALSE)</f>
        <v>2.1553360374650619</v>
      </c>
      <c r="E132">
        <f>VLOOKUP(População!$A132,Cidades!$A$1:$E$174,4,FALSE)</f>
        <v>4.4132997640812519</v>
      </c>
      <c r="F132">
        <f>VLOOKUP(População!$A132,Cidades!$A$1:$E$174,5,FALSE)</f>
        <v>2.9513375187959179</v>
      </c>
      <c r="N132" t="s">
        <v>110</v>
      </c>
      <c r="O132">
        <v>3.8849999999999998</v>
      </c>
      <c r="P132">
        <v>2.6395</v>
      </c>
      <c r="Q132">
        <v>2.0667</v>
      </c>
      <c r="R132">
        <v>0.57277999999999996</v>
      </c>
      <c r="S132">
        <v>3.8849999999999998</v>
      </c>
      <c r="T132">
        <v>2.1553</v>
      </c>
      <c r="U132">
        <v>0.77310000000000001</v>
      </c>
      <c r="V132">
        <v>1.3822000000000001</v>
      </c>
      <c r="W132">
        <v>3.8849999999999998</v>
      </c>
      <c r="X132">
        <v>4.4132999999999996</v>
      </c>
      <c r="Y132">
        <v>2.5308999999999999</v>
      </c>
      <c r="Z132">
        <v>1.8824000000000001</v>
      </c>
      <c r="AA132">
        <v>3.8849999999999998</v>
      </c>
      <c r="AB132">
        <v>2.9512999999999998</v>
      </c>
      <c r="AC132">
        <v>0.99795</v>
      </c>
      <c r="AD132">
        <v>1.9534</v>
      </c>
      <c r="AI132" s="6">
        <v>-0.62229000000000001</v>
      </c>
      <c r="AJ132" s="6">
        <v>-0.75709000000000004</v>
      </c>
      <c r="AQ132" s="7">
        <v>0.19186</v>
      </c>
      <c r="AR132" s="6">
        <v>-0.51354999999999995</v>
      </c>
      <c r="AU132" s="7">
        <v>5.3148</v>
      </c>
      <c r="AV132" s="7">
        <v>3.9834999999999998</v>
      </c>
      <c r="AW132" s="7">
        <v>3.8849999999999998</v>
      </c>
      <c r="AX132" s="7">
        <v>2.9512999999999998</v>
      </c>
      <c r="AY132" s="7">
        <v>5.9237000000000002</v>
      </c>
      <c r="AZ132" s="7">
        <v>2.4813999999999998</v>
      </c>
      <c r="BA132" s="7">
        <v>3.8849999999999998</v>
      </c>
      <c r="BB132" s="7">
        <v>2.1553</v>
      </c>
    </row>
    <row r="133" spans="1:54" x14ac:dyDescent="0.3">
      <c r="A133" t="s">
        <v>111</v>
      </c>
      <c r="B133">
        <v>4.0333835411731194</v>
      </c>
      <c r="C133">
        <f>VLOOKUP(População!$A133,Cidades!$A$1:$E$174,2,FALSE)</f>
        <v>2.0863598306747484</v>
      </c>
      <c r="D133">
        <f>VLOOKUP(População!$A133,Cidades!$A$1:$E$174,3,FALSE)</f>
        <v>0</v>
      </c>
      <c r="E133">
        <f>VLOOKUP(População!$A133,Cidades!$A$1:$E$174,4,FALSE)</f>
        <v>2.2988530764097068</v>
      </c>
      <c r="F133">
        <f>VLOOKUP(População!$A133,Cidades!$A$1:$E$174,5,FALSE)</f>
        <v>0</v>
      </c>
      <c r="N133" t="s">
        <v>111</v>
      </c>
      <c r="O133">
        <v>4.0334000000000003</v>
      </c>
      <c r="P133">
        <v>2.0863999999999998</v>
      </c>
      <c r="Q133">
        <v>2.1017000000000001</v>
      </c>
      <c r="R133">
        <v>-1.5339999999999999E-2</v>
      </c>
      <c r="S133">
        <v>4.0334000000000003</v>
      </c>
      <c r="T133">
        <v>0</v>
      </c>
      <c r="U133">
        <v>0.79496999999999995</v>
      </c>
      <c r="V133">
        <v>-0.79496999999999995</v>
      </c>
      <c r="W133">
        <v>4.0334000000000003</v>
      </c>
      <c r="X133">
        <v>2.2989000000000002</v>
      </c>
      <c r="Y133">
        <v>2.617</v>
      </c>
      <c r="Z133">
        <v>-0.31812000000000001</v>
      </c>
      <c r="AA133">
        <v>4.0334000000000003</v>
      </c>
      <c r="AB133">
        <v>0</v>
      </c>
      <c r="AC133">
        <v>1.0297000000000001</v>
      </c>
      <c r="AD133">
        <v>-1.0297000000000001</v>
      </c>
      <c r="AI133" s="7">
        <v>0.22206999999999999</v>
      </c>
      <c r="AJ133" s="7">
        <v>-0.76754999999999995</v>
      </c>
      <c r="AQ133" s="6">
        <v>0.20252000000000001</v>
      </c>
      <c r="AR133" s="7">
        <v>-0.46605000000000002</v>
      </c>
      <c r="AU133" s="6">
        <v>4.7062999999999997</v>
      </c>
      <c r="AV133" s="6">
        <v>2.3283999999999998</v>
      </c>
      <c r="AW133" s="6">
        <v>4.0334000000000003</v>
      </c>
      <c r="AX133" s="6">
        <v>0</v>
      </c>
      <c r="AY133" s="7">
        <v>5.4013999999999998</v>
      </c>
      <c r="AZ133" s="7">
        <v>2.4983</v>
      </c>
      <c r="BA133" s="6">
        <v>4.0334000000000003</v>
      </c>
      <c r="BB133" s="6">
        <v>0</v>
      </c>
    </row>
    <row r="134" spans="1:54" x14ac:dyDescent="0.3">
      <c r="A134" t="s">
        <v>112</v>
      </c>
      <c r="B134">
        <v>5.3147601893777532</v>
      </c>
      <c r="C134">
        <f>VLOOKUP(População!$A134,Cidades!$A$1:$E$174,2,FALSE)</f>
        <v>2.53655844257153</v>
      </c>
      <c r="D134">
        <f>VLOOKUP(População!$A134,Cidades!$A$1:$E$174,3,FALSE)</f>
        <v>1.3979400086720377</v>
      </c>
      <c r="E134">
        <f>VLOOKUP(População!$A134,Cidades!$A$1:$E$174,4,FALSE)</f>
        <v>3.9834909718151663</v>
      </c>
      <c r="F134">
        <f>VLOOKUP(População!$A134,Cidades!$A$1:$E$174,5,FALSE)</f>
        <v>1.4623979978989561</v>
      </c>
      <c r="N134" t="s">
        <v>112</v>
      </c>
      <c r="O134">
        <v>5.3148</v>
      </c>
      <c r="P134">
        <v>2.5366</v>
      </c>
      <c r="Q134">
        <v>2.4037999999999999</v>
      </c>
      <c r="R134">
        <v>0.13272999999999999</v>
      </c>
      <c r="S134">
        <v>5.3148</v>
      </c>
      <c r="T134">
        <v>1.3978999999999999</v>
      </c>
      <c r="U134">
        <v>0.98379000000000005</v>
      </c>
      <c r="V134">
        <v>0.41415000000000002</v>
      </c>
      <c r="W134">
        <v>5.3148</v>
      </c>
      <c r="X134">
        <v>3.9834999999999998</v>
      </c>
      <c r="Y134">
        <v>3.3605</v>
      </c>
      <c r="Z134">
        <v>0.62304000000000004</v>
      </c>
      <c r="AA134">
        <v>5.3148</v>
      </c>
      <c r="AB134">
        <v>1.4623999999999999</v>
      </c>
      <c r="AC134">
        <v>1.3036000000000001</v>
      </c>
      <c r="AD134">
        <v>0.1588</v>
      </c>
      <c r="AI134" s="6">
        <v>0.29288999999999998</v>
      </c>
      <c r="AJ134" s="6">
        <v>-1.1679999999999999</v>
      </c>
      <c r="AQ134" s="7">
        <v>0.10213999999999999</v>
      </c>
      <c r="AR134" s="6">
        <v>-0.89032999999999995</v>
      </c>
      <c r="AU134" s="7">
        <v>4.234</v>
      </c>
      <c r="AV134" s="7">
        <v>3.9045999999999998</v>
      </c>
      <c r="AW134" s="7">
        <v>5.3148</v>
      </c>
      <c r="AX134" s="7">
        <v>1.4623999999999999</v>
      </c>
      <c r="AY134" s="6">
        <v>3.6177000000000001</v>
      </c>
      <c r="AZ134" s="6">
        <v>2.4216000000000002</v>
      </c>
      <c r="BA134" s="7">
        <v>5.3148</v>
      </c>
      <c r="BB134" s="7">
        <v>1.3978999999999999</v>
      </c>
    </row>
    <row r="135" spans="1:54" x14ac:dyDescent="0.3">
      <c r="A135" t="s">
        <v>113</v>
      </c>
      <c r="B135">
        <v>4.7062567931239201</v>
      </c>
      <c r="C135">
        <f>VLOOKUP(População!$A135,Cidades!$A$1:$E$174,2,FALSE)</f>
        <v>2.0211892990699383</v>
      </c>
      <c r="D135">
        <f>VLOOKUP(População!$A135,Cidades!$A$1:$E$174,3,FALSE)</f>
        <v>0</v>
      </c>
      <c r="E135">
        <f>VLOOKUP(População!$A135,Cidades!$A$1:$E$174,4,FALSE)</f>
        <v>2.3283796034387376</v>
      </c>
      <c r="F135">
        <f>VLOOKUP(População!$A135,Cidades!$A$1:$E$174,5,FALSE)</f>
        <v>0</v>
      </c>
      <c r="N135" t="s">
        <v>113</v>
      </c>
      <c r="O135">
        <v>4.7062999999999997</v>
      </c>
      <c r="P135">
        <v>2.0211999999999999</v>
      </c>
      <c r="Q135">
        <v>2.2604000000000002</v>
      </c>
      <c r="R135">
        <v>-0.23916999999999999</v>
      </c>
      <c r="S135">
        <v>4.7062999999999997</v>
      </c>
      <c r="T135">
        <v>0</v>
      </c>
      <c r="U135">
        <v>0.89412999999999998</v>
      </c>
      <c r="V135">
        <v>-0.89412999999999998</v>
      </c>
      <c r="W135">
        <v>4.7062999999999997</v>
      </c>
      <c r="X135">
        <v>2.3283999999999998</v>
      </c>
      <c r="Y135">
        <v>3.0074000000000001</v>
      </c>
      <c r="Z135">
        <v>-0.67901</v>
      </c>
      <c r="AA135">
        <v>4.7062999999999997</v>
      </c>
      <c r="AB135">
        <v>0</v>
      </c>
      <c r="AC135">
        <v>1.1735</v>
      </c>
      <c r="AD135">
        <v>-1.1735</v>
      </c>
      <c r="AI135" s="7">
        <v>-1.0544</v>
      </c>
      <c r="AJ135" s="7">
        <v>-0.89298999999999995</v>
      </c>
      <c r="AQ135" s="6">
        <v>6.7700999999999997E-2</v>
      </c>
      <c r="AR135" s="7">
        <v>-0.60723000000000005</v>
      </c>
      <c r="AU135" s="6">
        <v>3.7905000000000002</v>
      </c>
      <c r="AV135" s="6">
        <v>2.3010000000000002</v>
      </c>
      <c r="AW135" s="6">
        <v>4.7062999999999997</v>
      </c>
      <c r="AX135" s="6">
        <v>0</v>
      </c>
      <c r="AY135" s="7">
        <v>4.7398999999999996</v>
      </c>
      <c r="AZ135" s="7">
        <v>2.3180999999999998</v>
      </c>
      <c r="BA135" s="6">
        <v>4.7062999999999997</v>
      </c>
      <c r="BB135" s="6">
        <v>0</v>
      </c>
    </row>
    <row r="136" spans="1:54" x14ac:dyDescent="0.3">
      <c r="A136" t="s">
        <v>114</v>
      </c>
      <c r="B136">
        <v>4.2339854787802116</v>
      </c>
      <c r="C136">
        <f>VLOOKUP(População!$A136,Cidades!$A$1:$E$174,2,FALSE)</f>
        <v>2.5943925503754266</v>
      </c>
      <c r="D136">
        <f>VLOOKUP(População!$A136,Cidades!$A$1:$E$174,3,FALSE)</f>
        <v>2.27415784926368</v>
      </c>
      <c r="E136">
        <f>VLOOKUP(População!$A136,Cidades!$A$1:$E$174,4,FALSE)</f>
        <v>3.9045532629767727</v>
      </c>
      <c r="F136">
        <f>VLOOKUP(População!$A136,Cidades!$A$1:$E$174,5,FALSE)</f>
        <v>3.4438885467773721</v>
      </c>
      <c r="N136" t="s">
        <v>114</v>
      </c>
      <c r="O136">
        <v>4.234</v>
      </c>
      <c r="P136">
        <v>2.5943999999999998</v>
      </c>
      <c r="Q136">
        <v>2.149</v>
      </c>
      <c r="R136">
        <v>0.44539000000000001</v>
      </c>
      <c r="S136">
        <v>4.234</v>
      </c>
      <c r="T136">
        <v>2.2742</v>
      </c>
      <c r="U136">
        <v>0.82454000000000005</v>
      </c>
      <c r="V136">
        <v>1.4496</v>
      </c>
      <c r="W136">
        <v>4.234</v>
      </c>
      <c r="X136">
        <v>3.9045999999999998</v>
      </c>
      <c r="Y136">
        <v>2.7334000000000001</v>
      </c>
      <c r="Z136">
        <v>1.1712</v>
      </c>
      <c r="AA136">
        <v>4.234</v>
      </c>
      <c r="AB136">
        <v>3.4439000000000002</v>
      </c>
      <c r="AC136">
        <v>1.0726</v>
      </c>
      <c r="AD136">
        <v>2.3713000000000002</v>
      </c>
      <c r="AI136" s="6">
        <v>-0.71457999999999999</v>
      </c>
      <c r="AJ136" s="6">
        <v>-0.26495999999999997</v>
      </c>
      <c r="AQ136" s="7">
        <v>0.34088000000000002</v>
      </c>
      <c r="AR136" s="6">
        <v>-0.24832000000000001</v>
      </c>
      <c r="AU136" s="7">
        <v>5.8566000000000003</v>
      </c>
      <c r="AV136" s="7">
        <v>3.8748</v>
      </c>
      <c r="AW136" s="7">
        <v>4.234</v>
      </c>
      <c r="AX136" s="7">
        <v>3.4439000000000002</v>
      </c>
      <c r="AY136" s="6">
        <v>5.6634000000000002</v>
      </c>
      <c r="AZ136" s="6">
        <v>2.3616999999999999</v>
      </c>
      <c r="BA136" s="7">
        <v>4.234</v>
      </c>
      <c r="BB136" s="7">
        <v>2.2742</v>
      </c>
    </row>
    <row r="137" spans="1:54" x14ac:dyDescent="0.3">
      <c r="A137" t="s">
        <v>115</v>
      </c>
      <c r="B137">
        <v>3.7904962769671093</v>
      </c>
      <c r="C137">
        <f>VLOOKUP(População!$A137,Cidades!$A$1:$E$174,2,FALSE)</f>
        <v>1.9912260756924949</v>
      </c>
      <c r="D137">
        <f>VLOOKUP(População!$A137,Cidades!$A$1:$E$174,3,FALSE)</f>
        <v>1.3979400086720377</v>
      </c>
      <c r="E137">
        <f>VLOOKUP(População!$A137,Cidades!$A$1:$E$174,4,FALSE)</f>
        <v>2.3010299956639813</v>
      </c>
      <c r="F137">
        <f>VLOOKUP(População!$A137,Cidades!$A$1:$E$174,5,FALSE)</f>
        <v>1.3979400086720377</v>
      </c>
      <c r="N137" t="s">
        <v>115</v>
      </c>
      <c r="O137">
        <v>3.7905000000000002</v>
      </c>
      <c r="P137">
        <v>1.9912000000000001</v>
      </c>
      <c r="Q137">
        <v>2.0444</v>
      </c>
      <c r="R137">
        <v>-5.3204000000000001E-2</v>
      </c>
      <c r="S137">
        <v>3.7905000000000002</v>
      </c>
      <c r="T137">
        <v>1.3978999999999999</v>
      </c>
      <c r="U137">
        <v>0.75917999999999997</v>
      </c>
      <c r="V137">
        <v>0.63875999999999999</v>
      </c>
      <c r="W137">
        <v>3.7905000000000002</v>
      </c>
      <c r="X137">
        <v>2.3010000000000002</v>
      </c>
      <c r="Y137">
        <v>2.476</v>
      </c>
      <c r="Z137">
        <v>-0.17502000000000001</v>
      </c>
      <c r="AA137">
        <v>3.7905000000000002</v>
      </c>
      <c r="AB137">
        <v>1.3978999999999999</v>
      </c>
      <c r="AC137">
        <v>0.97775999999999996</v>
      </c>
      <c r="AD137">
        <v>0.42018</v>
      </c>
      <c r="AI137" s="7">
        <v>1.1503000000000001</v>
      </c>
      <c r="AJ137" s="7">
        <v>1.7431000000000001</v>
      </c>
      <c r="AQ137" s="6">
        <v>6.5293000000000004E-2</v>
      </c>
      <c r="AR137" s="7">
        <v>1.0782</v>
      </c>
      <c r="AU137" s="6">
        <v>4.3674999999999997</v>
      </c>
      <c r="AV137" s="6">
        <v>2.5865999999999998</v>
      </c>
      <c r="AW137" s="6">
        <v>3.7905000000000002</v>
      </c>
      <c r="AX137" s="6">
        <v>1.3978999999999999</v>
      </c>
      <c r="AY137" s="7">
        <v>5.8585000000000003</v>
      </c>
      <c r="AZ137" s="7">
        <v>2.5998999999999999</v>
      </c>
      <c r="BA137" s="6">
        <v>3.7905000000000002</v>
      </c>
      <c r="BB137" s="6">
        <v>1.3978999999999999</v>
      </c>
    </row>
    <row r="138" spans="1:54" x14ac:dyDescent="0.3">
      <c r="A138" t="s">
        <v>116</v>
      </c>
      <c r="B138">
        <v>5.8565917548987541</v>
      </c>
      <c r="C138">
        <f>VLOOKUP(População!$A138,Cidades!$A$1:$E$174,2,FALSE)</f>
        <v>2.5403294747908736</v>
      </c>
      <c r="D138">
        <f>VLOOKUP(População!$A138,Cidades!$A$1:$E$174,3,FALSE)</f>
        <v>1.7708520116421442</v>
      </c>
      <c r="E138">
        <f>VLOOKUP(População!$A138,Cidades!$A$1:$E$174,4,FALSE)</f>
        <v>3.8747716371842982</v>
      </c>
      <c r="F138">
        <f>VLOOKUP(População!$A138,Cidades!$A$1:$E$174,5,FALSE)</f>
        <v>1.9822712330395684</v>
      </c>
      <c r="N138" t="s">
        <v>116</v>
      </c>
      <c r="O138">
        <v>5.8566000000000003</v>
      </c>
      <c r="P138">
        <v>2.5402999999999998</v>
      </c>
      <c r="Q138">
        <v>2.5316000000000001</v>
      </c>
      <c r="R138">
        <v>8.7405999999999994E-3</v>
      </c>
      <c r="S138">
        <v>5.8566000000000003</v>
      </c>
      <c r="T138">
        <v>1.7708999999999999</v>
      </c>
      <c r="U138">
        <v>1.0636000000000001</v>
      </c>
      <c r="V138">
        <v>0.70721000000000001</v>
      </c>
      <c r="W138">
        <v>5.8566000000000003</v>
      </c>
      <c r="X138">
        <v>3.8748</v>
      </c>
      <c r="Y138">
        <v>3.6747999999999998</v>
      </c>
      <c r="Z138">
        <v>0.19994000000000001</v>
      </c>
      <c r="AA138">
        <v>5.8566000000000003</v>
      </c>
      <c r="AB138">
        <v>1.9823</v>
      </c>
      <c r="AC138">
        <v>1.4194</v>
      </c>
      <c r="AD138">
        <v>0.56284000000000001</v>
      </c>
      <c r="AI138" s="7">
        <v>6.2902E-2</v>
      </c>
      <c r="AJ138" s="6">
        <v>-0.97480999999999995</v>
      </c>
      <c r="AQ138" s="7">
        <v>-0.19367000000000001</v>
      </c>
      <c r="AR138" s="6">
        <v>-0.75714999999999999</v>
      </c>
      <c r="AU138" s="7">
        <v>3.9253</v>
      </c>
      <c r="AV138" s="7">
        <v>2.1522999999999999</v>
      </c>
      <c r="AW138" s="7">
        <v>5.8566000000000003</v>
      </c>
      <c r="AX138" s="7">
        <v>1.9823</v>
      </c>
      <c r="AY138" s="6">
        <v>4.0289000000000001</v>
      </c>
      <c r="AZ138" s="6">
        <v>2.6084999999999998</v>
      </c>
      <c r="BA138" s="7">
        <v>5.8566000000000003</v>
      </c>
      <c r="BB138" s="7">
        <v>1.7708999999999999</v>
      </c>
    </row>
    <row r="139" spans="1:54" x14ac:dyDescent="0.3">
      <c r="A139" t="s">
        <v>117</v>
      </c>
      <c r="B139">
        <v>4.3675422735205771</v>
      </c>
      <c r="C139">
        <f>VLOOKUP(População!$A139,Cidades!$A$1:$E$174,2,FALSE)</f>
        <v>2.1461280356782382</v>
      </c>
      <c r="D139">
        <f>VLOOKUP(População!$A139,Cidades!$A$1:$E$174,3,FALSE)</f>
        <v>0</v>
      </c>
      <c r="E139">
        <f>VLOOKUP(População!$A139,Cidades!$A$1:$E$174,4,FALSE)</f>
        <v>2.5865873046717551</v>
      </c>
      <c r="F139">
        <f>VLOOKUP(População!$A139,Cidades!$A$1:$E$174,5,FALSE)</f>
        <v>0</v>
      </c>
      <c r="N139" t="s">
        <v>117</v>
      </c>
      <c r="O139">
        <v>4.3674999999999997</v>
      </c>
      <c r="P139">
        <v>2.1461000000000001</v>
      </c>
      <c r="Q139">
        <v>2.1804999999999999</v>
      </c>
      <c r="R139">
        <v>-3.4361999999999997E-2</v>
      </c>
      <c r="S139">
        <v>4.3674999999999997</v>
      </c>
      <c r="T139">
        <v>0</v>
      </c>
      <c r="U139">
        <v>0.84421999999999997</v>
      </c>
      <c r="V139">
        <v>-0.84421999999999997</v>
      </c>
      <c r="W139">
        <v>4.3674999999999997</v>
      </c>
      <c r="X139">
        <v>2.5865999999999998</v>
      </c>
      <c r="Y139">
        <v>2.8109000000000002</v>
      </c>
      <c r="Z139">
        <v>-0.22427</v>
      </c>
      <c r="AA139">
        <v>4.3674999999999997</v>
      </c>
      <c r="AB139">
        <v>0</v>
      </c>
      <c r="AC139">
        <v>1.1011</v>
      </c>
      <c r="AD139">
        <v>-1.1011</v>
      </c>
      <c r="AI139" s="6">
        <v>0.32483000000000001</v>
      </c>
      <c r="AJ139" s="7">
        <v>-0.40323999999999999</v>
      </c>
      <c r="AQ139" s="6">
        <v>5.9461000000000002E-3</v>
      </c>
      <c r="AR139" s="7">
        <v>-0.12141</v>
      </c>
      <c r="AU139" s="6">
        <v>5.6368</v>
      </c>
      <c r="AV139" s="6">
        <v>3.1690999999999998</v>
      </c>
      <c r="AW139" s="6">
        <v>4.3674999999999997</v>
      </c>
      <c r="AX139" s="6">
        <v>0</v>
      </c>
      <c r="AY139" s="7">
        <v>4.6123000000000003</v>
      </c>
      <c r="AZ139" s="7">
        <v>2.4487000000000001</v>
      </c>
      <c r="BA139" s="6">
        <v>4.3674999999999997</v>
      </c>
      <c r="BB139" s="6">
        <v>0</v>
      </c>
    </row>
    <row r="140" spans="1:54" x14ac:dyDescent="0.3">
      <c r="A140" t="s">
        <v>118</v>
      </c>
      <c r="B140">
        <v>3.9253120914996495</v>
      </c>
      <c r="C140">
        <f>VLOOKUP(População!$A140,Cidades!$A$1:$E$174,2,FALSE)</f>
        <v>1.9912260756924949</v>
      </c>
      <c r="D140">
        <f>VLOOKUP(População!$A140,Cidades!$A$1:$E$174,3,FALSE)</f>
        <v>0.3010299956639812</v>
      </c>
      <c r="E140">
        <f>VLOOKUP(População!$A140,Cidades!$A$1:$E$174,4,FALSE)</f>
        <v>2.1522883443830563</v>
      </c>
      <c r="F140">
        <f>VLOOKUP(População!$A140,Cidades!$A$1:$E$174,5,FALSE)</f>
        <v>0.3010299956639812</v>
      </c>
      <c r="N140" t="s">
        <v>118</v>
      </c>
      <c r="O140">
        <v>3.9253</v>
      </c>
      <c r="P140">
        <v>1.9912000000000001</v>
      </c>
      <c r="Q140">
        <v>2.0762</v>
      </c>
      <c r="R140">
        <v>-8.4991999999999998E-2</v>
      </c>
      <c r="S140">
        <v>3.9253</v>
      </c>
      <c r="T140">
        <v>0.30103000000000002</v>
      </c>
      <c r="U140">
        <v>0.77905000000000002</v>
      </c>
      <c r="V140">
        <v>-0.47802</v>
      </c>
      <c r="W140">
        <v>3.9253</v>
      </c>
      <c r="X140">
        <v>2.1522999999999999</v>
      </c>
      <c r="Y140">
        <v>2.5543</v>
      </c>
      <c r="Z140">
        <v>-0.40198</v>
      </c>
      <c r="AA140">
        <v>3.9253</v>
      </c>
      <c r="AB140">
        <v>0.30103000000000002</v>
      </c>
      <c r="AC140">
        <v>1.0065999999999999</v>
      </c>
      <c r="AD140">
        <v>-0.70555000000000001</v>
      </c>
      <c r="AI140" s="7">
        <v>-5.0826999999999997E-2</v>
      </c>
      <c r="AJ140" s="6">
        <v>-0.33041999999999999</v>
      </c>
      <c r="AQ140" s="7">
        <v>-0.10203</v>
      </c>
      <c r="AR140" s="6">
        <v>-6.7648E-2</v>
      </c>
      <c r="AU140" s="7">
        <v>5.9237000000000002</v>
      </c>
      <c r="AV140" s="7">
        <v>3.4649000000000001</v>
      </c>
      <c r="AW140" s="7">
        <v>3.9253</v>
      </c>
      <c r="AX140" s="7">
        <v>0.30103000000000002</v>
      </c>
      <c r="AY140" s="6">
        <v>4.5175999999999998</v>
      </c>
      <c r="AZ140" s="6">
        <v>2.5752000000000002</v>
      </c>
      <c r="BA140" s="7">
        <v>3.9253</v>
      </c>
      <c r="BB140" s="7">
        <v>0.30103000000000002</v>
      </c>
    </row>
    <row r="141" spans="1:54" x14ac:dyDescent="0.3">
      <c r="A141" t="s">
        <v>171</v>
      </c>
      <c r="B141">
        <v>5.6367997141409134</v>
      </c>
      <c r="C141">
        <f>VLOOKUP(População!$A141,Cidades!$A$1:$E$174,2,FALSE)</f>
        <v>2.2833012287035497</v>
      </c>
      <c r="D141">
        <f>VLOOKUP(População!$A141,Cidades!$A$1:$E$174,3,FALSE)</f>
        <v>0.84509804001425681</v>
      </c>
      <c r="E141">
        <f>VLOOKUP(População!$A141,Cidades!$A$1:$E$174,4,FALSE)</f>
        <v>3.1690863574870227</v>
      </c>
      <c r="F141">
        <f>VLOOKUP(População!$A141,Cidades!$A$1:$E$174,5,FALSE)</f>
        <v>0.84509804001425681</v>
      </c>
      <c r="N141" t="s">
        <v>171</v>
      </c>
      <c r="O141">
        <v>5.6368</v>
      </c>
      <c r="P141">
        <v>2.2833000000000001</v>
      </c>
      <c r="Q141">
        <v>2.4798</v>
      </c>
      <c r="R141">
        <v>-0.19646</v>
      </c>
      <c r="S141">
        <v>5.6368</v>
      </c>
      <c r="T141">
        <v>0.84509999999999996</v>
      </c>
      <c r="U141">
        <v>1.0311999999999999</v>
      </c>
      <c r="V141">
        <v>-0.18615000000000001</v>
      </c>
      <c r="W141">
        <v>5.6368</v>
      </c>
      <c r="X141">
        <v>3.1690999999999998</v>
      </c>
      <c r="Y141">
        <v>3.5472999999999999</v>
      </c>
      <c r="Z141">
        <v>-0.37822</v>
      </c>
      <c r="AA141">
        <v>5.6368</v>
      </c>
      <c r="AB141">
        <v>0.84509999999999996</v>
      </c>
      <c r="AC141">
        <v>1.3724000000000001</v>
      </c>
      <c r="AD141">
        <v>-0.52734000000000003</v>
      </c>
      <c r="AI141" s="6">
        <v>0.62377000000000005</v>
      </c>
      <c r="AJ141" s="7">
        <v>-0.44941999999999999</v>
      </c>
      <c r="AQ141" s="6">
        <v>-5.849E-2</v>
      </c>
      <c r="AR141" s="7">
        <v>-0.20794000000000001</v>
      </c>
      <c r="AU141" s="6">
        <v>5.2072000000000003</v>
      </c>
      <c r="AV141" s="6">
        <v>2.4232</v>
      </c>
      <c r="AW141" s="6">
        <v>5.6368</v>
      </c>
      <c r="AX141" s="6">
        <v>0.84509999999999996</v>
      </c>
      <c r="AY141" s="7">
        <v>4.5521000000000003</v>
      </c>
      <c r="AZ141" s="7">
        <v>2.4346000000000001</v>
      </c>
      <c r="BA141" s="6">
        <v>5.6368</v>
      </c>
      <c r="BB141" s="6">
        <v>0.84509999999999996</v>
      </c>
    </row>
    <row r="142" spans="1:54" x14ac:dyDescent="0.3">
      <c r="A142" t="s">
        <v>119</v>
      </c>
      <c r="B142">
        <v>5.9237288310229683</v>
      </c>
      <c r="C142">
        <f>VLOOKUP(População!$A142,Cidades!$A$1:$E$174,2,FALSE)</f>
        <v>2.4814426285023048</v>
      </c>
      <c r="D142">
        <f>VLOOKUP(População!$A142,Cidades!$A$1:$E$174,3,FALSE)</f>
        <v>0.6020599913279624</v>
      </c>
      <c r="E142">
        <f>VLOOKUP(População!$A142,Cidades!$A$1:$E$174,4,FALSE)</f>
        <v>3.4649364291217326</v>
      </c>
      <c r="F142">
        <f>VLOOKUP(População!$A142,Cidades!$A$1:$E$174,5,FALSE)</f>
        <v>0.6020599913279624</v>
      </c>
      <c r="N142" t="s">
        <v>119</v>
      </c>
      <c r="O142">
        <v>5.9237000000000002</v>
      </c>
      <c r="P142">
        <v>2.4813999999999998</v>
      </c>
      <c r="Q142">
        <v>2.5474000000000001</v>
      </c>
      <c r="R142">
        <v>-6.5976000000000007E-2</v>
      </c>
      <c r="S142">
        <v>5.9237000000000002</v>
      </c>
      <c r="T142">
        <v>0.60206000000000004</v>
      </c>
      <c r="U142">
        <v>1.0734999999999999</v>
      </c>
      <c r="V142">
        <v>-0.47147</v>
      </c>
      <c r="W142">
        <v>5.9237000000000002</v>
      </c>
      <c r="X142">
        <v>3.4649000000000001</v>
      </c>
      <c r="Y142">
        <v>3.7138</v>
      </c>
      <c r="Z142">
        <v>-0.24884999999999999</v>
      </c>
      <c r="AA142">
        <v>5.9237000000000002</v>
      </c>
      <c r="AB142">
        <v>0.60206000000000004</v>
      </c>
      <c r="AC142">
        <v>1.4338</v>
      </c>
      <c r="AD142">
        <v>-0.83172000000000001</v>
      </c>
      <c r="AI142" s="7">
        <v>1.2121</v>
      </c>
      <c r="AJ142" s="6">
        <v>0.38222</v>
      </c>
      <c r="AQ142" s="6">
        <v>2.5836000000000001E-2</v>
      </c>
      <c r="AR142" s="6">
        <v>0.42037000000000002</v>
      </c>
      <c r="AU142" s="7">
        <v>5.4013999999999998</v>
      </c>
      <c r="AV142" s="7">
        <v>3.8104</v>
      </c>
      <c r="AW142" s="7">
        <v>5.9237000000000002</v>
      </c>
      <c r="AX142" s="7">
        <v>0.60206000000000004</v>
      </c>
      <c r="AY142" s="6">
        <v>4.9493</v>
      </c>
      <c r="AZ142" s="6">
        <v>2.5366</v>
      </c>
      <c r="BA142" s="7">
        <v>5.9237000000000002</v>
      </c>
      <c r="BB142" s="7">
        <v>0.60206000000000004</v>
      </c>
    </row>
    <row r="143" spans="1:54" x14ac:dyDescent="0.3">
      <c r="A143" t="s">
        <v>120</v>
      </c>
      <c r="B143">
        <v>5.207168321105125</v>
      </c>
      <c r="C143">
        <f>VLOOKUP(População!$A143,Cidades!$A$1:$E$174,2,FALSE)</f>
        <v>1.8325089127062364</v>
      </c>
      <c r="D143">
        <f>VLOOKUP(População!$A143,Cidades!$A$1:$E$174,3,FALSE)</f>
        <v>0</v>
      </c>
      <c r="E143">
        <f>VLOOKUP(População!$A143,Cidades!$A$1:$E$174,4,FALSE)</f>
        <v>2.4232458739368079</v>
      </c>
      <c r="F143">
        <f>VLOOKUP(População!$A143,Cidades!$A$1:$E$174,5,FALSE)</f>
        <v>0.77815125038364363</v>
      </c>
      <c r="N143" t="s">
        <v>120</v>
      </c>
      <c r="O143">
        <v>5.2072000000000003</v>
      </c>
      <c r="P143">
        <v>1.8325</v>
      </c>
      <c r="Q143">
        <v>2.3784999999999998</v>
      </c>
      <c r="R143">
        <v>-0.54595000000000005</v>
      </c>
      <c r="S143">
        <v>5.2072000000000003</v>
      </c>
      <c r="T143">
        <v>0</v>
      </c>
      <c r="U143">
        <v>0.96794000000000002</v>
      </c>
      <c r="V143">
        <v>-0.96794000000000002</v>
      </c>
      <c r="W143">
        <v>5.2072000000000003</v>
      </c>
      <c r="X143">
        <v>2.4232</v>
      </c>
      <c r="Y143">
        <v>3.298</v>
      </c>
      <c r="Z143">
        <v>-0.87478</v>
      </c>
      <c r="AA143">
        <v>5.2072000000000003</v>
      </c>
      <c r="AB143">
        <v>0.77815000000000001</v>
      </c>
      <c r="AC143">
        <v>1.2806</v>
      </c>
      <c r="AD143">
        <v>-0.50244999999999995</v>
      </c>
      <c r="AI143" s="6">
        <v>6.2557999999999997E-3</v>
      </c>
      <c r="AJ143" s="7">
        <v>-1.1238999999999999</v>
      </c>
      <c r="AQ143" s="7">
        <v>-9.3021999999999994E-2</v>
      </c>
      <c r="AR143" s="7">
        <v>-0.85994999999999999</v>
      </c>
      <c r="AU143" s="6">
        <v>3.6177000000000001</v>
      </c>
      <c r="AV143" s="6">
        <v>3.0369999999999999</v>
      </c>
      <c r="AW143" s="6">
        <v>5.2072000000000003</v>
      </c>
      <c r="AX143" s="6">
        <v>0.77815000000000001</v>
      </c>
      <c r="AY143" s="7">
        <v>4.0857000000000001</v>
      </c>
      <c r="AZ143" s="7">
        <v>2.4742000000000002</v>
      </c>
      <c r="BA143" s="6">
        <v>5.2072000000000003</v>
      </c>
      <c r="BB143" s="6">
        <v>0</v>
      </c>
    </row>
    <row r="144" spans="1:54" x14ac:dyDescent="0.3">
      <c r="A144" t="s">
        <v>121</v>
      </c>
      <c r="B144">
        <v>5.4013712421496649</v>
      </c>
      <c r="C144">
        <f>VLOOKUP(População!$A144,Cidades!$A$1:$E$174,2,FALSE)</f>
        <v>2.4983105537896004</v>
      </c>
      <c r="D144">
        <f>VLOOKUP(População!$A144,Cidades!$A$1:$E$174,3,FALSE)</f>
        <v>0.6020599913279624</v>
      </c>
      <c r="E144">
        <f>VLOOKUP(População!$A144,Cidades!$A$1:$E$174,4,FALSE)</f>
        <v>3.8104341559226729</v>
      </c>
      <c r="F144">
        <f>VLOOKUP(População!$A144,Cidades!$A$1:$E$174,5,FALSE)</f>
        <v>1.3802112417116059</v>
      </c>
      <c r="N144" t="s">
        <v>121</v>
      </c>
      <c r="O144">
        <v>5.4013999999999998</v>
      </c>
      <c r="P144">
        <v>2.4983</v>
      </c>
      <c r="Q144">
        <v>2.4243000000000001</v>
      </c>
      <c r="R144">
        <v>7.4056999999999998E-2</v>
      </c>
      <c r="S144">
        <v>5.4013999999999998</v>
      </c>
      <c r="T144">
        <v>0.60206000000000004</v>
      </c>
      <c r="U144">
        <v>0.99656</v>
      </c>
      <c r="V144">
        <v>-0.39450000000000002</v>
      </c>
      <c r="W144">
        <v>5.4013999999999998</v>
      </c>
      <c r="X144">
        <v>3.8104</v>
      </c>
      <c r="Y144">
        <v>3.4106999999999998</v>
      </c>
      <c r="Z144">
        <v>0.39972999999999997</v>
      </c>
      <c r="AA144">
        <v>5.4013999999999998</v>
      </c>
      <c r="AB144">
        <v>1.3802000000000001</v>
      </c>
      <c r="AC144">
        <v>1.3221000000000001</v>
      </c>
      <c r="AD144">
        <v>5.8097000000000003E-2</v>
      </c>
      <c r="AI144" s="7">
        <v>-0.79593000000000003</v>
      </c>
      <c r="AJ144" s="6">
        <v>8.9696999999999999E-2</v>
      </c>
      <c r="AQ144" s="6">
        <v>-1.5339999999999999E-2</v>
      </c>
      <c r="AR144" s="6">
        <v>-7.5094999999999995E-2</v>
      </c>
      <c r="AU144" s="7">
        <v>4.7398999999999996</v>
      </c>
      <c r="AV144" s="7">
        <v>3.1307</v>
      </c>
      <c r="AW144" s="7">
        <v>5.4013999999999998</v>
      </c>
      <c r="AX144" s="7">
        <v>1.3802000000000001</v>
      </c>
      <c r="AY144" s="6">
        <v>4.1852999999999998</v>
      </c>
      <c r="AZ144" s="6">
        <v>2.0792000000000002</v>
      </c>
      <c r="BA144" s="7">
        <v>5.4013999999999998</v>
      </c>
      <c r="BB144" s="7">
        <v>0.60206000000000004</v>
      </c>
    </row>
    <row r="145" spans="1:54" x14ac:dyDescent="0.3">
      <c r="A145" t="s">
        <v>122</v>
      </c>
      <c r="B145">
        <v>3.6177340353640179</v>
      </c>
      <c r="C145">
        <f>VLOOKUP(População!$A145,Cidades!$A$1:$E$174,2,FALSE)</f>
        <v>2.4216039268698313</v>
      </c>
      <c r="D145">
        <f>VLOOKUP(População!$A145,Cidades!$A$1:$E$174,3,FALSE)</f>
        <v>1.2304489213782739</v>
      </c>
      <c r="E145">
        <f>VLOOKUP(População!$A145,Cidades!$A$1:$E$174,4,FALSE)</f>
        <v>3.037027879755775</v>
      </c>
      <c r="F145">
        <f>VLOOKUP(População!$A145,Cidades!$A$1:$E$174,5,FALSE)</f>
        <v>1.4471580313422192</v>
      </c>
      <c r="N145" t="s">
        <v>122</v>
      </c>
      <c r="O145">
        <v>3.6177000000000001</v>
      </c>
      <c r="P145">
        <v>2.4216000000000002</v>
      </c>
      <c r="Q145">
        <v>2.0036999999999998</v>
      </c>
      <c r="R145">
        <v>0.41791</v>
      </c>
      <c r="S145">
        <v>3.6177000000000001</v>
      </c>
      <c r="T145">
        <v>1.2303999999999999</v>
      </c>
      <c r="U145">
        <v>0.73372999999999999</v>
      </c>
      <c r="V145">
        <v>0.49671999999999999</v>
      </c>
      <c r="W145">
        <v>3.6177000000000001</v>
      </c>
      <c r="X145">
        <v>3.0369999999999999</v>
      </c>
      <c r="Y145">
        <v>2.3757999999999999</v>
      </c>
      <c r="Z145">
        <v>0.66122000000000003</v>
      </c>
      <c r="AA145">
        <v>3.6177000000000001</v>
      </c>
      <c r="AB145">
        <v>1.4472</v>
      </c>
      <c r="AC145">
        <v>0.94081999999999999</v>
      </c>
      <c r="AD145">
        <v>0.50632999999999995</v>
      </c>
      <c r="AI145" s="6">
        <v>-0.24848999999999999</v>
      </c>
      <c r="AJ145" s="7">
        <v>1.6721999999999999</v>
      </c>
      <c r="AQ145" s="7">
        <v>0.13272999999999999</v>
      </c>
      <c r="AR145" s="7">
        <v>1.1429</v>
      </c>
      <c r="AU145" s="6">
        <v>5.6634000000000002</v>
      </c>
      <c r="AV145" s="6">
        <v>3.3946000000000001</v>
      </c>
      <c r="AW145" s="6">
        <v>3.6177000000000001</v>
      </c>
      <c r="AX145" s="6">
        <v>1.4472</v>
      </c>
      <c r="AY145" s="7">
        <v>5.5632000000000001</v>
      </c>
      <c r="AZ145" s="7">
        <v>2.2856000000000001</v>
      </c>
      <c r="BA145" s="6">
        <v>3.6177000000000001</v>
      </c>
      <c r="BB145" s="6">
        <v>1.2303999999999999</v>
      </c>
    </row>
    <row r="146" spans="1:54" x14ac:dyDescent="0.3">
      <c r="A146" t="s">
        <v>123</v>
      </c>
      <c r="B146">
        <v>4.7399360818157739</v>
      </c>
      <c r="C146">
        <f>VLOOKUP(População!$A146,Cidades!$A$1:$E$174,2,FALSE)</f>
        <v>2.3180633349627615</v>
      </c>
      <c r="D146">
        <f>VLOOKUP(População!$A146,Cidades!$A$1:$E$174,3,FALSE)</f>
        <v>0</v>
      </c>
      <c r="E146">
        <f>VLOOKUP(População!$A146,Cidades!$A$1:$E$174,4,FALSE)</f>
        <v>3.1306553490220308</v>
      </c>
      <c r="F146">
        <f>VLOOKUP(População!$A146,Cidades!$A$1:$E$174,5,FALSE)</f>
        <v>0</v>
      </c>
      <c r="N146" t="s">
        <v>123</v>
      </c>
      <c r="O146">
        <v>4.7398999999999996</v>
      </c>
      <c r="P146">
        <v>2.3180999999999998</v>
      </c>
      <c r="Q146">
        <v>2.2683</v>
      </c>
      <c r="R146">
        <v>4.9766999999999999E-2</v>
      </c>
      <c r="S146">
        <v>4.7398999999999996</v>
      </c>
      <c r="T146">
        <v>0</v>
      </c>
      <c r="U146">
        <v>0.89908999999999994</v>
      </c>
      <c r="V146">
        <v>-0.89908999999999994</v>
      </c>
      <c r="W146">
        <v>4.7398999999999996</v>
      </c>
      <c r="X146">
        <v>3.1307</v>
      </c>
      <c r="Y146">
        <v>3.0268999999999999</v>
      </c>
      <c r="Z146">
        <v>0.10373</v>
      </c>
      <c r="AA146">
        <v>4.7398999999999996</v>
      </c>
      <c r="AB146">
        <v>0</v>
      </c>
      <c r="AC146">
        <v>1.1807000000000001</v>
      </c>
      <c r="AD146">
        <v>-1.1807000000000001</v>
      </c>
      <c r="AI146" s="7">
        <v>-0.38391999999999998</v>
      </c>
      <c r="AJ146" s="6">
        <v>0.43004999999999999</v>
      </c>
      <c r="AQ146" s="6">
        <v>-0.23916999999999999</v>
      </c>
      <c r="AR146" s="6">
        <v>0.57664000000000004</v>
      </c>
      <c r="AU146" s="7">
        <v>5.8585000000000003</v>
      </c>
      <c r="AV146" s="7">
        <v>4.0072999999999999</v>
      </c>
      <c r="AW146" s="7">
        <v>4.7398999999999996</v>
      </c>
      <c r="AX146" s="7">
        <v>0</v>
      </c>
      <c r="AY146" s="6">
        <v>4.0122</v>
      </c>
      <c r="AZ146" s="6">
        <v>2.1583999999999999</v>
      </c>
      <c r="BA146" s="7">
        <v>4.7398999999999996</v>
      </c>
      <c r="BB146" s="7">
        <v>0</v>
      </c>
    </row>
    <row r="147" spans="1:54" x14ac:dyDescent="0.3">
      <c r="A147" t="s">
        <v>124</v>
      </c>
      <c r="B147">
        <v>5.663390873558539</v>
      </c>
      <c r="C147">
        <f>VLOOKUP(População!$A147,Cidades!$A$1:$E$174,2,FALSE)</f>
        <v>2.3617278360175931</v>
      </c>
      <c r="D147">
        <f>VLOOKUP(População!$A147,Cidades!$A$1:$E$174,3,FALSE)</f>
        <v>0.3010299956639812</v>
      </c>
      <c r="E147">
        <f>VLOOKUP(População!$A147,Cidades!$A$1:$E$174,4,FALSE)</f>
        <v>3.3946267642722092</v>
      </c>
      <c r="F147">
        <f>VLOOKUP(População!$A147,Cidades!$A$1:$E$174,5,FALSE)</f>
        <v>0.90308998699194354</v>
      </c>
      <c r="N147" t="s">
        <v>124</v>
      </c>
      <c r="O147">
        <v>5.6634000000000002</v>
      </c>
      <c r="P147">
        <v>2.3616999999999999</v>
      </c>
      <c r="Q147">
        <v>2.4860000000000002</v>
      </c>
      <c r="R147">
        <v>-0.12431</v>
      </c>
      <c r="S147">
        <v>5.6634000000000002</v>
      </c>
      <c r="T147">
        <v>0.30103000000000002</v>
      </c>
      <c r="U147">
        <v>1.0351999999999999</v>
      </c>
      <c r="V147">
        <v>-0.73414000000000001</v>
      </c>
      <c r="W147">
        <v>5.6634000000000002</v>
      </c>
      <c r="X147">
        <v>3.3946000000000001</v>
      </c>
      <c r="Y147">
        <v>3.5627</v>
      </c>
      <c r="Z147">
        <v>-0.16811000000000001</v>
      </c>
      <c r="AA147">
        <v>5.6634000000000002</v>
      </c>
      <c r="AB147">
        <v>0.90308999999999995</v>
      </c>
      <c r="AC147">
        <v>1.3781000000000001</v>
      </c>
      <c r="AD147">
        <v>-0.47504000000000002</v>
      </c>
      <c r="AI147" s="6">
        <v>-0.38325999999999999</v>
      </c>
      <c r="AJ147" s="7">
        <v>1.2927</v>
      </c>
      <c r="AQ147" s="7">
        <v>0.44539000000000001</v>
      </c>
      <c r="AR147" s="7">
        <v>0.32956999999999997</v>
      </c>
      <c r="AU147" s="7">
        <v>4.6123000000000003</v>
      </c>
      <c r="AV147" s="7">
        <v>3.0979999999999999</v>
      </c>
      <c r="AW147" s="6">
        <v>5.6634000000000002</v>
      </c>
      <c r="AX147" s="6">
        <v>0.90308999999999995</v>
      </c>
      <c r="AY147" s="7">
        <v>4.1082999999999998</v>
      </c>
      <c r="AZ147" s="7">
        <v>2.3443999999999998</v>
      </c>
      <c r="BA147" s="6">
        <v>5.6634000000000002</v>
      </c>
      <c r="BB147" s="6">
        <v>0.30103000000000002</v>
      </c>
    </row>
    <row r="148" spans="1:54" x14ac:dyDescent="0.3">
      <c r="A148" t="s">
        <v>125</v>
      </c>
      <c r="B148">
        <v>5.8585035113726693</v>
      </c>
      <c r="C148">
        <f>VLOOKUP(População!$A148,Cidades!$A$1:$E$174,2,FALSE)</f>
        <v>2.5998830720736876</v>
      </c>
      <c r="D148">
        <f>VLOOKUP(População!$A148,Cidades!$A$1:$E$174,3,FALSE)</f>
        <v>1.8195439355418688</v>
      </c>
      <c r="E148">
        <f>VLOOKUP(População!$A148,Cidades!$A$1:$E$174,4,FALSE)</f>
        <v>4.0072782473342441</v>
      </c>
      <c r="F148">
        <f>VLOOKUP(População!$A148,Cidades!$A$1:$E$174,5,FALSE)</f>
        <v>1.8864907251724818</v>
      </c>
      <c r="N148" t="s">
        <v>125</v>
      </c>
      <c r="O148">
        <v>5.8585000000000003</v>
      </c>
      <c r="P148">
        <v>2.5998999999999999</v>
      </c>
      <c r="Q148">
        <v>2.532</v>
      </c>
      <c r="R148">
        <v>6.7843000000000001E-2</v>
      </c>
      <c r="S148">
        <v>5.8585000000000003</v>
      </c>
      <c r="T148">
        <v>1.8194999999999999</v>
      </c>
      <c r="U148">
        <v>1.0639000000000001</v>
      </c>
      <c r="V148">
        <v>0.75561999999999996</v>
      </c>
      <c r="W148">
        <v>5.8585000000000003</v>
      </c>
      <c r="X148">
        <v>4.0072999999999999</v>
      </c>
      <c r="Y148">
        <v>3.6758999999999999</v>
      </c>
      <c r="Z148">
        <v>0.33134000000000002</v>
      </c>
      <c r="AA148">
        <v>5.8585000000000003</v>
      </c>
      <c r="AB148">
        <v>1.8865000000000001</v>
      </c>
      <c r="AC148">
        <v>1.4198</v>
      </c>
      <c r="AD148">
        <v>0.46665000000000001</v>
      </c>
      <c r="AI148" s="7">
        <v>-1.1788000000000001</v>
      </c>
      <c r="AJ148" s="6">
        <v>-1.1605000000000001</v>
      </c>
      <c r="AQ148" s="6">
        <v>-5.3204000000000001E-2</v>
      </c>
      <c r="AR148" s="6">
        <v>-0.88515999999999995</v>
      </c>
      <c r="AU148" s="6">
        <v>4.5175999999999998</v>
      </c>
      <c r="AV148" s="6">
        <v>3.6497999999999999</v>
      </c>
      <c r="AW148" s="7">
        <v>5.8585000000000003</v>
      </c>
      <c r="AX148" s="7">
        <v>1.8865000000000001</v>
      </c>
      <c r="AY148" s="6">
        <v>4.6128</v>
      </c>
      <c r="AZ148" s="6">
        <v>2.29</v>
      </c>
      <c r="BA148" s="7">
        <v>5.8585000000000003</v>
      </c>
      <c r="BB148" s="7">
        <v>1.8194999999999999</v>
      </c>
    </row>
    <row r="149" spans="1:54" x14ac:dyDescent="0.3">
      <c r="A149" t="s">
        <v>126</v>
      </c>
      <c r="B149">
        <v>4.0288558093904436</v>
      </c>
      <c r="C149">
        <f>VLOOKUP(População!$A149,Cidades!$A$1:$E$174,2,FALSE)</f>
        <v>2.6085260335771943</v>
      </c>
      <c r="D149">
        <f>VLOOKUP(População!$A149,Cidades!$A$1:$E$174,3,FALSE)</f>
        <v>2.0413926851582249</v>
      </c>
      <c r="E149">
        <f>VLOOKUP(População!$A149,Cidades!$A$1:$E$174,4,FALSE)</f>
        <v>4.2949069106051923</v>
      </c>
      <c r="F149">
        <f>VLOOKUP(População!$A149,Cidades!$A$1:$E$174,5,FALSE)</f>
        <v>2.4771212547196626</v>
      </c>
      <c r="N149" t="s">
        <v>126</v>
      </c>
      <c r="O149">
        <v>4.0289000000000001</v>
      </c>
      <c r="P149">
        <v>2.6084999999999998</v>
      </c>
      <c r="Q149">
        <v>2.1006</v>
      </c>
      <c r="R149">
        <v>0.50788999999999995</v>
      </c>
      <c r="S149">
        <v>4.0289000000000001</v>
      </c>
      <c r="T149">
        <v>2.0413999999999999</v>
      </c>
      <c r="U149">
        <v>0.79430999999999996</v>
      </c>
      <c r="V149">
        <v>1.2471000000000001</v>
      </c>
      <c r="W149">
        <v>4.0289000000000001</v>
      </c>
      <c r="X149">
        <v>4.2949000000000002</v>
      </c>
      <c r="Y149">
        <v>2.6143000000000001</v>
      </c>
      <c r="Z149">
        <v>1.6806000000000001</v>
      </c>
      <c r="AA149">
        <v>4.0289000000000001</v>
      </c>
      <c r="AB149">
        <v>2.4771000000000001</v>
      </c>
      <c r="AC149">
        <v>1.0286999999999999</v>
      </c>
      <c r="AD149">
        <v>1.4483999999999999</v>
      </c>
      <c r="AI149" s="6">
        <v>-9.3142000000000003E-2</v>
      </c>
      <c r="AJ149" s="7">
        <v>-0.37408999999999998</v>
      </c>
      <c r="AQ149" s="7">
        <v>8.7405999999999994E-3</v>
      </c>
      <c r="AR149" s="7">
        <v>-0.40233999999999998</v>
      </c>
      <c r="AU149" s="7">
        <v>4.5521000000000003</v>
      </c>
      <c r="AV149" s="7">
        <v>3.4458000000000002</v>
      </c>
      <c r="AW149" s="6">
        <v>4.0289000000000001</v>
      </c>
      <c r="AX149" s="6">
        <v>2.4771000000000001</v>
      </c>
      <c r="AY149" s="7">
        <v>5.8320999999999996</v>
      </c>
      <c r="AZ149" s="7">
        <v>2.3892000000000002</v>
      </c>
      <c r="BA149" s="6">
        <v>4.0289000000000001</v>
      </c>
      <c r="BB149" s="6">
        <v>2.0413999999999999</v>
      </c>
    </row>
    <row r="150" spans="1:54" x14ac:dyDescent="0.3">
      <c r="A150" t="s">
        <v>127</v>
      </c>
      <c r="B150">
        <v>4.612296325952097</v>
      </c>
      <c r="C150">
        <f>VLOOKUP(População!$A150,Cidades!$A$1:$E$174,2,FALSE)</f>
        <v>2.4487063199050798</v>
      </c>
      <c r="D150">
        <f>VLOOKUP(População!$A150,Cidades!$A$1:$E$174,3,FALSE)</f>
        <v>0</v>
      </c>
      <c r="E150">
        <f>VLOOKUP(População!$A150,Cidades!$A$1:$E$174,4,FALSE)</f>
        <v>3.0979510709941498</v>
      </c>
      <c r="F150">
        <f>VLOOKUP(População!$A150,Cidades!$A$1:$E$174,5,FALSE)</f>
        <v>0.3010299956639812</v>
      </c>
      <c r="N150" t="s">
        <v>127</v>
      </c>
      <c r="O150">
        <v>4.6123000000000003</v>
      </c>
      <c r="P150">
        <v>2.4487000000000001</v>
      </c>
      <c r="Q150">
        <v>2.2382</v>
      </c>
      <c r="R150">
        <v>0.21051</v>
      </c>
      <c r="S150">
        <v>4.6123000000000003</v>
      </c>
      <c r="T150">
        <v>0</v>
      </c>
      <c r="U150">
        <v>0.88027999999999995</v>
      </c>
      <c r="V150">
        <v>-0.88027999999999995</v>
      </c>
      <c r="W150">
        <v>4.6123000000000003</v>
      </c>
      <c r="X150">
        <v>3.0979999999999999</v>
      </c>
      <c r="Y150">
        <v>2.9529000000000001</v>
      </c>
      <c r="Z150">
        <v>0.14507999999999999</v>
      </c>
      <c r="AA150">
        <v>4.6123000000000003</v>
      </c>
      <c r="AB150">
        <v>0.30103000000000002</v>
      </c>
      <c r="AC150">
        <v>1.1534</v>
      </c>
      <c r="AD150">
        <v>-0.85240000000000005</v>
      </c>
      <c r="AI150" s="7">
        <v>-0.14288000000000001</v>
      </c>
      <c r="AJ150" s="6">
        <v>1.7529999999999999</v>
      </c>
      <c r="AQ150" s="6">
        <v>-3.4361999999999997E-2</v>
      </c>
      <c r="AR150" s="6">
        <v>0.63080999999999998</v>
      </c>
      <c r="AU150" s="6">
        <v>4.9493</v>
      </c>
      <c r="AV150" s="6">
        <v>3.7496999999999998</v>
      </c>
      <c r="AW150" s="7">
        <v>4.6123000000000003</v>
      </c>
      <c r="AX150" s="7">
        <v>0.30103000000000002</v>
      </c>
      <c r="AY150" s="7">
        <v>3.8925000000000001</v>
      </c>
      <c r="AZ150" s="7">
        <v>2.5501999999999998</v>
      </c>
      <c r="BA150" s="7">
        <v>4.6123000000000003</v>
      </c>
      <c r="BB150" s="7">
        <v>0</v>
      </c>
    </row>
    <row r="151" spans="1:54" x14ac:dyDescent="0.3">
      <c r="A151" t="s">
        <v>128</v>
      </c>
      <c r="B151">
        <v>4.5176049189259322</v>
      </c>
      <c r="C151">
        <f>VLOOKUP(População!$A151,Cidades!$A$1:$E$174,2,FALSE)</f>
        <v>2.5751878449276608</v>
      </c>
      <c r="D151">
        <f>VLOOKUP(População!$A151,Cidades!$A$1:$E$174,3,FALSE)</f>
        <v>1.3617278360175928</v>
      </c>
      <c r="E151">
        <f>VLOOKUP(População!$A151,Cidades!$A$1:$E$174,4,FALSE)</f>
        <v>3.6498214632245651</v>
      </c>
      <c r="F151">
        <f>VLOOKUP(População!$A151,Cidades!$A$1:$E$174,5,FALSE)</f>
        <v>1.4313637641589874</v>
      </c>
      <c r="N151" t="s">
        <v>128</v>
      </c>
      <c r="O151">
        <v>4.5175999999999998</v>
      </c>
      <c r="P151">
        <v>2.5752000000000002</v>
      </c>
      <c r="Q151">
        <v>2.2159</v>
      </c>
      <c r="R151">
        <v>0.35931000000000002</v>
      </c>
      <c r="S151">
        <v>4.5175999999999998</v>
      </c>
      <c r="T151">
        <v>1.3616999999999999</v>
      </c>
      <c r="U151">
        <v>0.86633000000000004</v>
      </c>
      <c r="V151">
        <v>0.49540000000000001</v>
      </c>
      <c r="W151">
        <v>4.5175999999999998</v>
      </c>
      <c r="X151">
        <v>3.6497999999999999</v>
      </c>
      <c r="Y151">
        <v>2.8978999999999999</v>
      </c>
      <c r="Z151">
        <v>0.75188999999999995</v>
      </c>
      <c r="AA151">
        <v>4.5175999999999998</v>
      </c>
      <c r="AB151">
        <v>1.4314</v>
      </c>
      <c r="AC151">
        <v>1.1332</v>
      </c>
      <c r="AD151">
        <v>0.29816999999999999</v>
      </c>
      <c r="AI151" s="6">
        <v>-0.93054000000000003</v>
      </c>
      <c r="AJ151" s="7">
        <v>-0.20335</v>
      </c>
      <c r="AQ151" s="7">
        <v>-8.4991999999999998E-2</v>
      </c>
      <c r="AR151" s="7">
        <v>-0.20585999999999999</v>
      </c>
      <c r="AU151" s="7">
        <v>4.0857000000000001</v>
      </c>
      <c r="AV151" s="7">
        <v>3.3666</v>
      </c>
      <c r="AW151" s="6">
        <v>4.5175999999999998</v>
      </c>
      <c r="AX151" s="6">
        <v>1.4314</v>
      </c>
      <c r="AY151" s="6">
        <v>4.1125999999999996</v>
      </c>
      <c r="AZ151" s="6">
        <v>2.0828000000000002</v>
      </c>
      <c r="BA151" s="6">
        <v>4.5175999999999998</v>
      </c>
      <c r="BB151" s="6">
        <v>1.3616999999999999</v>
      </c>
    </row>
    <row r="152" spans="1:54" x14ac:dyDescent="0.3">
      <c r="A152" t="s">
        <v>130</v>
      </c>
      <c r="B152">
        <v>4.5520960791704654</v>
      </c>
      <c r="C152">
        <f>VLOOKUP(População!$A152,Cidades!$A$1:$E$174,2,FALSE)</f>
        <v>2.4345689040341987</v>
      </c>
      <c r="D152">
        <f>VLOOKUP(População!$A152,Cidades!$A$1:$E$174,3,FALSE)</f>
        <v>1.6627578316815741</v>
      </c>
      <c r="E152">
        <f>VLOOKUP(População!$A152,Cidades!$A$1:$E$174,4,FALSE)</f>
        <v>3.445759836488631</v>
      </c>
      <c r="F152">
        <f>VLOOKUP(População!$A152,Cidades!$A$1:$E$174,5,FALSE)</f>
        <v>1.8325089127062364</v>
      </c>
      <c r="N152" t="s">
        <v>130</v>
      </c>
      <c r="O152">
        <v>4.5521000000000003</v>
      </c>
      <c r="P152">
        <v>2.4346000000000001</v>
      </c>
      <c r="Q152">
        <v>2.2240000000000002</v>
      </c>
      <c r="R152">
        <v>0.21056</v>
      </c>
      <c r="S152">
        <v>4.5521000000000003</v>
      </c>
      <c r="T152">
        <v>1.6628000000000001</v>
      </c>
      <c r="U152">
        <v>0.87141000000000002</v>
      </c>
      <c r="V152">
        <v>0.79135</v>
      </c>
      <c r="W152">
        <v>4.5521000000000003</v>
      </c>
      <c r="X152">
        <v>3.4458000000000002</v>
      </c>
      <c r="Y152">
        <v>2.9178999999999999</v>
      </c>
      <c r="Z152">
        <v>0.52781999999999996</v>
      </c>
      <c r="AA152">
        <v>4.5521000000000003</v>
      </c>
      <c r="AB152">
        <v>1.8325</v>
      </c>
      <c r="AC152">
        <v>1.1406000000000001</v>
      </c>
      <c r="AD152">
        <v>0.69194999999999995</v>
      </c>
      <c r="AI152" s="6">
        <v>-0.31812000000000001</v>
      </c>
      <c r="AJ152" s="6">
        <v>-0.11448</v>
      </c>
      <c r="AQ152" s="6">
        <v>-0.19646</v>
      </c>
      <c r="AR152" s="6">
        <v>8.1203999999999998E-2</v>
      </c>
      <c r="AU152" s="6">
        <v>4.1852999999999998</v>
      </c>
      <c r="AV152" s="6">
        <v>2.2967</v>
      </c>
      <c r="AW152" s="7">
        <v>4.5521000000000003</v>
      </c>
      <c r="AX152" s="7">
        <v>1.8325</v>
      </c>
      <c r="AY152" s="7">
        <v>5.4981999999999998</v>
      </c>
      <c r="AZ152" s="7">
        <v>2.4361999999999999</v>
      </c>
      <c r="BA152" s="7">
        <v>4.5521000000000003</v>
      </c>
      <c r="BB152" s="7">
        <v>1.6628000000000001</v>
      </c>
    </row>
    <row r="153" spans="1:54" x14ac:dyDescent="0.3">
      <c r="A153" t="s">
        <v>172</v>
      </c>
      <c r="B153">
        <v>4.9492924014120261</v>
      </c>
      <c r="C153">
        <f>VLOOKUP(População!$A153,Cidades!$A$1:$E$174,2,FALSE)</f>
        <v>2.53655844257153</v>
      </c>
      <c r="D153">
        <f>VLOOKUP(População!$A153,Cidades!$A$1:$E$174,3,FALSE)</f>
        <v>1.8195439355418688</v>
      </c>
      <c r="E153">
        <f>VLOOKUP(População!$A153,Cidades!$A$1:$E$174,4,FALSE)</f>
        <v>3.7496590320948999</v>
      </c>
      <c r="F153">
        <f>VLOOKUP(População!$A153,Cidades!$A$1:$E$174,5,FALSE)</f>
        <v>2.6599162000698504</v>
      </c>
      <c r="N153" t="s">
        <v>172</v>
      </c>
      <c r="O153">
        <v>4.9493</v>
      </c>
      <c r="P153">
        <v>2.5366</v>
      </c>
      <c r="Q153">
        <v>2.3176999999999999</v>
      </c>
      <c r="R153">
        <v>0.21890000000000001</v>
      </c>
      <c r="S153">
        <v>4.9493</v>
      </c>
      <c r="T153">
        <v>1.8194999999999999</v>
      </c>
      <c r="U153">
        <v>0.92993999999999999</v>
      </c>
      <c r="V153">
        <v>0.88959999999999995</v>
      </c>
      <c r="W153">
        <v>4.9493</v>
      </c>
      <c r="X153">
        <v>3.7496999999999998</v>
      </c>
      <c r="Y153">
        <v>3.1484000000000001</v>
      </c>
      <c r="Z153">
        <v>0.60126000000000002</v>
      </c>
      <c r="AA153">
        <v>4.9493</v>
      </c>
      <c r="AB153">
        <v>2.6598999999999999</v>
      </c>
      <c r="AC153">
        <v>1.2255</v>
      </c>
      <c r="AD153">
        <v>1.4343999999999999</v>
      </c>
      <c r="AI153" s="7">
        <v>0.62304000000000004</v>
      </c>
      <c r="AJ153" s="7">
        <v>1.9534</v>
      </c>
      <c r="AQ153" s="7">
        <v>-6.5976000000000007E-2</v>
      </c>
      <c r="AR153" s="7">
        <v>1.3822000000000001</v>
      </c>
      <c r="AU153" s="7">
        <v>5.5632000000000001</v>
      </c>
      <c r="AV153" s="7">
        <v>2.98</v>
      </c>
      <c r="AW153" s="6">
        <v>4.9493</v>
      </c>
      <c r="AX153" s="6">
        <v>2.6598999999999999</v>
      </c>
      <c r="AY153" s="6">
        <v>4.3644999999999996</v>
      </c>
      <c r="AZ153" s="6">
        <v>2.5118999999999998</v>
      </c>
      <c r="BA153" s="6">
        <v>4.9493</v>
      </c>
      <c r="BB153" s="6">
        <v>1.8194999999999999</v>
      </c>
    </row>
    <row r="154" spans="1:54" x14ac:dyDescent="0.3">
      <c r="A154" t="s">
        <v>131</v>
      </c>
      <c r="B154">
        <v>4.0857185951654023</v>
      </c>
      <c r="C154">
        <f>VLOOKUP(População!$A154,Cidades!$A$1:$E$174,2,FALSE)</f>
        <v>2.4742162640762553</v>
      </c>
      <c r="D154">
        <f>VLOOKUP(População!$A154,Cidades!$A$1:$E$174,3,FALSE)</f>
        <v>0.77815125038364363</v>
      </c>
      <c r="E154">
        <f>VLOOKUP(População!$A154,Cidades!$A$1:$E$174,4,FALSE)</f>
        <v>3.3666097103924297</v>
      </c>
      <c r="F154">
        <f>VLOOKUP(População!$A154,Cidades!$A$1:$E$174,5,FALSE)</f>
        <v>0.77815125038364363</v>
      </c>
      <c r="N154" t="s">
        <v>131</v>
      </c>
      <c r="O154">
        <v>4.0857000000000001</v>
      </c>
      <c r="P154">
        <v>2.4742000000000002</v>
      </c>
      <c r="Q154">
        <v>2.1139999999999999</v>
      </c>
      <c r="R154">
        <v>0.36018</v>
      </c>
      <c r="S154">
        <v>4.0857000000000001</v>
      </c>
      <c r="T154">
        <v>0.77815000000000001</v>
      </c>
      <c r="U154">
        <v>0.80269000000000001</v>
      </c>
      <c r="V154">
        <v>-2.4535999999999999E-2</v>
      </c>
      <c r="W154">
        <v>4.0857000000000001</v>
      </c>
      <c r="X154">
        <v>3.3666</v>
      </c>
      <c r="Y154">
        <v>2.6473</v>
      </c>
      <c r="Z154">
        <v>0.71926999999999996</v>
      </c>
      <c r="AA154">
        <v>4.0857000000000001</v>
      </c>
      <c r="AB154">
        <v>0.77815000000000001</v>
      </c>
      <c r="AC154">
        <v>1.0408999999999999</v>
      </c>
      <c r="AD154">
        <v>-0.26271</v>
      </c>
      <c r="AI154" s="6">
        <v>-0.67901</v>
      </c>
      <c r="AJ154" s="6">
        <v>-1.0297000000000001</v>
      </c>
      <c r="AQ154" s="7">
        <v>7.4056999999999998E-2</v>
      </c>
      <c r="AR154" s="6">
        <v>-0.79496999999999995</v>
      </c>
      <c r="AU154" s="6">
        <v>4.0122</v>
      </c>
      <c r="AV154" s="6">
        <v>2.5314999999999999</v>
      </c>
      <c r="AW154" s="7">
        <v>4.0857000000000001</v>
      </c>
      <c r="AX154" s="7">
        <v>0.77815000000000001</v>
      </c>
      <c r="AY154" s="7">
        <v>4.0004</v>
      </c>
      <c r="AZ154" s="7">
        <v>2.0413999999999999</v>
      </c>
      <c r="BA154" s="7">
        <v>4.0857000000000001</v>
      </c>
      <c r="BB154" s="7">
        <v>0.77815000000000001</v>
      </c>
    </row>
    <row r="155" spans="1:54" x14ac:dyDescent="0.3">
      <c r="A155" t="s">
        <v>132</v>
      </c>
      <c r="B155">
        <v>4.1853154580036565</v>
      </c>
      <c r="C155">
        <f>VLOOKUP(População!$A155,Cidades!$A$1:$E$174,2,FALSE)</f>
        <v>2.0791812460476247</v>
      </c>
      <c r="D155">
        <f>VLOOKUP(População!$A155,Cidades!$A$1:$E$174,3,FALSE)</f>
        <v>0</v>
      </c>
      <c r="E155">
        <f>VLOOKUP(População!$A155,Cidades!$A$1:$E$174,4,FALSE)</f>
        <v>2.2966651902615309</v>
      </c>
      <c r="F155">
        <f>VLOOKUP(População!$A155,Cidades!$A$1:$E$174,5,FALSE)</f>
        <v>0.3010299956639812</v>
      </c>
      <c r="N155" t="s">
        <v>132</v>
      </c>
      <c r="O155">
        <v>4.1852999999999998</v>
      </c>
      <c r="P155">
        <v>2.0792000000000002</v>
      </c>
      <c r="Q155">
        <v>2.1375000000000002</v>
      </c>
      <c r="R155">
        <v>-5.8341999999999998E-2</v>
      </c>
      <c r="S155">
        <v>4.1852999999999998</v>
      </c>
      <c r="T155">
        <v>0</v>
      </c>
      <c r="U155">
        <v>0.81735999999999998</v>
      </c>
      <c r="V155">
        <v>-0.81735999999999998</v>
      </c>
      <c r="W155">
        <v>4.1852999999999998</v>
      </c>
      <c r="X155">
        <v>2.2967</v>
      </c>
      <c r="Y155">
        <v>2.7050999999999998</v>
      </c>
      <c r="Z155">
        <v>-0.40845999999999999</v>
      </c>
      <c r="AA155">
        <v>4.1852999999999998</v>
      </c>
      <c r="AB155">
        <v>0.30103000000000002</v>
      </c>
      <c r="AC155">
        <v>1.0622</v>
      </c>
      <c r="AD155">
        <v>-0.76112999999999997</v>
      </c>
      <c r="AI155" s="7">
        <v>1.1712</v>
      </c>
      <c r="AJ155" s="7">
        <v>0.1588</v>
      </c>
      <c r="AQ155" s="6">
        <v>0.41791</v>
      </c>
      <c r="AR155" s="7">
        <v>0.41415000000000002</v>
      </c>
      <c r="AU155" s="7">
        <v>4.1082999999999998</v>
      </c>
      <c r="AV155" s="7">
        <v>2.8062</v>
      </c>
      <c r="AW155" s="6">
        <v>4.1852999999999998</v>
      </c>
      <c r="AX155" s="6">
        <v>0.30103000000000002</v>
      </c>
      <c r="AY155" s="6">
        <v>4.9581</v>
      </c>
      <c r="AZ155" s="6">
        <v>2.6989999999999998</v>
      </c>
      <c r="BA155" s="6">
        <v>4.1852999999999998</v>
      </c>
      <c r="BB155" s="6">
        <v>0</v>
      </c>
    </row>
    <row r="156" spans="1:54" x14ac:dyDescent="0.3">
      <c r="A156" t="s">
        <v>173</v>
      </c>
      <c r="B156">
        <v>5.5632413266424807</v>
      </c>
      <c r="C156">
        <f>VLOOKUP(População!$A156,Cidades!$A$1:$E$174,2,FALSE)</f>
        <v>2.2855573090077739</v>
      </c>
      <c r="D156">
        <f>VLOOKUP(População!$A156,Cidades!$A$1:$E$174,3,FALSE)</f>
        <v>0.69897000433601886</v>
      </c>
      <c r="E156">
        <f>VLOOKUP(População!$A156,Cidades!$A$1:$E$174,4,FALSE)</f>
        <v>2.9800033715837464</v>
      </c>
      <c r="F156">
        <f>VLOOKUP(População!$A156,Cidades!$A$1:$E$174,5,FALSE)</f>
        <v>2.3802112417116059</v>
      </c>
      <c r="N156" t="s">
        <v>173</v>
      </c>
      <c r="O156">
        <v>5.5632000000000001</v>
      </c>
      <c r="P156">
        <v>2.2856000000000001</v>
      </c>
      <c r="Q156">
        <v>2.4624000000000001</v>
      </c>
      <c r="R156">
        <v>-0.17685999999999999</v>
      </c>
      <c r="S156">
        <v>5.5632000000000001</v>
      </c>
      <c r="T156">
        <v>0.69896999999999998</v>
      </c>
      <c r="U156">
        <v>1.0204</v>
      </c>
      <c r="V156">
        <v>-0.32144</v>
      </c>
      <c r="W156">
        <v>5.5632000000000001</v>
      </c>
      <c r="X156">
        <v>2.98</v>
      </c>
      <c r="Y156">
        <v>3.5045999999999999</v>
      </c>
      <c r="Z156">
        <v>-0.52461999999999998</v>
      </c>
      <c r="AA156">
        <v>5.5632000000000001</v>
      </c>
      <c r="AB156">
        <v>2.3801999999999999</v>
      </c>
      <c r="AC156">
        <v>1.3567</v>
      </c>
      <c r="AD156">
        <v>1.0235000000000001</v>
      </c>
      <c r="AI156" s="6">
        <v>-0.17502000000000001</v>
      </c>
      <c r="AJ156" s="6">
        <v>-1.1735</v>
      </c>
      <c r="AQ156" s="7">
        <v>4.9766999999999999E-2</v>
      </c>
      <c r="AR156" s="6">
        <v>-0.89412999999999998</v>
      </c>
      <c r="AU156" s="6">
        <v>4.6128</v>
      </c>
      <c r="AV156" s="6">
        <v>3.1987000000000001</v>
      </c>
      <c r="AW156" s="7">
        <v>5.5632000000000001</v>
      </c>
      <c r="AX156" s="7">
        <v>2.3801999999999999</v>
      </c>
      <c r="AY156" s="6">
        <v>5.1112000000000002</v>
      </c>
      <c r="AZ156" s="6">
        <v>2.2601</v>
      </c>
      <c r="BA156" s="7">
        <v>5.5632000000000001</v>
      </c>
      <c r="BB156" s="7">
        <v>0.69896999999999998</v>
      </c>
    </row>
    <row r="157" spans="1:54" x14ac:dyDescent="0.3">
      <c r="A157" t="s">
        <v>133</v>
      </c>
      <c r="B157">
        <v>4.0122042960307427</v>
      </c>
      <c r="C157">
        <f>VLOOKUP(População!$A157,Cidades!$A$1:$E$174,2,FALSE)</f>
        <v>2.1583624920952498</v>
      </c>
      <c r="D157">
        <f>VLOOKUP(População!$A157,Cidades!$A$1:$E$174,3,FALSE)</f>
        <v>0.84509804001425681</v>
      </c>
      <c r="E157">
        <f>VLOOKUP(População!$A157,Cidades!$A$1:$E$174,4,FALSE)</f>
        <v>2.5314789170422549</v>
      </c>
      <c r="F157">
        <f>VLOOKUP(População!$A157,Cidades!$A$1:$E$174,5,FALSE)</f>
        <v>0.84509804001425681</v>
      </c>
      <c r="N157" t="s">
        <v>133</v>
      </c>
      <c r="O157">
        <v>4.0122</v>
      </c>
      <c r="P157">
        <v>2.1583999999999999</v>
      </c>
      <c r="Q157">
        <v>2.0966999999999998</v>
      </c>
      <c r="R157">
        <v>6.1656000000000002E-2</v>
      </c>
      <c r="S157">
        <v>4.0122</v>
      </c>
      <c r="T157">
        <v>0.84509999999999996</v>
      </c>
      <c r="U157">
        <v>0.79185000000000005</v>
      </c>
      <c r="V157">
        <v>5.3244E-2</v>
      </c>
      <c r="W157">
        <v>4.0122</v>
      </c>
      <c r="X157">
        <v>2.5314999999999999</v>
      </c>
      <c r="Y157">
        <v>2.6046999999999998</v>
      </c>
      <c r="Z157">
        <v>-7.3205999999999993E-2</v>
      </c>
      <c r="AA157">
        <v>4.0122</v>
      </c>
      <c r="AB157">
        <v>0.84509999999999996</v>
      </c>
      <c r="AC157">
        <v>1.0251999999999999</v>
      </c>
      <c r="AD157">
        <v>-0.18004999999999999</v>
      </c>
      <c r="AI157" s="7">
        <v>0.19994000000000001</v>
      </c>
      <c r="AJ157" s="7">
        <v>2.3713000000000002</v>
      </c>
      <c r="AQ157" s="6">
        <v>-0.12431</v>
      </c>
      <c r="AR157" s="7">
        <v>1.4496</v>
      </c>
      <c r="AU157" s="7">
        <v>5.8320999999999996</v>
      </c>
      <c r="AV157" s="7">
        <v>3.7122000000000002</v>
      </c>
      <c r="AW157" s="6">
        <v>4.0122</v>
      </c>
      <c r="AX157" s="6">
        <v>0.84509999999999996</v>
      </c>
      <c r="AY157" s="6">
        <v>4.0227000000000004</v>
      </c>
      <c r="AZ157" s="6">
        <v>1.8194999999999999</v>
      </c>
      <c r="BA157" s="6">
        <v>4.0122</v>
      </c>
      <c r="BB157" s="6">
        <v>0.84509999999999996</v>
      </c>
    </row>
    <row r="158" spans="1:54" x14ac:dyDescent="0.3">
      <c r="A158" t="s">
        <v>174</v>
      </c>
      <c r="B158">
        <v>4.1082943509400884</v>
      </c>
      <c r="C158">
        <f>VLOOKUP(População!$A158,Cidades!$A$1:$E$174,2,FALSE)</f>
        <v>2.3443922736851106</v>
      </c>
      <c r="D158">
        <f>VLOOKUP(População!$A158,Cidades!$A$1:$E$174,3,FALSE)</f>
        <v>2.1643528557844371</v>
      </c>
      <c r="E158">
        <f>VLOOKUP(População!$A158,Cidades!$A$1:$E$174,4,FALSE)</f>
        <v>2.8061799739838871</v>
      </c>
      <c r="F158">
        <f>VLOOKUP(População!$A158,Cidades!$A$1:$E$174,5,FALSE)</f>
        <v>2.8627275283179747</v>
      </c>
      <c r="N158" t="s">
        <v>174</v>
      </c>
      <c r="O158">
        <v>4.1082999999999998</v>
      </c>
      <c r="P158">
        <v>2.3443999999999998</v>
      </c>
      <c r="Q158">
        <v>2.1194000000000002</v>
      </c>
      <c r="R158">
        <v>0.22503000000000001</v>
      </c>
      <c r="S158">
        <v>4.1082999999999998</v>
      </c>
      <c r="T158">
        <v>2.1644000000000001</v>
      </c>
      <c r="U158">
        <v>0.80601</v>
      </c>
      <c r="V158">
        <v>1.3583000000000001</v>
      </c>
      <c r="W158">
        <v>4.1082999999999998</v>
      </c>
      <c r="X158">
        <v>2.8062</v>
      </c>
      <c r="Y158">
        <v>2.6604000000000001</v>
      </c>
      <c r="Z158">
        <v>0.14574000000000001</v>
      </c>
      <c r="AA158">
        <v>4.1082999999999998</v>
      </c>
      <c r="AB158">
        <v>2.8626999999999998</v>
      </c>
      <c r="AC158">
        <v>1.0457000000000001</v>
      </c>
      <c r="AD158">
        <v>1.8169999999999999</v>
      </c>
      <c r="AI158" s="6">
        <v>-0.22427</v>
      </c>
      <c r="AJ158" s="6">
        <v>0.42018</v>
      </c>
      <c r="AQ158" s="7">
        <v>6.7843000000000001E-2</v>
      </c>
      <c r="AR158" s="6">
        <v>0.63875999999999999</v>
      </c>
      <c r="AU158" s="6">
        <v>5.4508999999999999</v>
      </c>
      <c r="AV158" s="6">
        <v>2.29</v>
      </c>
      <c r="AW158" s="7">
        <v>4.1082999999999998</v>
      </c>
      <c r="AX158" s="7">
        <v>2.8626999999999998</v>
      </c>
      <c r="AY158" s="7">
        <v>4.0350999999999999</v>
      </c>
      <c r="AZ158" s="7">
        <v>1.8194999999999999</v>
      </c>
      <c r="BA158" s="7">
        <v>4.1082999999999998</v>
      </c>
      <c r="BB158" s="7">
        <v>2.1644000000000001</v>
      </c>
    </row>
    <row r="159" spans="1:54" x14ac:dyDescent="0.3">
      <c r="A159" t="s">
        <v>134</v>
      </c>
      <c r="B159">
        <v>4.6128368162322584</v>
      </c>
      <c r="C159">
        <f>VLOOKUP(População!$A159,Cidades!$A$1:$E$174,2,FALSE)</f>
        <v>2.2900346113625178</v>
      </c>
      <c r="D159">
        <f>VLOOKUP(População!$A159,Cidades!$A$1:$E$174,3,FALSE)</f>
        <v>0</v>
      </c>
      <c r="E159">
        <f>VLOOKUP(População!$A159,Cidades!$A$1:$E$174,4,FALSE)</f>
        <v>3.1986570869544226</v>
      </c>
      <c r="F159">
        <f>VLOOKUP(População!$A159,Cidades!$A$1:$E$174,5,FALSE)</f>
        <v>0.3010299956639812</v>
      </c>
      <c r="N159" t="s">
        <v>134</v>
      </c>
      <c r="O159">
        <v>4.6128</v>
      </c>
      <c r="P159">
        <v>2.29</v>
      </c>
      <c r="Q159">
        <v>2.2383000000000002</v>
      </c>
      <c r="R159">
        <v>5.1707000000000003E-2</v>
      </c>
      <c r="S159">
        <v>4.6128</v>
      </c>
      <c r="T159">
        <v>0</v>
      </c>
      <c r="U159">
        <v>0.88036000000000003</v>
      </c>
      <c r="V159">
        <v>-0.88036000000000003</v>
      </c>
      <c r="W159">
        <v>4.6128</v>
      </c>
      <c r="X159">
        <v>3.1987000000000001</v>
      </c>
      <c r="Y159">
        <v>2.9531999999999998</v>
      </c>
      <c r="Z159">
        <v>0.24546999999999999</v>
      </c>
      <c r="AA159">
        <v>4.6128</v>
      </c>
      <c r="AB159">
        <v>0.30103000000000002</v>
      </c>
      <c r="AC159">
        <v>1.1535</v>
      </c>
      <c r="AD159">
        <v>-0.85251999999999994</v>
      </c>
      <c r="AI159" s="7">
        <v>-0.40198</v>
      </c>
      <c r="AJ159" s="7">
        <v>0.56284000000000001</v>
      </c>
      <c r="AQ159" s="6">
        <v>0.50788999999999995</v>
      </c>
      <c r="AR159" s="7">
        <v>0.70721000000000001</v>
      </c>
      <c r="AU159" s="6">
        <v>4.1125999999999996</v>
      </c>
      <c r="AV159" s="6">
        <v>2.4969000000000001</v>
      </c>
      <c r="AW159" s="6">
        <v>4.6128</v>
      </c>
      <c r="AX159" s="6">
        <v>0.30103000000000002</v>
      </c>
      <c r="AY159" s="8">
        <v>4.8960999999999997</v>
      </c>
      <c r="AZ159" s="8">
        <v>2.2601</v>
      </c>
      <c r="BA159" s="6">
        <v>4.6128</v>
      </c>
      <c r="BB159" s="6">
        <v>0</v>
      </c>
    </row>
    <row r="160" spans="1:54" x14ac:dyDescent="0.3">
      <c r="A160" t="s">
        <v>135</v>
      </c>
      <c r="B160">
        <v>5.8321114791938573</v>
      </c>
      <c r="C160">
        <f>VLOOKUP(População!$A160,Cidades!$A$1:$E$174,2,FALSE)</f>
        <v>2.3891660843645326</v>
      </c>
      <c r="D160">
        <f>VLOOKUP(População!$A160,Cidades!$A$1:$E$174,3,FALSE)</f>
        <v>0.90308998699194354</v>
      </c>
      <c r="E160">
        <f>VLOOKUP(População!$A160,Cidades!$A$1:$E$174,4,FALSE)</f>
        <v>3.7122286696195355</v>
      </c>
      <c r="F160">
        <f>VLOOKUP(População!$A160,Cidades!$A$1:$E$174,5,FALSE)</f>
        <v>0.90308998699194354</v>
      </c>
      <c r="N160" t="s">
        <v>135</v>
      </c>
      <c r="O160">
        <v>5.8320999999999996</v>
      </c>
      <c r="P160">
        <v>2.3892000000000002</v>
      </c>
      <c r="Q160">
        <v>2.5257999999999998</v>
      </c>
      <c r="R160">
        <v>-0.13664999999999999</v>
      </c>
      <c r="S160">
        <v>5.8320999999999996</v>
      </c>
      <c r="T160">
        <v>0.90308999999999995</v>
      </c>
      <c r="U160">
        <v>1.06</v>
      </c>
      <c r="V160">
        <v>-0.15694</v>
      </c>
      <c r="W160">
        <v>5.8320999999999996</v>
      </c>
      <c r="X160">
        <v>3.7122000000000002</v>
      </c>
      <c r="Y160">
        <v>3.6606000000000001</v>
      </c>
      <c r="Z160">
        <v>5.1602000000000002E-2</v>
      </c>
      <c r="AA160">
        <v>5.8320999999999996</v>
      </c>
      <c r="AB160">
        <v>0.90308999999999995</v>
      </c>
      <c r="AC160">
        <v>1.4141999999999999</v>
      </c>
      <c r="AD160">
        <v>-0.5111</v>
      </c>
      <c r="AI160" s="6">
        <v>-0.37822</v>
      </c>
      <c r="AJ160" s="6">
        <v>-1.1011</v>
      </c>
      <c r="AQ160" s="7">
        <v>0.21051</v>
      </c>
      <c r="AR160" s="6">
        <v>-0.84421999999999997</v>
      </c>
      <c r="AU160" s="7">
        <v>5.4981999999999998</v>
      </c>
      <c r="AV160" s="7">
        <v>3.4498000000000002</v>
      </c>
      <c r="AW160" s="7">
        <v>5.8320999999999996</v>
      </c>
      <c r="AX160" s="7">
        <v>0.90308999999999995</v>
      </c>
      <c r="BA160" s="7">
        <v>5.8320999999999996</v>
      </c>
      <c r="BB160" s="7">
        <v>0.90308999999999995</v>
      </c>
    </row>
    <row r="161" spans="1:54" x14ac:dyDescent="0.3">
      <c r="A161" t="s">
        <v>136</v>
      </c>
      <c r="B161">
        <v>5.4509277404722001</v>
      </c>
      <c r="C161">
        <f>VLOOKUP(População!$A161,Cidades!$A$1:$E$174,2,FALSE)</f>
        <v>1.954242509439325</v>
      </c>
      <c r="D161">
        <f>VLOOKUP(População!$A161,Cidades!$A$1:$E$174,3,FALSE)</f>
        <v>1.255272505103306</v>
      </c>
      <c r="E161">
        <f>VLOOKUP(População!$A161,Cidades!$A$1:$E$174,4,FALSE)</f>
        <v>2.2900346113625178</v>
      </c>
      <c r="F161">
        <f>VLOOKUP(População!$A161,Cidades!$A$1:$E$174,5,FALSE)</f>
        <v>1.2787536009528289</v>
      </c>
      <c r="N161" t="s">
        <v>136</v>
      </c>
      <c r="O161">
        <v>5.4508999999999999</v>
      </c>
      <c r="P161">
        <v>1.9541999999999999</v>
      </c>
      <c r="Q161">
        <v>2.4359000000000002</v>
      </c>
      <c r="R161">
        <v>-0.48170000000000002</v>
      </c>
      <c r="S161">
        <v>5.4508999999999999</v>
      </c>
      <c r="T161">
        <v>1.2553000000000001</v>
      </c>
      <c r="U161">
        <v>1.0039</v>
      </c>
      <c r="V161">
        <v>0.25141000000000002</v>
      </c>
      <c r="W161">
        <v>5.4508999999999999</v>
      </c>
      <c r="X161">
        <v>2.29</v>
      </c>
      <c r="Y161">
        <v>3.4394999999999998</v>
      </c>
      <c r="Z161">
        <v>-1.1494</v>
      </c>
      <c r="AA161">
        <v>5.4508999999999999</v>
      </c>
      <c r="AB161">
        <v>1.2787999999999999</v>
      </c>
      <c r="AC161">
        <v>1.3327</v>
      </c>
      <c r="AD161">
        <v>-5.3955000000000003E-2</v>
      </c>
      <c r="AI161" s="7">
        <v>-0.24884999999999999</v>
      </c>
      <c r="AJ161" s="7">
        <v>-0.70555000000000001</v>
      </c>
      <c r="AQ161" s="6">
        <v>0.35931000000000002</v>
      </c>
      <c r="AR161" s="7">
        <v>-0.47802</v>
      </c>
      <c r="AU161" s="6">
        <v>4.3644999999999996</v>
      </c>
      <c r="AV161" s="6">
        <v>3.6080000000000001</v>
      </c>
      <c r="AW161" s="6">
        <v>5.4508999999999999</v>
      </c>
      <c r="AX161" s="6">
        <v>1.2787999999999999</v>
      </c>
      <c r="BA161" s="6">
        <v>5.4508999999999999</v>
      </c>
      <c r="BB161" s="6">
        <v>1.2553000000000001</v>
      </c>
    </row>
    <row r="162" spans="1:54" x14ac:dyDescent="0.3">
      <c r="A162" t="s">
        <v>137</v>
      </c>
      <c r="B162">
        <v>3.8924841793646876</v>
      </c>
      <c r="C162">
        <f>VLOOKUP(População!$A162,Cidades!$A$1:$E$174,2,FALSE)</f>
        <v>2.5502283530550942</v>
      </c>
      <c r="D162">
        <f>VLOOKUP(População!$A162,Cidades!$A$1:$E$174,3,FALSE)</f>
        <v>1.4471580313422192</v>
      </c>
      <c r="E162">
        <f>VLOOKUP(População!$A162,Cidades!$A$1:$E$174,4,FALSE)</f>
        <v>4.4947666291336281</v>
      </c>
      <c r="F162">
        <f>VLOOKUP(População!$A162,Cidades!$A$1:$E$174,5,FALSE)</f>
        <v>1.6434526764861874</v>
      </c>
      <c r="N162" t="s">
        <v>137</v>
      </c>
      <c r="O162">
        <v>3.8925000000000001</v>
      </c>
      <c r="P162">
        <v>2.5501999999999998</v>
      </c>
      <c r="Q162">
        <v>2.0684999999999998</v>
      </c>
      <c r="R162">
        <v>0.48175000000000001</v>
      </c>
      <c r="S162">
        <v>3.8925000000000001</v>
      </c>
      <c r="T162">
        <v>1.4472</v>
      </c>
      <c r="U162">
        <v>0.77420999999999995</v>
      </c>
      <c r="V162">
        <v>0.67295000000000005</v>
      </c>
      <c r="W162">
        <v>3.8925000000000001</v>
      </c>
      <c r="X162">
        <v>4.4947999999999997</v>
      </c>
      <c r="Y162">
        <v>2.5352000000000001</v>
      </c>
      <c r="Z162">
        <v>1.9595</v>
      </c>
      <c r="AA162">
        <v>3.8925000000000001</v>
      </c>
      <c r="AB162">
        <v>1.6435</v>
      </c>
      <c r="AC162">
        <v>0.99956</v>
      </c>
      <c r="AD162">
        <v>0.64388999999999996</v>
      </c>
      <c r="AI162" s="6">
        <v>-0.87478</v>
      </c>
      <c r="AJ162" s="6">
        <v>-0.52734000000000003</v>
      </c>
      <c r="AQ162" s="7">
        <v>0.21056</v>
      </c>
      <c r="AR162" s="6">
        <v>-0.18615000000000001</v>
      </c>
      <c r="AU162" s="7">
        <v>4.0004</v>
      </c>
      <c r="AV162" s="7">
        <v>2.3201000000000001</v>
      </c>
      <c r="AW162" s="7">
        <v>3.8925000000000001</v>
      </c>
      <c r="AX162" s="7">
        <v>1.6435</v>
      </c>
      <c r="BA162" s="7">
        <v>3.8925000000000001</v>
      </c>
      <c r="BB162" s="7">
        <v>1.4472</v>
      </c>
    </row>
    <row r="163" spans="1:54" x14ac:dyDescent="0.3">
      <c r="A163" t="s">
        <v>138</v>
      </c>
      <c r="B163">
        <v>4.1126050015345745</v>
      </c>
      <c r="C163">
        <f>VLOOKUP(População!$A163,Cidades!$A$1:$E$174,2,FALSE)</f>
        <v>2.0827853703164503</v>
      </c>
      <c r="D163">
        <f>VLOOKUP(População!$A163,Cidades!$A$1:$E$174,3,FALSE)</f>
        <v>0.77815125038364363</v>
      </c>
      <c r="E163">
        <f>VLOOKUP(População!$A163,Cidades!$A$1:$E$174,4,FALSE)</f>
        <v>2.4969296480732148</v>
      </c>
      <c r="F163">
        <f>VLOOKUP(População!$A163,Cidades!$A$1:$E$174,5,FALSE)</f>
        <v>0.77815125038364363</v>
      </c>
      <c r="N163" t="s">
        <v>138</v>
      </c>
      <c r="O163">
        <v>4.1125999999999996</v>
      </c>
      <c r="P163">
        <v>2.0828000000000002</v>
      </c>
      <c r="Q163">
        <v>2.1204000000000001</v>
      </c>
      <c r="R163">
        <v>-3.7594000000000002E-2</v>
      </c>
      <c r="S163">
        <v>4.1125999999999996</v>
      </c>
      <c r="T163">
        <v>0.77815000000000001</v>
      </c>
      <c r="U163">
        <v>0.80664999999999998</v>
      </c>
      <c r="V163">
        <v>-2.8497999999999999E-2</v>
      </c>
      <c r="W163">
        <v>4.1125999999999996</v>
      </c>
      <c r="X163">
        <v>2.4969000000000001</v>
      </c>
      <c r="Y163">
        <v>2.6629</v>
      </c>
      <c r="Z163">
        <v>-0.16600999999999999</v>
      </c>
      <c r="AA163">
        <v>4.1125999999999996</v>
      </c>
      <c r="AB163">
        <v>0.77815000000000001</v>
      </c>
      <c r="AC163">
        <v>1.0466</v>
      </c>
      <c r="AD163">
        <v>-0.26845999999999998</v>
      </c>
      <c r="AI163" s="7">
        <v>0.39972999999999997</v>
      </c>
      <c r="AJ163" s="7">
        <v>-0.83172000000000001</v>
      </c>
      <c r="AQ163" s="6">
        <v>0.21890000000000001</v>
      </c>
      <c r="AR163" s="7">
        <v>-0.47147</v>
      </c>
      <c r="AU163" s="6">
        <v>4.9581</v>
      </c>
      <c r="AV163" s="6">
        <v>4.4981999999999998</v>
      </c>
      <c r="AW163" s="6">
        <v>4.1125999999999996</v>
      </c>
      <c r="AX163" s="6">
        <v>0.77815000000000001</v>
      </c>
      <c r="BA163" s="6">
        <v>4.1125999999999996</v>
      </c>
      <c r="BB163" s="6">
        <v>0.77815000000000001</v>
      </c>
    </row>
    <row r="164" spans="1:54" x14ac:dyDescent="0.3">
      <c r="A164" t="s">
        <v>139</v>
      </c>
      <c r="B164">
        <v>5.4982057589864661</v>
      </c>
      <c r="C164">
        <f>VLOOKUP(População!$A164,Cidades!$A$1:$E$174,2,FALSE)</f>
        <v>2.436162647040756</v>
      </c>
      <c r="D164">
        <f>VLOOKUP(População!$A164,Cidades!$A$1:$E$174,3,FALSE)</f>
        <v>0.6020599913279624</v>
      </c>
      <c r="E164">
        <f>VLOOKUP(População!$A164,Cidades!$A$1:$E$174,4,FALSE)</f>
        <v>3.4497868469857735</v>
      </c>
      <c r="F164">
        <f>VLOOKUP(População!$A164,Cidades!$A$1:$E$174,5,FALSE)</f>
        <v>0.6020599913279624</v>
      </c>
      <c r="N164" t="s">
        <v>139</v>
      </c>
      <c r="O164">
        <v>5.4981999999999998</v>
      </c>
      <c r="P164">
        <v>2.4361999999999999</v>
      </c>
      <c r="Q164">
        <v>2.4470999999999998</v>
      </c>
      <c r="R164">
        <v>-1.0924E-2</v>
      </c>
      <c r="S164">
        <v>5.4981999999999998</v>
      </c>
      <c r="T164">
        <v>0.60206000000000004</v>
      </c>
      <c r="U164">
        <v>1.0107999999999999</v>
      </c>
      <c r="V164">
        <v>-0.40877000000000002</v>
      </c>
      <c r="W164">
        <v>5.4981999999999998</v>
      </c>
      <c r="X164">
        <v>3.4498000000000002</v>
      </c>
      <c r="Y164">
        <v>3.4668999999999999</v>
      </c>
      <c r="Z164">
        <v>-1.7101999999999999E-2</v>
      </c>
      <c r="AA164">
        <v>5.4981999999999998</v>
      </c>
      <c r="AB164">
        <v>0.60206000000000004</v>
      </c>
      <c r="AC164">
        <v>1.3428</v>
      </c>
      <c r="AD164">
        <v>-0.74075000000000002</v>
      </c>
      <c r="AI164" s="6">
        <v>0.66122000000000003</v>
      </c>
      <c r="AJ164" s="6">
        <v>-0.50244999999999995</v>
      </c>
      <c r="AQ164" s="7">
        <v>0.36018</v>
      </c>
      <c r="AR164" s="6">
        <v>-0.96794000000000002</v>
      </c>
      <c r="AU164" s="6">
        <v>5.1112000000000002</v>
      </c>
      <c r="AV164" s="6">
        <v>3.1385999999999998</v>
      </c>
      <c r="AW164" s="7">
        <v>5.4981999999999998</v>
      </c>
      <c r="AX164" s="7">
        <v>0.60206000000000004</v>
      </c>
      <c r="BA164" s="7">
        <v>5.4981999999999998</v>
      </c>
      <c r="BB164" s="7">
        <v>0.60206000000000004</v>
      </c>
    </row>
    <row r="165" spans="1:54" x14ac:dyDescent="0.3">
      <c r="A165" t="s">
        <v>140</v>
      </c>
      <c r="B165">
        <v>4.3645134736915097</v>
      </c>
      <c r="C165">
        <f>VLOOKUP(População!$A165,Cidades!$A$1:$E$174,2,FALSE)</f>
        <v>2.5118833609788744</v>
      </c>
      <c r="D165">
        <f>VLOOKUP(População!$A165,Cidades!$A$1:$E$174,3,FALSE)</f>
        <v>1.5910646070264991</v>
      </c>
      <c r="E165">
        <f>VLOOKUP(População!$A165,Cidades!$A$1:$E$174,4,FALSE)</f>
        <v>3.6079908585471747</v>
      </c>
      <c r="F165">
        <f>VLOOKUP(População!$A165,Cidades!$A$1:$E$174,5,FALSE)</f>
        <v>1.7781512503836436</v>
      </c>
      <c r="N165" t="s">
        <v>140</v>
      </c>
      <c r="O165">
        <v>4.3644999999999996</v>
      </c>
      <c r="P165">
        <v>2.5118999999999998</v>
      </c>
      <c r="Q165">
        <v>2.1798000000000002</v>
      </c>
      <c r="R165">
        <v>0.33211000000000002</v>
      </c>
      <c r="S165">
        <v>4.3644999999999996</v>
      </c>
      <c r="T165">
        <v>1.5911</v>
      </c>
      <c r="U165">
        <v>0.84377000000000002</v>
      </c>
      <c r="V165">
        <v>0.74729999999999996</v>
      </c>
      <c r="W165">
        <v>4.3644999999999996</v>
      </c>
      <c r="X165">
        <v>3.6080000000000001</v>
      </c>
      <c r="Y165">
        <v>2.8090999999999999</v>
      </c>
      <c r="Z165">
        <v>0.79888999999999999</v>
      </c>
      <c r="AA165">
        <v>4.3644999999999996</v>
      </c>
      <c r="AB165">
        <v>1.7782</v>
      </c>
      <c r="AC165">
        <v>1.1005</v>
      </c>
      <c r="AD165">
        <v>0.67769000000000001</v>
      </c>
      <c r="AI165" s="7">
        <v>0.10373</v>
      </c>
      <c r="AJ165" s="7">
        <v>5.8097000000000003E-2</v>
      </c>
      <c r="AQ165" s="6">
        <v>-5.8341999999999998E-2</v>
      </c>
      <c r="AR165" s="7">
        <v>-0.39450000000000002</v>
      </c>
      <c r="AU165" s="7">
        <v>4.4229000000000003</v>
      </c>
      <c r="AV165" s="7">
        <v>1.4623999999999999</v>
      </c>
      <c r="AW165" s="6">
        <v>4.3644999999999996</v>
      </c>
      <c r="AX165" s="6">
        <v>1.7782</v>
      </c>
      <c r="BA165" s="6">
        <v>4.3644999999999996</v>
      </c>
      <c r="BB165" s="6">
        <v>1.5911</v>
      </c>
    </row>
    <row r="166" spans="1:54" x14ac:dyDescent="0.3">
      <c r="A166" t="s">
        <v>141</v>
      </c>
      <c r="B166">
        <v>4.0004340774793183</v>
      </c>
      <c r="C166">
        <f>VLOOKUP(População!$A166,Cidades!$A$1:$E$174,2,FALSE)</f>
        <v>2.0413926851582249</v>
      </c>
      <c r="D166">
        <f>VLOOKUP(População!$A166,Cidades!$A$1:$E$174,3,FALSE)</f>
        <v>0.47712125471966244</v>
      </c>
      <c r="E166">
        <f>VLOOKUP(População!$A166,Cidades!$A$1:$E$174,4,FALSE)</f>
        <v>2.3201462861110542</v>
      </c>
      <c r="F166">
        <f>VLOOKUP(População!$A166,Cidades!$A$1:$E$174,5,FALSE)</f>
        <v>0.47712125471966244</v>
      </c>
      <c r="N166" t="s">
        <v>141</v>
      </c>
      <c r="O166">
        <v>4.0004</v>
      </c>
      <c r="P166">
        <v>2.0413999999999999</v>
      </c>
      <c r="Q166">
        <v>2.0939000000000001</v>
      </c>
      <c r="R166">
        <v>-5.2538000000000001E-2</v>
      </c>
      <c r="S166">
        <v>4.0004</v>
      </c>
      <c r="T166">
        <v>0.47711999999999999</v>
      </c>
      <c r="U166">
        <v>0.79012000000000004</v>
      </c>
      <c r="V166">
        <v>-0.313</v>
      </c>
      <c r="W166">
        <v>4.0004</v>
      </c>
      <c r="X166">
        <v>2.3201000000000001</v>
      </c>
      <c r="Y166">
        <v>2.5979000000000001</v>
      </c>
      <c r="Z166">
        <v>-0.27771000000000001</v>
      </c>
      <c r="AA166">
        <v>4.0004</v>
      </c>
      <c r="AB166">
        <v>0.47711999999999999</v>
      </c>
      <c r="AC166">
        <v>1.0226</v>
      </c>
      <c r="AD166">
        <v>-0.54551000000000005</v>
      </c>
      <c r="AI166" s="6">
        <v>-0.16811000000000001</v>
      </c>
      <c r="AJ166" s="6">
        <v>0.50632999999999995</v>
      </c>
      <c r="AQ166" s="7">
        <v>-0.17685999999999999</v>
      </c>
      <c r="AR166" s="6">
        <v>0.49671999999999999</v>
      </c>
      <c r="AU166" s="6">
        <v>4.0227000000000004</v>
      </c>
      <c r="AV166" s="6">
        <v>1.9731000000000001</v>
      </c>
      <c r="AW166" s="7">
        <v>4.0004</v>
      </c>
      <c r="AX166" s="7">
        <v>0.47711999999999999</v>
      </c>
      <c r="BA166" s="7">
        <v>4.0004</v>
      </c>
      <c r="BB166" s="7">
        <v>0.47711999999999999</v>
      </c>
    </row>
    <row r="167" spans="1:54" x14ac:dyDescent="0.3">
      <c r="A167" t="s">
        <v>175</v>
      </c>
      <c r="B167">
        <v>4.9580810655158709</v>
      </c>
      <c r="C167">
        <f>VLOOKUP(População!$A167,Cidades!$A$1:$E$174,2,FALSE)</f>
        <v>2.6989700043360187</v>
      </c>
      <c r="D167">
        <f>VLOOKUP(População!$A167,Cidades!$A$1:$E$174,3,FALSE)</f>
        <v>2.2787536009528289</v>
      </c>
      <c r="E167">
        <f>VLOOKUP(População!$A167,Cidades!$A$1:$E$174,4,FALSE)</f>
        <v>4.4982416126858915</v>
      </c>
      <c r="F167">
        <f>VLOOKUP(População!$A167,Cidades!$A$1:$E$174,5,FALSE)</f>
        <v>3.1300119496719043</v>
      </c>
      <c r="N167" t="s">
        <v>175</v>
      </c>
      <c r="O167">
        <v>4.9581</v>
      </c>
      <c r="P167">
        <v>2.6989999999999998</v>
      </c>
      <c r="Q167">
        <v>2.3197000000000001</v>
      </c>
      <c r="R167">
        <v>0.37924000000000002</v>
      </c>
      <c r="S167">
        <v>4.9581</v>
      </c>
      <c r="T167">
        <v>2.2787999999999999</v>
      </c>
      <c r="U167">
        <v>0.93123999999999996</v>
      </c>
      <c r="V167">
        <v>1.3474999999999999</v>
      </c>
      <c r="W167">
        <v>4.9581</v>
      </c>
      <c r="X167">
        <v>4.4981999999999998</v>
      </c>
      <c r="Y167">
        <v>3.1535000000000002</v>
      </c>
      <c r="Z167">
        <v>1.3447</v>
      </c>
      <c r="AA167">
        <v>4.9581</v>
      </c>
      <c r="AB167">
        <v>3.13</v>
      </c>
      <c r="AC167">
        <v>1.2274</v>
      </c>
      <c r="AD167">
        <v>1.9027000000000001</v>
      </c>
      <c r="AI167" s="7">
        <v>0.33134000000000002</v>
      </c>
      <c r="AJ167" s="7">
        <v>-1.1807000000000001</v>
      </c>
      <c r="AQ167" s="6">
        <v>6.1656000000000002E-2</v>
      </c>
      <c r="AR167" s="7">
        <v>-0.89908999999999994</v>
      </c>
      <c r="AU167" s="7">
        <v>4.0350999999999999</v>
      </c>
      <c r="AV167" s="7">
        <v>1.8388</v>
      </c>
      <c r="AW167" s="6">
        <v>4.9581</v>
      </c>
      <c r="AX167" s="6">
        <v>3.13</v>
      </c>
      <c r="BA167" s="6">
        <v>4.9581</v>
      </c>
      <c r="BB167" s="6">
        <v>2.2787999999999999</v>
      </c>
    </row>
    <row r="168" spans="1:54" x14ac:dyDescent="0.3">
      <c r="A168" t="s">
        <v>142</v>
      </c>
      <c r="B168">
        <v>3.6794278966121188</v>
      </c>
      <c r="C168">
        <f>VLOOKUP(População!$A168,Cidades!$A$1:$E$174,2,FALSE)</f>
        <v>0.69897000433601886</v>
      </c>
      <c r="D168">
        <f>VLOOKUP(População!$A168,Cidades!$A$1:$E$174,3,FALSE)</f>
        <v>0</v>
      </c>
      <c r="E168">
        <f>VLOOKUP(População!$A168,Cidades!$A$1:$E$174,4,FALSE)</f>
        <v>0.69897000433601886</v>
      </c>
      <c r="F168">
        <f>VLOOKUP(População!$A168,Cidades!$A$1:$E$174,5,FALSE)</f>
        <v>0</v>
      </c>
      <c r="N168" t="s">
        <v>142</v>
      </c>
      <c r="O168">
        <v>3.6793999999999998</v>
      </c>
      <c r="P168">
        <v>0.69896999999999998</v>
      </c>
      <c r="Q168">
        <v>2.0182000000000002</v>
      </c>
      <c r="R168">
        <v>-1.3192999999999999</v>
      </c>
      <c r="S168">
        <v>3.6793999999999998</v>
      </c>
      <c r="T168">
        <v>0</v>
      </c>
      <c r="U168">
        <v>0.74282000000000004</v>
      </c>
      <c r="V168">
        <v>-0.74282000000000004</v>
      </c>
      <c r="W168">
        <v>3.6793999999999998</v>
      </c>
      <c r="X168">
        <v>0.69896999999999998</v>
      </c>
      <c r="Y168">
        <v>2.4116</v>
      </c>
      <c r="Z168">
        <v>-1.7125999999999999</v>
      </c>
      <c r="AA168">
        <v>3.6793999999999998</v>
      </c>
      <c r="AB168">
        <v>0</v>
      </c>
      <c r="AC168">
        <v>0.95401000000000002</v>
      </c>
      <c r="AD168">
        <v>-0.95401000000000002</v>
      </c>
      <c r="AI168" s="7">
        <v>0.14507999999999999</v>
      </c>
      <c r="AJ168" s="6">
        <v>-0.47504000000000002</v>
      </c>
      <c r="AQ168" s="7">
        <v>0.22503000000000001</v>
      </c>
      <c r="AR168" s="6">
        <v>-0.73414000000000001</v>
      </c>
      <c r="AU168" s="8">
        <v>4.8960999999999997</v>
      </c>
      <c r="AV168" s="8">
        <v>2.8959999999999999</v>
      </c>
      <c r="AW168" s="7">
        <v>3.6793999999999998</v>
      </c>
      <c r="AX168" s="7">
        <v>0</v>
      </c>
      <c r="BA168" s="7">
        <v>3.6793999999999998</v>
      </c>
      <c r="BB168" s="7">
        <v>0</v>
      </c>
    </row>
    <row r="169" spans="1:54" x14ac:dyDescent="0.3">
      <c r="A169" t="s">
        <v>143</v>
      </c>
      <c r="B169">
        <v>5.1112389831348324</v>
      </c>
      <c r="C169">
        <f>VLOOKUP(População!$A169,Cidades!$A$1:$E$174,2,FALSE)</f>
        <v>2.2600713879850747</v>
      </c>
      <c r="D169">
        <f>VLOOKUP(População!$A169,Cidades!$A$1:$E$174,3,FALSE)</f>
        <v>1.5440680443502757</v>
      </c>
      <c r="E169">
        <f>VLOOKUP(População!$A169,Cidades!$A$1:$E$174,4,FALSE)</f>
        <v>3.1386184338994925</v>
      </c>
      <c r="F169">
        <f>VLOOKUP(População!$A169,Cidades!$A$1:$E$174,5,FALSE)</f>
        <v>1.8512583487190752</v>
      </c>
      <c r="N169" t="s">
        <v>143</v>
      </c>
      <c r="O169">
        <v>5.1112000000000002</v>
      </c>
      <c r="P169">
        <v>2.2601</v>
      </c>
      <c r="Q169">
        <v>2.3557999999999999</v>
      </c>
      <c r="R169">
        <v>-9.5772999999999997E-2</v>
      </c>
      <c r="S169">
        <v>5.1112000000000002</v>
      </c>
      <c r="T169">
        <v>1.5441</v>
      </c>
      <c r="U169">
        <v>0.95379999999999998</v>
      </c>
      <c r="V169">
        <v>0.59026000000000001</v>
      </c>
      <c r="W169">
        <v>5.1112000000000002</v>
      </c>
      <c r="X169">
        <v>3.1385999999999998</v>
      </c>
      <c r="Y169">
        <v>3.2423999999999999</v>
      </c>
      <c r="Z169">
        <v>-0.10375</v>
      </c>
      <c r="AA169">
        <v>5.1112000000000002</v>
      </c>
      <c r="AB169">
        <v>1.8512999999999999</v>
      </c>
      <c r="AC169">
        <v>1.2601</v>
      </c>
      <c r="AD169">
        <v>0.59116999999999997</v>
      </c>
      <c r="AI169" s="6">
        <v>0.75188999999999995</v>
      </c>
      <c r="AJ169" s="7">
        <v>0.46665000000000001</v>
      </c>
      <c r="AQ169" s="6">
        <v>5.1707000000000003E-2</v>
      </c>
      <c r="AR169" s="7">
        <v>0.75561999999999996</v>
      </c>
      <c r="AW169" s="6">
        <v>5.1112000000000002</v>
      </c>
      <c r="AX169" s="6">
        <v>1.8512999999999999</v>
      </c>
      <c r="BA169" s="6">
        <v>5.1112000000000002</v>
      </c>
      <c r="BB169" s="6">
        <v>1.5441</v>
      </c>
    </row>
    <row r="170" spans="1:54" x14ac:dyDescent="0.3">
      <c r="A170" t="s">
        <v>144</v>
      </c>
      <c r="B170">
        <v>4.4229179807676626</v>
      </c>
      <c r="C170">
        <f>VLOOKUP(População!$A170,Cidades!$A$1:$E$174,2,FALSE)</f>
        <v>1.3617278360175928</v>
      </c>
      <c r="D170">
        <f>VLOOKUP(População!$A170,Cidades!$A$1:$E$174,3,FALSE)</f>
        <v>0.47712125471966244</v>
      </c>
      <c r="E170">
        <f>VLOOKUP(População!$A170,Cidades!$A$1:$E$174,4,FALSE)</f>
        <v>1.4623979978989561</v>
      </c>
      <c r="F170">
        <f>VLOOKUP(População!$A170,Cidades!$A$1:$E$174,5,FALSE)</f>
        <v>0.47712125471966244</v>
      </c>
      <c r="N170" t="s">
        <v>144</v>
      </c>
      <c r="O170">
        <v>4.4229000000000003</v>
      </c>
      <c r="P170">
        <v>1.3616999999999999</v>
      </c>
      <c r="Q170">
        <v>2.1934999999999998</v>
      </c>
      <c r="R170">
        <v>-0.83182</v>
      </c>
      <c r="S170">
        <v>4.4229000000000003</v>
      </c>
      <c r="T170">
        <v>0.47711999999999999</v>
      </c>
      <c r="U170">
        <v>0.85238000000000003</v>
      </c>
      <c r="V170">
        <v>-0.37524999999999997</v>
      </c>
      <c r="W170">
        <v>4.4229000000000003</v>
      </c>
      <c r="X170">
        <v>1.4623999999999999</v>
      </c>
      <c r="Y170">
        <v>2.843</v>
      </c>
      <c r="Z170">
        <v>-1.3806</v>
      </c>
      <c r="AA170">
        <v>4.4229000000000003</v>
      </c>
      <c r="AB170">
        <v>0.47711999999999999</v>
      </c>
      <c r="AC170">
        <v>1.1129</v>
      </c>
      <c r="AD170">
        <v>-0.63583000000000001</v>
      </c>
      <c r="AI170" s="7">
        <v>0.52781999999999996</v>
      </c>
      <c r="AJ170" s="6">
        <v>1.4483999999999999</v>
      </c>
      <c r="AQ170" s="7">
        <v>-0.13664999999999999</v>
      </c>
      <c r="AR170" s="6">
        <v>1.2471000000000001</v>
      </c>
      <c r="AW170" s="7">
        <v>4.4229000000000003</v>
      </c>
      <c r="AX170" s="7">
        <v>0.47711999999999999</v>
      </c>
      <c r="BA170" s="7">
        <v>4.4229000000000003</v>
      </c>
      <c r="BB170" s="7">
        <v>0.47711999999999999</v>
      </c>
    </row>
    <row r="171" spans="1:54" x14ac:dyDescent="0.3">
      <c r="A171" t="s">
        <v>145</v>
      </c>
      <c r="B171">
        <v>4.0227169800510296</v>
      </c>
      <c r="C171">
        <f>VLOOKUP(População!$A171,Cidades!$A$1:$E$174,2,FALSE)</f>
        <v>1.8195439355418688</v>
      </c>
      <c r="D171">
        <f>VLOOKUP(População!$A171,Cidades!$A$1:$E$174,3,FALSE)</f>
        <v>0</v>
      </c>
      <c r="E171">
        <f>VLOOKUP(População!$A171,Cidades!$A$1:$E$174,4,FALSE)</f>
        <v>1.9731278535996986</v>
      </c>
      <c r="F171">
        <f>VLOOKUP(População!$A171,Cidades!$A$1:$E$174,5,FALSE)</f>
        <v>0.3010299956639812</v>
      </c>
      <c r="N171" t="s">
        <v>145</v>
      </c>
      <c r="O171">
        <v>4.0227000000000004</v>
      </c>
      <c r="P171">
        <v>1.8194999999999999</v>
      </c>
      <c r="Q171">
        <v>2.0992000000000002</v>
      </c>
      <c r="R171">
        <v>-0.27964</v>
      </c>
      <c r="S171">
        <v>4.0227000000000004</v>
      </c>
      <c r="T171">
        <v>0</v>
      </c>
      <c r="U171">
        <v>0.79339999999999999</v>
      </c>
      <c r="V171">
        <v>-0.79339999999999999</v>
      </c>
      <c r="W171">
        <v>4.0227000000000004</v>
      </c>
      <c r="X171">
        <v>1.9731000000000001</v>
      </c>
      <c r="Y171">
        <v>2.6107999999999998</v>
      </c>
      <c r="Z171">
        <v>-0.63766</v>
      </c>
      <c r="AA171">
        <v>4.0227000000000004</v>
      </c>
      <c r="AB171">
        <v>0.30103000000000002</v>
      </c>
      <c r="AC171">
        <v>1.0274000000000001</v>
      </c>
      <c r="AD171">
        <v>-0.72636999999999996</v>
      </c>
      <c r="AI171" s="6">
        <v>0.60126000000000002</v>
      </c>
      <c r="AJ171" s="7">
        <v>-0.85240000000000005</v>
      </c>
      <c r="AQ171" s="7">
        <v>0.48175000000000001</v>
      </c>
      <c r="AR171" s="7">
        <v>-0.88027999999999995</v>
      </c>
      <c r="AW171" s="6">
        <v>4.0227000000000004</v>
      </c>
      <c r="AX171" s="6">
        <v>0.30103000000000002</v>
      </c>
      <c r="BA171" s="6">
        <v>4.0227000000000004</v>
      </c>
      <c r="BB171" s="6">
        <v>0</v>
      </c>
    </row>
    <row r="172" spans="1:54" x14ac:dyDescent="0.3">
      <c r="A172" t="s">
        <v>146</v>
      </c>
      <c r="B172">
        <v>4.0351494577734632</v>
      </c>
      <c r="C172">
        <f>VLOOKUP(População!$A172,Cidades!$A$1:$E$174,2,FALSE)</f>
        <v>1.8195439355418688</v>
      </c>
      <c r="D172">
        <f>VLOOKUP(População!$A172,Cidades!$A$1:$E$174,3,FALSE)</f>
        <v>0</v>
      </c>
      <c r="E172">
        <f>VLOOKUP(População!$A172,Cidades!$A$1:$E$174,4,FALSE)</f>
        <v>1.8388490907372552</v>
      </c>
      <c r="F172">
        <f>VLOOKUP(População!$A172,Cidades!$A$1:$E$174,5,FALSE)</f>
        <v>0</v>
      </c>
      <c r="N172" t="s">
        <v>146</v>
      </c>
      <c r="O172">
        <v>4.0350999999999999</v>
      </c>
      <c r="P172">
        <v>1.8194999999999999</v>
      </c>
      <c r="Q172">
        <v>2.1021000000000001</v>
      </c>
      <c r="R172">
        <v>-0.28256999999999999</v>
      </c>
      <c r="S172">
        <v>4.0350999999999999</v>
      </c>
      <c r="T172">
        <v>0</v>
      </c>
      <c r="U172">
        <v>0.79523999999999995</v>
      </c>
      <c r="V172">
        <v>-0.79523999999999995</v>
      </c>
      <c r="W172">
        <v>4.0350999999999999</v>
      </c>
      <c r="X172">
        <v>1.8388</v>
      </c>
      <c r="Y172">
        <v>2.6179999999999999</v>
      </c>
      <c r="Z172">
        <v>-0.77915000000000001</v>
      </c>
      <c r="AA172">
        <v>4.0350999999999999</v>
      </c>
      <c r="AB172">
        <v>0</v>
      </c>
      <c r="AC172">
        <v>1.0301</v>
      </c>
      <c r="AD172">
        <v>-1.0301</v>
      </c>
      <c r="AI172" s="7">
        <v>0.71926999999999996</v>
      </c>
      <c r="AJ172" s="6">
        <v>0.29816999999999999</v>
      </c>
      <c r="AQ172" s="6">
        <v>-3.7594000000000002E-2</v>
      </c>
      <c r="AR172" s="6">
        <v>0.49540000000000001</v>
      </c>
      <c r="AW172" s="7">
        <v>4.0350999999999999</v>
      </c>
      <c r="AX172" s="7">
        <v>0</v>
      </c>
      <c r="BA172" s="7">
        <v>4.0350999999999999</v>
      </c>
      <c r="BB172" s="7">
        <v>0</v>
      </c>
    </row>
    <row r="173" spans="1:54" x14ac:dyDescent="0.3">
      <c r="A173" t="s">
        <v>147</v>
      </c>
      <c r="B173">
        <v>4.896129218798853</v>
      </c>
      <c r="C173">
        <f>VLOOKUP(População!$A173,Cidades!$A$1:$E$174,2,FALSE)</f>
        <v>2.2600713879850747</v>
      </c>
      <c r="D173">
        <f>VLOOKUP(População!$A173,Cidades!$A$1:$E$174,3,FALSE)</f>
        <v>0.77815125038364363</v>
      </c>
      <c r="E173">
        <f>VLOOKUP(População!$A173,Cidades!$A$1:$E$174,4,FALSE)</f>
        <v>2.8959747323590648</v>
      </c>
      <c r="F173">
        <f>VLOOKUP(População!$A173,Cidades!$A$1:$E$174,5,FALSE)</f>
        <v>0.95424250943932487</v>
      </c>
      <c r="N173" t="s">
        <v>147</v>
      </c>
      <c r="O173">
        <v>4.8960999999999997</v>
      </c>
      <c r="P173">
        <v>2.2601</v>
      </c>
      <c r="Q173">
        <v>2.3050999999999999</v>
      </c>
      <c r="R173">
        <v>-4.5053000000000003E-2</v>
      </c>
      <c r="S173">
        <v>4.8960999999999997</v>
      </c>
      <c r="T173">
        <v>0.77815000000000001</v>
      </c>
      <c r="U173">
        <v>0.92210999999999999</v>
      </c>
      <c r="V173">
        <v>-0.14396</v>
      </c>
      <c r="W173">
        <v>4.8960999999999997</v>
      </c>
      <c r="X173">
        <v>2.8959999999999999</v>
      </c>
      <c r="Y173">
        <v>3.1175999999999999</v>
      </c>
      <c r="Z173">
        <v>-0.22158</v>
      </c>
      <c r="AA173">
        <v>4.8960999999999997</v>
      </c>
      <c r="AB173">
        <v>0.95423999999999998</v>
      </c>
      <c r="AC173">
        <v>1.2141</v>
      </c>
      <c r="AD173">
        <v>-0.25986999999999999</v>
      </c>
      <c r="AI173" s="6">
        <v>-0.40845999999999999</v>
      </c>
      <c r="AJ173" s="7">
        <v>0.69194999999999995</v>
      </c>
      <c r="AQ173" s="7">
        <v>-1.0924E-2</v>
      </c>
      <c r="AR173" s="7">
        <v>0.79135</v>
      </c>
      <c r="AW173" s="8">
        <v>4.8960999999999997</v>
      </c>
      <c r="AX173" s="8">
        <v>0.95423999999999998</v>
      </c>
      <c r="BA173" s="8">
        <v>4.8960999999999997</v>
      </c>
      <c r="BB173" s="8">
        <v>0.77815000000000001</v>
      </c>
    </row>
    <row r="174" spans="1:54" x14ac:dyDescent="0.3">
      <c r="AI174" s="7">
        <v>-0.52461999999999998</v>
      </c>
      <c r="AJ174" s="6">
        <v>1.4343999999999999</v>
      </c>
      <c r="AQ174" s="6">
        <v>0.33211000000000002</v>
      </c>
      <c r="AR174" s="6">
        <v>0.88959999999999995</v>
      </c>
    </row>
    <row r="175" spans="1:54" x14ac:dyDescent="0.3">
      <c r="AI175" s="6">
        <v>-7.3205999999999993E-2</v>
      </c>
      <c r="AJ175" s="7">
        <v>-0.26271</v>
      </c>
      <c r="AQ175" s="7">
        <v>-5.2538000000000001E-2</v>
      </c>
      <c r="AR175" s="7">
        <v>-2.4535999999999999E-2</v>
      </c>
    </row>
    <row r="176" spans="1:54" x14ac:dyDescent="0.3">
      <c r="A176" t="s">
        <v>176</v>
      </c>
      <c r="B176" t="s">
        <v>258</v>
      </c>
      <c r="C176" t="s">
        <v>184</v>
      </c>
      <c r="D176" t="s">
        <v>185</v>
      </c>
      <c r="E176" t="s">
        <v>217</v>
      </c>
      <c r="F176" t="s">
        <v>260</v>
      </c>
      <c r="G176" t="s">
        <v>206</v>
      </c>
      <c r="H176" t="s">
        <v>207</v>
      </c>
      <c r="I176" t="s">
        <v>218</v>
      </c>
      <c r="J176" t="s">
        <v>259</v>
      </c>
      <c r="K176" t="s">
        <v>209</v>
      </c>
      <c r="L176" t="s">
        <v>210</v>
      </c>
      <c r="M176" t="s">
        <v>219</v>
      </c>
      <c r="N176" t="s">
        <v>261</v>
      </c>
      <c r="O176" t="s">
        <v>212</v>
      </c>
      <c r="P176" t="s">
        <v>213</v>
      </c>
      <c r="R176" t="s">
        <v>196</v>
      </c>
      <c r="AI176" s="7">
        <v>0.14574000000000001</v>
      </c>
      <c r="AJ176" s="6">
        <v>-0.76112999999999997</v>
      </c>
      <c r="AQ176" s="6">
        <v>0.37924000000000002</v>
      </c>
      <c r="AR176" s="6">
        <v>-0.81735999999999998</v>
      </c>
    </row>
    <row r="177" spans="1:44" x14ac:dyDescent="0.3">
      <c r="A177">
        <v>4.5449000000000002</v>
      </c>
      <c r="B177">
        <v>1.3978999999999999</v>
      </c>
      <c r="C177">
        <v>2.5413999999999999</v>
      </c>
      <c r="D177">
        <v>-1.1434</v>
      </c>
      <c r="E177">
        <v>4.5449000000000002</v>
      </c>
      <c r="F177">
        <v>1.3009999999999999</v>
      </c>
      <c r="G177">
        <v>2.0182000000000002</v>
      </c>
      <c r="H177">
        <v>-0.71711999999999998</v>
      </c>
      <c r="I177">
        <v>4.5599999999999996</v>
      </c>
      <c r="J177">
        <v>0</v>
      </c>
      <c r="K177">
        <v>1.1377999999999999</v>
      </c>
      <c r="L177">
        <v>-1.1377999999999999</v>
      </c>
      <c r="M177">
        <v>4.5599999999999996</v>
      </c>
      <c r="N177">
        <v>0</v>
      </c>
      <c r="O177">
        <v>0.86748999999999998</v>
      </c>
      <c r="P177">
        <v>-0.86748999999999998</v>
      </c>
      <c r="R177" t="s">
        <v>237</v>
      </c>
      <c r="T177" t="s">
        <v>236</v>
      </c>
      <c r="AI177" s="6">
        <v>0.24546999999999999</v>
      </c>
      <c r="AJ177" s="7">
        <v>1.0235000000000001</v>
      </c>
      <c r="AQ177" s="6">
        <v>-9.5772999999999997E-2</v>
      </c>
      <c r="AR177" s="7">
        <v>-0.32144</v>
      </c>
    </row>
    <row r="178" spans="1:44" x14ac:dyDescent="0.3">
      <c r="A178">
        <v>3.5516999999999999</v>
      </c>
      <c r="B178">
        <v>1.6901999999999999</v>
      </c>
      <c r="C178">
        <v>1.6331</v>
      </c>
      <c r="D178">
        <v>5.7128999999999999E-2</v>
      </c>
      <c r="E178">
        <v>3.5516999999999999</v>
      </c>
      <c r="F178">
        <v>1.6335</v>
      </c>
      <c r="G178">
        <v>1.4892000000000001</v>
      </c>
      <c r="H178">
        <v>0.14426</v>
      </c>
      <c r="I178">
        <v>3.9127999999999998</v>
      </c>
      <c r="J178">
        <v>0.30103000000000002</v>
      </c>
      <c r="K178">
        <v>0.99297999999999997</v>
      </c>
      <c r="L178">
        <v>-0.69194999999999995</v>
      </c>
      <c r="M178">
        <v>3.9127999999999998</v>
      </c>
      <c r="N178">
        <v>0</v>
      </c>
      <c r="O178">
        <v>0.76485999999999998</v>
      </c>
      <c r="P178">
        <v>-0.76485999999999998</v>
      </c>
      <c r="R178" t="s">
        <v>199</v>
      </c>
      <c r="S178">
        <f>_xlfn.QUARTILE.INC(Tabela11[Residual],1)</f>
        <v>-0.45156499999999999</v>
      </c>
      <c r="T178" t="s">
        <v>199</v>
      </c>
      <c r="U178">
        <f>_xlfn.QUARTILE.INC(Tabela12[Residual7],1)</f>
        <v>-0.76780999999999999</v>
      </c>
      <c r="AI178" s="7">
        <v>5.1602000000000002E-2</v>
      </c>
      <c r="AJ178" s="6">
        <v>-0.18004999999999999</v>
      </c>
      <c r="AQ178" s="6">
        <v>-0.27964</v>
      </c>
      <c r="AR178" s="6">
        <v>5.3244E-2</v>
      </c>
    </row>
    <row r="179" spans="1:44" x14ac:dyDescent="0.3">
      <c r="A179">
        <v>4.5599999999999996</v>
      </c>
      <c r="B179">
        <v>2.3222</v>
      </c>
      <c r="C179">
        <v>2.5550999999999999</v>
      </c>
      <c r="D179">
        <v>-0.23291000000000001</v>
      </c>
      <c r="E179">
        <v>4.5599999999999996</v>
      </c>
      <c r="F179">
        <v>2.0644999999999998</v>
      </c>
      <c r="G179">
        <v>2.0261999999999998</v>
      </c>
      <c r="H179">
        <v>3.8288999999999997E-2</v>
      </c>
      <c r="I179">
        <v>3.7835000000000001</v>
      </c>
      <c r="J179">
        <v>0.30103000000000002</v>
      </c>
      <c r="K179">
        <v>0.96408000000000005</v>
      </c>
      <c r="L179">
        <v>-0.66305000000000003</v>
      </c>
      <c r="M179">
        <v>3.7835000000000001</v>
      </c>
      <c r="N179">
        <v>0.30103000000000002</v>
      </c>
      <c r="O179">
        <v>0.74436999999999998</v>
      </c>
      <c r="P179">
        <v>-0.44334000000000001</v>
      </c>
      <c r="R179" t="s">
        <v>200</v>
      </c>
      <c r="S179">
        <f>_xlfn.QUARTILE.INC(Tabela11[Residual],3)</f>
        <v>0.41354250000000004</v>
      </c>
      <c r="T179" t="s">
        <v>200</v>
      </c>
      <c r="U179">
        <f>_xlfn.QUARTILE.INC(Tabela12[Residual7],3)</f>
        <v>0.68411999999999995</v>
      </c>
      <c r="AI179" s="6">
        <v>-1.1494</v>
      </c>
      <c r="AJ179" s="7">
        <v>1.8169999999999999</v>
      </c>
      <c r="AQ179" s="7">
        <v>-0.28256999999999999</v>
      </c>
      <c r="AR179" s="7">
        <v>1.3583000000000001</v>
      </c>
    </row>
    <row r="180" spans="1:44" x14ac:dyDescent="0.3">
      <c r="A180">
        <v>3.9127999999999998</v>
      </c>
      <c r="B180">
        <v>2.6920000000000002</v>
      </c>
      <c r="C180">
        <v>1.9633</v>
      </c>
      <c r="D180">
        <v>0.72870999999999997</v>
      </c>
      <c r="E180">
        <v>3.9127999999999998</v>
      </c>
      <c r="F180">
        <v>2.2279</v>
      </c>
      <c r="G180">
        <v>1.6815</v>
      </c>
      <c r="H180">
        <v>0.5464</v>
      </c>
      <c r="I180">
        <v>3.5379</v>
      </c>
      <c r="J180">
        <v>1.5911</v>
      </c>
      <c r="K180">
        <v>0.90913999999999995</v>
      </c>
      <c r="L180">
        <v>0.68191999999999997</v>
      </c>
      <c r="M180">
        <v>3.5379</v>
      </c>
      <c r="N180">
        <v>1.5185</v>
      </c>
      <c r="O180">
        <v>0.70542000000000005</v>
      </c>
      <c r="P180">
        <v>0.81308999999999998</v>
      </c>
      <c r="R180" t="s">
        <v>816</v>
      </c>
      <c r="S180">
        <f>S179-S178</f>
        <v>0.86510750000000003</v>
      </c>
      <c r="T180" t="s">
        <v>816</v>
      </c>
      <c r="U180">
        <f>U179-U178</f>
        <v>1.4519299999999999</v>
      </c>
      <c r="AI180" s="6">
        <v>-0.16600999999999999</v>
      </c>
      <c r="AJ180" s="6">
        <v>-0.85251999999999994</v>
      </c>
      <c r="AQ180" s="8">
        <v>-4.5053000000000003E-2</v>
      </c>
      <c r="AR180" s="6">
        <v>-0.88036000000000003</v>
      </c>
    </row>
    <row r="181" spans="1:44" x14ac:dyDescent="0.3">
      <c r="A181">
        <v>4.2720000000000002</v>
      </c>
      <c r="B181">
        <v>3.0512000000000001</v>
      </c>
      <c r="C181">
        <v>2.2917000000000001</v>
      </c>
      <c r="D181">
        <v>0.75939999999999996</v>
      </c>
      <c r="E181">
        <v>4.2720000000000002</v>
      </c>
      <c r="F181">
        <v>2.3443999999999998</v>
      </c>
      <c r="G181">
        <v>1.8728</v>
      </c>
      <c r="H181">
        <v>0.47160000000000002</v>
      </c>
      <c r="I181">
        <v>4.5707000000000004</v>
      </c>
      <c r="J181">
        <v>1.2553000000000001</v>
      </c>
      <c r="K181">
        <v>1.1402000000000001</v>
      </c>
      <c r="L181">
        <v>0.11512</v>
      </c>
      <c r="M181">
        <v>4.5707000000000004</v>
      </c>
      <c r="N181">
        <v>1.1760999999999999</v>
      </c>
      <c r="O181">
        <v>0.86919000000000002</v>
      </c>
      <c r="P181">
        <v>0.30690000000000001</v>
      </c>
      <c r="R181" t="s">
        <v>847</v>
      </c>
      <c r="S181">
        <f>S179+1.5*S180</f>
        <v>1.7112037500000001</v>
      </c>
      <c r="T181" t="s">
        <v>847</v>
      </c>
      <c r="U181">
        <f>U179+1.5*U180</f>
        <v>2.862015</v>
      </c>
      <c r="AI181" s="7">
        <v>-1.7101999999999999E-2</v>
      </c>
      <c r="AJ181" s="7">
        <v>-0.5111</v>
      </c>
      <c r="AR181" s="7">
        <v>-0.15694</v>
      </c>
    </row>
    <row r="182" spans="1:44" x14ac:dyDescent="0.3">
      <c r="A182">
        <v>3.7835000000000001</v>
      </c>
      <c r="B182">
        <v>2.9308999999999998</v>
      </c>
      <c r="C182">
        <v>1.8451</v>
      </c>
      <c r="D182">
        <v>1.0859000000000001</v>
      </c>
      <c r="E182">
        <v>3.7835000000000001</v>
      </c>
      <c r="F182">
        <v>2.2923</v>
      </c>
      <c r="G182">
        <v>1.6127</v>
      </c>
      <c r="H182">
        <v>0.67957999999999996</v>
      </c>
      <c r="I182">
        <v>5.3795000000000002</v>
      </c>
      <c r="J182">
        <v>0.47711999999999999</v>
      </c>
      <c r="K182">
        <v>1.3210999999999999</v>
      </c>
      <c r="L182">
        <v>-0.84394000000000002</v>
      </c>
      <c r="M182">
        <v>5.3795000000000002</v>
      </c>
      <c r="N182">
        <v>0.47711999999999999</v>
      </c>
      <c r="O182">
        <v>0.99743999999999999</v>
      </c>
      <c r="P182">
        <v>-0.52032</v>
      </c>
      <c r="R182" t="s">
        <v>848</v>
      </c>
      <c r="S182">
        <f>S178-1.5*S180</f>
        <v>-1.74922625</v>
      </c>
      <c r="T182" t="s">
        <v>848</v>
      </c>
      <c r="U182">
        <f>U178-1.5*U180</f>
        <v>-2.9457049999999998</v>
      </c>
      <c r="AI182" s="6">
        <v>0.79888999999999999</v>
      </c>
      <c r="AJ182" s="6">
        <v>-5.3955000000000003E-2</v>
      </c>
      <c r="AR182" s="6">
        <v>0.25141000000000002</v>
      </c>
    </row>
    <row r="183" spans="1:44" x14ac:dyDescent="0.3">
      <c r="A183">
        <v>3.5379</v>
      </c>
      <c r="B183">
        <v>3.1471</v>
      </c>
      <c r="C183">
        <v>1.6205000000000001</v>
      </c>
      <c r="D183">
        <v>1.5266</v>
      </c>
      <c r="E183">
        <v>3.5379</v>
      </c>
      <c r="F183">
        <v>2.2833000000000001</v>
      </c>
      <c r="G183">
        <v>1.4819</v>
      </c>
      <c r="H183">
        <v>0.80142000000000002</v>
      </c>
      <c r="I183">
        <v>4.6074999999999999</v>
      </c>
      <c r="J183">
        <v>2.1139000000000001</v>
      </c>
      <c r="K183">
        <v>1.1484000000000001</v>
      </c>
      <c r="L183">
        <v>0.96555999999999997</v>
      </c>
      <c r="M183">
        <v>4.6074999999999999</v>
      </c>
      <c r="N183">
        <v>1.6628000000000001</v>
      </c>
      <c r="O183">
        <v>0.87502000000000002</v>
      </c>
      <c r="P183">
        <v>0.78773000000000004</v>
      </c>
      <c r="AI183" s="7">
        <v>-0.27771000000000001</v>
      </c>
      <c r="AJ183" s="7">
        <v>0.64388999999999996</v>
      </c>
      <c r="AR183" s="7">
        <v>0.67295000000000005</v>
      </c>
    </row>
    <row r="184" spans="1:44" x14ac:dyDescent="0.3">
      <c r="A184">
        <v>4.5707000000000004</v>
      </c>
      <c r="B184">
        <v>2.5224000000000002</v>
      </c>
      <c r="C184">
        <v>2.5649999999999999</v>
      </c>
      <c r="D184">
        <v>-4.2511E-2</v>
      </c>
      <c r="E184">
        <v>4.5707000000000004</v>
      </c>
      <c r="F184">
        <v>2.2040999999999999</v>
      </c>
      <c r="G184">
        <v>2.0318999999999998</v>
      </c>
      <c r="H184">
        <v>0.17222999999999999</v>
      </c>
      <c r="I184">
        <v>4.8585000000000003</v>
      </c>
      <c r="J184">
        <v>0</v>
      </c>
      <c r="K184">
        <v>1.2044999999999999</v>
      </c>
      <c r="L184">
        <v>-1.2044999999999999</v>
      </c>
      <c r="M184">
        <v>4.8585000000000003</v>
      </c>
      <c r="N184">
        <v>0</v>
      </c>
      <c r="O184">
        <v>0.91483000000000003</v>
      </c>
      <c r="P184">
        <v>-0.91483000000000003</v>
      </c>
      <c r="R184" t="s">
        <v>193</v>
      </c>
      <c r="AI184" s="6">
        <v>1.3447</v>
      </c>
      <c r="AJ184" s="6">
        <v>-0.26845999999999998</v>
      </c>
      <c r="AR184" s="6">
        <v>-2.8497999999999999E-2</v>
      </c>
    </row>
    <row r="185" spans="1:44" x14ac:dyDescent="0.3">
      <c r="A185">
        <v>3.78</v>
      </c>
      <c r="B185">
        <v>2.1644000000000001</v>
      </c>
      <c r="C185">
        <v>1.8418000000000001</v>
      </c>
      <c r="D185">
        <v>0.32253999999999999</v>
      </c>
      <c r="E185">
        <v>3.78</v>
      </c>
      <c r="F185">
        <v>1.9777</v>
      </c>
      <c r="G185">
        <v>1.6108</v>
      </c>
      <c r="H185">
        <v>0.36695</v>
      </c>
      <c r="I185">
        <v>4.4019000000000004</v>
      </c>
      <c r="J185">
        <v>2.1492</v>
      </c>
      <c r="K185">
        <v>1.1024</v>
      </c>
      <c r="L185">
        <v>1.0468</v>
      </c>
      <c r="M185">
        <v>4.4019000000000004</v>
      </c>
      <c r="N185">
        <v>2.1461000000000001</v>
      </c>
      <c r="O185">
        <v>0.84241999999999995</v>
      </c>
      <c r="P185">
        <v>1.3037000000000001</v>
      </c>
      <c r="R185" t="s">
        <v>237</v>
      </c>
      <c r="T185" t="s">
        <v>236</v>
      </c>
      <c r="AI185" s="6">
        <v>-0.10375</v>
      </c>
      <c r="AJ185" s="7">
        <v>-0.74075000000000002</v>
      </c>
      <c r="AR185" s="7">
        <v>-0.40877000000000002</v>
      </c>
    </row>
    <row r="186" spans="1:44" x14ac:dyDescent="0.3">
      <c r="A186">
        <v>3.6196999999999999</v>
      </c>
      <c r="B186">
        <v>2.1105999999999998</v>
      </c>
      <c r="C186">
        <v>1.6953</v>
      </c>
      <c r="D186">
        <v>0.41531000000000001</v>
      </c>
      <c r="E186">
        <v>3.6196999999999999</v>
      </c>
      <c r="F186">
        <v>1.8976</v>
      </c>
      <c r="G186">
        <v>1.5254000000000001</v>
      </c>
      <c r="H186">
        <v>0.37219000000000002</v>
      </c>
      <c r="I186">
        <v>3.8275999999999999</v>
      </c>
      <c r="J186">
        <v>3.0546000000000002</v>
      </c>
      <c r="K186">
        <v>0.97394000000000003</v>
      </c>
      <c r="L186">
        <v>2.0807000000000002</v>
      </c>
      <c r="M186">
        <v>3.8275999999999999</v>
      </c>
      <c r="N186">
        <v>2.3201000000000001</v>
      </c>
      <c r="O186">
        <v>0.75136000000000003</v>
      </c>
      <c r="P186">
        <v>1.5688</v>
      </c>
      <c r="R186" t="s">
        <v>199</v>
      </c>
      <c r="S186">
        <f>_xlfn.QUARTILE.INC(Tabela11[Residual4],1)</f>
        <v>-0.24482000000000001</v>
      </c>
      <c r="T186" t="s">
        <v>199</v>
      </c>
      <c r="U186">
        <f>_xlfn.QUARTILE.INC(Tabela12[Residual10],1)</f>
        <v>-0.69384999999999997</v>
      </c>
      <c r="AI186" s="7">
        <v>-1.3806</v>
      </c>
      <c r="AJ186" s="6">
        <v>0.67769000000000001</v>
      </c>
      <c r="AR186" s="6">
        <v>0.74729999999999996</v>
      </c>
    </row>
    <row r="187" spans="1:44" x14ac:dyDescent="0.3">
      <c r="A187">
        <v>3.6191</v>
      </c>
      <c r="B187">
        <v>1.2553000000000001</v>
      </c>
      <c r="C187">
        <v>1.6947000000000001</v>
      </c>
      <c r="D187">
        <v>-0.43942999999999999</v>
      </c>
      <c r="E187">
        <v>3.6191</v>
      </c>
      <c r="F187">
        <v>1.0414000000000001</v>
      </c>
      <c r="G187">
        <v>1.5250999999999999</v>
      </c>
      <c r="H187">
        <v>-0.48370999999999997</v>
      </c>
      <c r="I187">
        <v>4.3868999999999998</v>
      </c>
      <c r="J187">
        <v>0.60206000000000004</v>
      </c>
      <c r="K187">
        <v>1.099</v>
      </c>
      <c r="L187">
        <v>-0.49698999999999999</v>
      </c>
      <c r="M187">
        <v>4.3868999999999998</v>
      </c>
      <c r="N187">
        <v>0.47711999999999999</v>
      </c>
      <c r="O187">
        <v>0.84004999999999996</v>
      </c>
      <c r="P187">
        <v>-0.36292999999999997</v>
      </c>
      <c r="R187" t="s">
        <v>200</v>
      </c>
      <c r="S187">
        <f>_xlfn.QUARTILE.INC(Tabela11[Residual4],3)</f>
        <v>0.3250325</v>
      </c>
      <c r="T187" t="s">
        <v>200</v>
      </c>
      <c r="U187">
        <f>_xlfn.QUARTILE.INC(Tabela12[Residual10],3)</f>
        <v>0.60114000000000001</v>
      </c>
      <c r="AI187" s="6">
        <v>-0.63766</v>
      </c>
      <c r="AJ187" s="7">
        <v>-0.54551000000000005</v>
      </c>
      <c r="AR187" s="7">
        <v>-0.313</v>
      </c>
    </row>
    <row r="188" spans="1:44" x14ac:dyDescent="0.3">
      <c r="A188">
        <v>4.2091000000000003</v>
      </c>
      <c r="B188">
        <v>3.2515999999999998</v>
      </c>
      <c r="C188">
        <v>2.2343000000000002</v>
      </c>
      <c r="D188">
        <v>1.0174000000000001</v>
      </c>
      <c r="E188">
        <v>4.2091000000000003</v>
      </c>
      <c r="F188">
        <v>2.4712999999999998</v>
      </c>
      <c r="G188">
        <v>1.8392999999999999</v>
      </c>
      <c r="H188">
        <v>0.63199000000000005</v>
      </c>
      <c r="I188">
        <v>5.2945000000000002</v>
      </c>
      <c r="J188">
        <v>0</v>
      </c>
      <c r="K188">
        <v>1.3021</v>
      </c>
      <c r="L188">
        <v>-1.3021</v>
      </c>
      <c r="M188">
        <v>5.2945000000000002</v>
      </c>
      <c r="N188">
        <v>0</v>
      </c>
      <c r="O188">
        <v>0.98395999999999995</v>
      </c>
      <c r="P188">
        <v>-0.98395999999999995</v>
      </c>
      <c r="R188" t="s">
        <v>816</v>
      </c>
      <c r="S188">
        <f>S187-S186</f>
        <v>0.56985249999999998</v>
      </c>
      <c r="T188" t="s">
        <v>816</v>
      </c>
      <c r="U188">
        <f>U187-U186</f>
        <v>1.2949899999999999</v>
      </c>
      <c r="AI188" s="7">
        <v>-0.77915000000000001</v>
      </c>
      <c r="AJ188" s="6">
        <v>1.9027000000000001</v>
      </c>
      <c r="AR188" s="6">
        <v>1.3474999999999999</v>
      </c>
    </row>
    <row r="189" spans="1:44" x14ac:dyDescent="0.3">
      <c r="A189">
        <v>4.2702</v>
      </c>
      <c r="B189">
        <v>2.1789999999999998</v>
      </c>
      <c r="C189">
        <v>2.2900999999999998</v>
      </c>
      <c r="D189">
        <v>-0.11113000000000001</v>
      </c>
      <c r="E189">
        <v>4.2702</v>
      </c>
      <c r="F189">
        <v>1.9867999999999999</v>
      </c>
      <c r="G189">
        <v>1.8717999999999999</v>
      </c>
      <c r="H189">
        <v>0.11494</v>
      </c>
      <c r="I189">
        <v>5.3730000000000002</v>
      </c>
      <c r="J189">
        <v>1.3978999999999999</v>
      </c>
      <c r="K189">
        <v>1.3196000000000001</v>
      </c>
      <c r="L189">
        <v>7.8314999999999996E-2</v>
      </c>
      <c r="M189">
        <v>5.3730000000000002</v>
      </c>
      <c r="N189">
        <v>1.2787999999999999</v>
      </c>
      <c r="O189">
        <v>0.99641999999999997</v>
      </c>
      <c r="P189">
        <v>0.28233999999999998</v>
      </c>
      <c r="R189" t="s">
        <v>847</v>
      </c>
      <c r="S189">
        <f>S187+1.5*S188</f>
        <v>1.17981125</v>
      </c>
      <c r="T189" t="s">
        <v>847</v>
      </c>
      <c r="U189">
        <f>U187+1.5*U188</f>
        <v>2.5436249999999996</v>
      </c>
      <c r="AI189" s="8">
        <v>-0.22158</v>
      </c>
      <c r="AJ189" s="7">
        <v>-0.95401000000000002</v>
      </c>
      <c r="AR189" s="7">
        <v>-0.74282000000000004</v>
      </c>
    </row>
    <row r="190" spans="1:44" x14ac:dyDescent="0.3">
      <c r="A190">
        <v>3.5657000000000001</v>
      </c>
      <c r="B190">
        <v>1.5315000000000001</v>
      </c>
      <c r="C190">
        <v>1.6458999999999999</v>
      </c>
      <c r="D190">
        <v>-0.11441999999999999</v>
      </c>
      <c r="E190">
        <v>3.5657000000000001</v>
      </c>
      <c r="F190">
        <v>1.3802000000000001</v>
      </c>
      <c r="G190">
        <v>1.4966999999999999</v>
      </c>
      <c r="H190">
        <v>-0.11647</v>
      </c>
      <c r="I190">
        <v>5.1279000000000003</v>
      </c>
      <c r="J190">
        <v>0.95423999999999998</v>
      </c>
      <c r="K190">
        <v>1.2647999999999999</v>
      </c>
      <c r="L190">
        <v>-0.31053999999999998</v>
      </c>
      <c r="M190">
        <v>5.1279000000000003</v>
      </c>
      <c r="N190">
        <v>0.30103000000000002</v>
      </c>
      <c r="O190">
        <v>0.95753999999999995</v>
      </c>
      <c r="P190">
        <v>-0.65651000000000004</v>
      </c>
      <c r="R190" t="s">
        <v>848</v>
      </c>
      <c r="S190">
        <f>S186-1.5*S188</f>
        <v>-1.09959875</v>
      </c>
      <c r="T190" t="s">
        <v>848</v>
      </c>
      <c r="U190">
        <f>U186-1.5*U188</f>
        <v>-2.6363349999999999</v>
      </c>
      <c r="AJ190" s="6">
        <v>0.59116999999999997</v>
      </c>
      <c r="AR190" s="6">
        <v>0.59026000000000001</v>
      </c>
    </row>
    <row r="191" spans="1:44" x14ac:dyDescent="0.3">
      <c r="A191">
        <v>4.3964999999999996</v>
      </c>
      <c r="B191">
        <v>2.1732</v>
      </c>
      <c r="C191">
        <v>2.4056000000000002</v>
      </c>
      <c r="D191">
        <v>-0.23241999999999999</v>
      </c>
      <c r="E191">
        <v>4.3964999999999996</v>
      </c>
      <c r="F191">
        <v>2.0043000000000002</v>
      </c>
      <c r="G191">
        <v>1.9391</v>
      </c>
      <c r="H191">
        <v>6.5227999999999994E-2</v>
      </c>
      <c r="I191">
        <v>4.7356999999999996</v>
      </c>
      <c r="J191">
        <v>0.95423999999999998</v>
      </c>
      <c r="K191">
        <v>1.1771</v>
      </c>
      <c r="L191">
        <v>-0.22281000000000001</v>
      </c>
      <c r="M191">
        <v>4.7356999999999996</v>
      </c>
      <c r="N191">
        <v>0.69896999999999998</v>
      </c>
      <c r="O191">
        <v>0.89534999999999998</v>
      </c>
      <c r="P191">
        <v>-0.19638</v>
      </c>
      <c r="AJ191" s="7">
        <v>-0.63583000000000001</v>
      </c>
      <c r="AR191" s="7">
        <v>-0.37524999999999997</v>
      </c>
    </row>
    <row r="192" spans="1:44" x14ac:dyDescent="0.3">
      <c r="A192">
        <v>3.7183000000000002</v>
      </c>
      <c r="B192">
        <v>0.30103000000000002</v>
      </c>
      <c r="C192">
        <v>1.7854000000000001</v>
      </c>
      <c r="D192">
        <v>-1.4843999999999999</v>
      </c>
      <c r="E192">
        <v>3.7183000000000002</v>
      </c>
      <c r="F192">
        <v>0.30103000000000002</v>
      </c>
      <c r="G192">
        <v>1.5779000000000001</v>
      </c>
      <c r="H192">
        <v>-1.2768999999999999</v>
      </c>
      <c r="I192">
        <v>5.0186000000000002</v>
      </c>
      <c r="J192">
        <v>0.30103000000000002</v>
      </c>
      <c r="K192">
        <v>1.2403999999999999</v>
      </c>
      <c r="L192">
        <v>-0.93932000000000004</v>
      </c>
      <c r="M192">
        <v>5.0186000000000002</v>
      </c>
      <c r="N192">
        <v>0.30103000000000002</v>
      </c>
      <c r="O192">
        <v>0.94021999999999994</v>
      </c>
      <c r="P192">
        <v>-0.63919000000000004</v>
      </c>
      <c r="AJ192" s="6">
        <v>-0.72636999999999996</v>
      </c>
      <c r="AR192" s="6">
        <v>-0.79339999999999999</v>
      </c>
    </row>
    <row r="193" spans="1:44" x14ac:dyDescent="0.3">
      <c r="A193">
        <v>3.5081000000000002</v>
      </c>
      <c r="B193">
        <v>2.0127999999999999</v>
      </c>
      <c r="C193">
        <v>1.5931999999999999</v>
      </c>
      <c r="D193">
        <v>0.41960999999999998</v>
      </c>
      <c r="E193">
        <v>3.5081000000000002</v>
      </c>
      <c r="F193">
        <v>1.9191</v>
      </c>
      <c r="G193">
        <v>1.466</v>
      </c>
      <c r="H193">
        <v>0.45306999999999997</v>
      </c>
      <c r="I193">
        <v>5.1546000000000003</v>
      </c>
      <c r="J193">
        <v>1.7403999999999999</v>
      </c>
      <c r="K193">
        <v>1.2707999999999999</v>
      </c>
      <c r="L193">
        <v>0.46960000000000002</v>
      </c>
      <c r="M193">
        <v>5.1546000000000003</v>
      </c>
      <c r="N193">
        <v>1.5315000000000001</v>
      </c>
      <c r="O193">
        <v>0.96177999999999997</v>
      </c>
      <c r="P193">
        <v>0.56969999999999998</v>
      </c>
      <c r="AJ193" s="7">
        <v>-1.0301</v>
      </c>
      <c r="AR193" s="7">
        <v>-0.79523999999999995</v>
      </c>
    </row>
    <row r="194" spans="1:44" x14ac:dyDescent="0.3">
      <c r="A194">
        <v>5.3795000000000002</v>
      </c>
      <c r="B194">
        <v>3.6532</v>
      </c>
      <c r="C194">
        <v>3.3046000000000002</v>
      </c>
      <c r="D194">
        <v>0.34863</v>
      </c>
      <c r="E194">
        <v>5.3795000000000002</v>
      </c>
      <c r="F194">
        <v>2.3540999999999999</v>
      </c>
      <c r="G194">
        <v>2.4626000000000001</v>
      </c>
      <c r="H194">
        <v>-0.1085</v>
      </c>
      <c r="I194">
        <v>4.9573999999999998</v>
      </c>
      <c r="J194">
        <v>0</v>
      </c>
      <c r="K194">
        <v>1.2265999999999999</v>
      </c>
      <c r="L194">
        <v>-1.2265999999999999</v>
      </c>
      <c r="M194">
        <v>4.9573999999999998</v>
      </c>
      <c r="N194">
        <v>0</v>
      </c>
      <c r="O194">
        <v>0.93050999999999995</v>
      </c>
      <c r="P194">
        <v>-0.93050999999999995</v>
      </c>
      <c r="AJ194" s="8">
        <v>-0.25986999999999999</v>
      </c>
      <c r="AR194" s="8">
        <v>-0.14396</v>
      </c>
    </row>
    <row r="195" spans="1:44" x14ac:dyDescent="0.3">
      <c r="A195">
        <v>4.6074999999999999</v>
      </c>
      <c r="B195">
        <v>2.6964000000000001</v>
      </c>
      <c r="C195">
        <v>2.5985999999999998</v>
      </c>
      <c r="D195">
        <v>9.7755999999999996E-2</v>
      </c>
      <c r="E195">
        <v>4.6074999999999999</v>
      </c>
      <c r="F195">
        <v>2.2252999999999998</v>
      </c>
      <c r="G195">
        <v>2.0514999999999999</v>
      </c>
      <c r="H195">
        <v>0.17383000000000001</v>
      </c>
      <c r="I195">
        <v>3.7576999999999998</v>
      </c>
      <c r="J195">
        <v>0.77815000000000001</v>
      </c>
      <c r="K195">
        <v>0.95830000000000004</v>
      </c>
      <c r="L195">
        <v>-0.18015</v>
      </c>
      <c r="M195">
        <v>3.7576999999999998</v>
      </c>
      <c r="N195">
        <v>0</v>
      </c>
      <c r="O195">
        <v>0.74026999999999998</v>
      </c>
      <c r="P195">
        <v>-0.74026999999999998</v>
      </c>
    </row>
    <row r="196" spans="1:44" x14ac:dyDescent="0.3">
      <c r="A196">
        <v>3.7759</v>
      </c>
      <c r="B196">
        <v>2.0969000000000002</v>
      </c>
      <c r="C196">
        <v>1.8381000000000001</v>
      </c>
      <c r="D196">
        <v>0.25879999999999997</v>
      </c>
      <c r="E196">
        <v>3.7759</v>
      </c>
      <c r="F196">
        <v>1.8751</v>
      </c>
      <c r="G196">
        <v>1.6086</v>
      </c>
      <c r="H196">
        <v>0.26645000000000002</v>
      </c>
      <c r="I196">
        <v>3.8841999999999999</v>
      </c>
      <c r="J196">
        <v>2.0863999999999998</v>
      </c>
      <c r="K196">
        <v>0.98658999999999997</v>
      </c>
      <c r="L196">
        <v>1.0998000000000001</v>
      </c>
      <c r="M196">
        <v>3.8841999999999999</v>
      </c>
      <c r="N196">
        <v>1.4914000000000001</v>
      </c>
      <c r="O196">
        <v>0.76032999999999995</v>
      </c>
      <c r="P196">
        <v>0.73104000000000002</v>
      </c>
    </row>
    <row r="197" spans="1:44" x14ac:dyDescent="0.3">
      <c r="A197">
        <v>4.8585000000000003</v>
      </c>
      <c r="B197">
        <v>3.2923</v>
      </c>
      <c r="C197">
        <v>2.8281000000000001</v>
      </c>
      <c r="D197">
        <v>0.46411000000000002</v>
      </c>
      <c r="E197">
        <v>4.8585000000000003</v>
      </c>
      <c r="F197">
        <v>2.4182999999999999</v>
      </c>
      <c r="G197">
        <v>2.1852</v>
      </c>
      <c r="H197">
        <v>0.23313999999999999</v>
      </c>
      <c r="I197">
        <v>4.7958999999999996</v>
      </c>
      <c r="J197">
        <v>0</v>
      </c>
      <c r="K197">
        <v>1.1904999999999999</v>
      </c>
      <c r="L197">
        <v>-1.1904999999999999</v>
      </c>
      <c r="M197">
        <v>4.7958999999999996</v>
      </c>
      <c r="N197">
        <v>0</v>
      </c>
      <c r="O197">
        <v>0.90490000000000004</v>
      </c>
      <c r="P197">
        <v>-0.90490000000000004</v>
      </c>
    </row>
    <row r="198" spans="1:44" x14ac:dyDescent="0.3">
      <c r="A198">
        <v>3.6985000000000001</v>
      </c>
      <c r="B198">
        <v>2.8721999999999999</v>
      </c>
      <c r="C198">
        <v>1.7674000000000001</v>
      </c>
      <c r="D198">
        <v>1.1048</v>
      </c>
      <c r="E198">
        <v>3.6985000000000001</v>
      </c>
      <c r="F198">
        <v>2.3222</v>
      </c>
      <c r="G198">
        <v>1.5673999999999999</v>
      </c>
      <c r="H198">
        <v>0.75480999999999998</v>
      </c>
      <c r="I198">
        <v>5.5761000000000003</v>
      </c>
      <c r="J198">
        <v>0</v>
      </c>
      <c r="K198">
        <v>1.3651</v>
      </c>
      <c r="L198">
        <v>-1.3651</v>
      </c>
      <c r="M198">
        <v>5.5761000000000003</v>
      </c>
      <c r="N198">
        <v>0</v>
      </c>
      <c r="O198">
        <v>1.0286</v>
      </c>
      <c r="P198">
        <v>-1.0286</v>
      </c>
    </row>
    <row r="199" spans="1:44" x14ac:dyDescent="0.3">
      <c r="A199">
        <v>4.7571000000000003</v>
      </c>
      <c r="B199">
        <v>2.0933999999999999</v>
      </c>
      <c r="C199">
        <v>2.7353999999999998</v>
      </c>
      <c r="D199">
        <v>-0.64195999999999998</v>
      </c>
      <c r="E199">
        <v>4.7571000000000003</v>
      </c>
      <c r="F199">
        <v>1.8451</v>
      </c>
      <c r="G199">
        <v>2.1311</v>
      </c>
      <c r="H199">
        <v>-0.28604000000000002</v>
      </c>
      <c r="I199">
        <v>4.8010999999999999</v>
      </c>
      <c r="J199">
        <v>2.8149000000000002</v>
      </c>
      <c r="K199">
        <v>1.1917</v>
      </c>
      <c r="L199">
        <v>1.6232</v>
      </c>
      <c r="M199">
        <v>4.8010999999999999</v>
      </c>
      <c r="N199">
        <v>2.0127999999999999</v>
      </c>
      <c r="O199">
        <v>0.90571999999999997</v>
      </c>
      <c r="P199">
        <v>1.1071</v>
      </c>
    </row>
    <row r="200" spans="1:44" x14ac:dyDescent="0.3">
      <c r="A200">
        <v>4.4019000000000004</v>
      </c>
      <c r="B200">
        <v>2.5224000000000002</v>
      </c>
      <c r="C200">
        <v>2.4106000000000001</v>
      </c>
      <c r="D200">
        <v>0.11187999999999999</v>
      </c>
      <c r="E200">
        <v>4.4019000000000004</v>
      </c>
      <c r="F200">
        <v>2.2429999999999999</v>
      </c>
      <c r="G200">
        <v>1.9419999999999999</v>
      </c>
      <c r="H200">
        <v>0.30105999999999999</v>
      </c>
      <c r="I200">
        <v>4.5132000000000003</v>
      </c>
      <c r="J200">
        <v>1.3978999999999999</v>
      </c>
      <c r="K200">
        <v>1.1273</v>
      </c>
      <c r="L200">
        <v>0.27065</v>
      </c>
      <c r="M200">
        <v>4.5132000000000003</v>
      </c>
      <c r="N200">
        <v>1.3802000000000001</v>
      </c>
      <c r="O200">
        <v>0.86007</v>
      </c>
      <c r="P200">
        <v>0.52014000000000005</v>
      </c>
    </row>
    <row r="201" spans="1:44" x14ac:dyDescent="0.3">
      <c r="A201">
        <v>3.8275999999999999</v>
      </c>
      <c r="B201">
        <v>2.9657</v>
      </c>
      <c r="C201">
        <v>1.8854</v>
      </c>
      <c r="D201">
        <v>1.0803</v>
      </c>
      <c r="E201">
        <v>3.8275999999999999</v>
      </c>
      <c r="F201">
        <v>2.3578999999999999</v>
      </c>
      <c r="G201">
        <v>1.6362000000000001</v>
      </c>
      <c r="H201">
        <v>0.72177999999999998</v>
      </c>
      <c r="I201">
        <v>4.1738999999999997</v>
      </c>
      <c r="J201">
        <v>0.47711999999999999</v>
      </c>
      <c r="K201">
        <v>1.0513999999999999</v>
      </c>
      <c r="L201">
        <v>-0.57425999999999999</v>
      </c>
      <c r="M201">
        <v>4.1738999999999997</v>
      </c>
      <c r="N201">
        <v>0</v>
      </c>
      <c r="O201">
        <v>0.80625999999999998</v>
      </c>
      <c r="P201">
        <v>-0.80625999999999998</v>
      </c>
    </row>
    <row r="202" spans="1:44" x14ac:dyDescent="0.3">
      <c r="A202">
        <v>3.6143999999999998</v>
      </c>
      <c r="B202">
        <v>0.90308999999999995</v>
      </c>
      <c r="C202">
        <v>1.6903999999999999</v>
      </c>
      <c r="D202">
        <v>-0.78729000000000005</v>
      </c>
      <c r="E202">
        <v>3.6143999999999998</v>
      </c>
      <c r="F202">
        <v>0.77815000000000001</v>
      </c>
      <c r="G202">
        <v>1.5226</v>
      </c>
      <c r="H202">
        <v>-0.74443000000000004</v>
      </c>
      <c r="I202">
        <v>3.597</v>
      </c>
      <c r="J202">
        <v>0.69896999999999998</v>
      </c>
      <c r="K202">
        <v>0.92235999999999996</v>
      </c>
      <c r="L202">
        <v>-0.22339000000000001</v>
      </c>
      <c r="M202">
        <v>3.597</v>
      </c>
      <c r="N202">
        <v>0.60206000000000004</v>
      </c>
      <c r="O202">
        <v>0.71479000000000004</v>
      </c>
      <c r="P202">
        <v>-0.11273</v>
      </c>
    </row>
    <row r="203" spans="1:44" x14ac:dyDescent="0.3">
      <c r="A203">
        <v>4.5582000000000003</v>
      </c>
      <c r="B203">
        <v>2.8774000000000002</v>
      </c>
      <c r="C203">
        <v>2.5535000000000001</v>
      </c>
      <c r="D203">
        <v>0.32385999999999998</v>
      </c>
      <c r="E203">
        <v>4.5582000000000003</v>
      </c>
      <c r="F203">
        <v>2.2553000000000001</v>
      </c>
      <c r="G203">
        <v>2.0251999999999999</v>
      </c>
      <c r="H203">
        <v>0.23005</v>
      </c>
      <c r="I203">
        <v>3.6833</v>
      </c>
      <c r="J203">
        <v>1.8129</v>
      </c>
      <c r="K203">
        <v>0.94166000000000005</v>
      </c>
      <c r="L203">
        <v>0.87124999999999997</v>
      </c>
      <c r="M203">
        <v>3.6833</v>
      </c>
      <c r="N203">
        <v>1.6628000000000001</v>
      </c>
      <c r="O203">
        <v>0.72848000000000002</v>
      </c>
      <c r="P203">
        <v>0.93428</v>
      </c>
    </row>
    <row r="204" spans="1:44" x14ac:dyDescent="0.3">
      <c r="A204">
        <v>3.6227999999999998</v>
      </c>
      <c r="B204">
        <v>0</v>
      </c>
      <c r="C204">
        <v>1.6980999999999999</v>
      </c>
      <c r="D204">
        <v>-1.6980999999999999</v>
      </c>
      <c r="E204">
        <v>3.6227999999999998</v>
      </c>
      <c r="F204">
        <v>0</v>
      </c>
      <c r="G204">
        <v>1.5270999999999999</v>
      </c>
      <c r="H204">
        <v>-1.5270999999999999</v>
      </c>
      <c r="I204">
        <v>5.1657999999999999</v>
      </c>
      <c r="J204">
        <v>1.5441</v>
      </c>
      <c r="K204">
        <v>1.2733000000000001</v>
      </c>
      <c r="L204">
        <v>0.27078999999999998</v>
      </c>
      <c r="M204">
        <v>5.1657999999999999</v>
      </c>
      <c r="N204">
        <v>1.5051000000000001</v>
      </c>
      <c r="O204">
        <v>0.96355999999999997</v>
      </c>
      <c r="P204">
        <v>0.54159000000000002</v>
      </c>
    </row>
    <row r="205" spans="1:44" x14ac:dyDescent="0.3">
      <c r="A205">
        <v>4.3868999999999998</v>
      </c>
      <c r="B205">
        <v>2.9790999999999999</v>
      </c>
      <c r="C205">
        <v>2.3969</v>
      </c>
      <c r="D205">
        <v>0.58220000000000005</v>
      </c>
      <c r="E205">
        <v>4.3868999999999998</v>
      </c>
      <c r="F205">
        <v>2.4165999999999999</v>
      </c>
      <c r="G205">
        <v>1.9339999999999999</v>
      </c>
      <c r="H205">
        <v>0.48261999999999999</v>
      </c>
      <c r="I205">
        <v>5.2270000000000003</v>
      </c>
      <c r="J205">
        <v>0</v>
      </c>
      <c r="K205">
        <v>1.2869999999999999</v>
      </c>
      <c r="L205">
        <v>-1.2869999999999999</v>
      </c>
      <c r="M205">
        <v>5.2270000000000003</v>
      </c>
      <c r="N205">
        <v>0</v>
      </c>
      <c r="O205">
        <v>0.97326000000000001</v>
      </c>
      <c r="P205">
        <v>-0.97326000000000001</v>
      </c>
    </row>
    <row r="206" spans="1:44" x14ac:dyDescent="0.3">
      <c r="A206">
        <v>4.3494999999999999</v>
      </c>
      <c r="B206">
        <v>2.4813999999999998</v>
      </c>
      <c r="C206">
        <v>2.3626999999999998</v>
      </c>
      <c r="D206">
        <v>0.11874</v>
      </c>
      <c r="E206">
        <v>4.3494999999999999</v>
      </c>
      <c r="F206">
        <v>2.1366999999999998</v>
      </c>
      <c r="G206">
        <v>1.9140999999999999</v>
      </c>
      <c r="H206">
        <v>0.22261</v>
      </c>
      <c r="I206">
        <v>4.3874000000000004</v>
      </c>
      <c r="J206">
        <v>1.8692</v>
      </c>
      <c r="K206">
        <v>1.0992</v>
      </c>
      <c r="L206">
        <v>0.77007000000000003</v>
      </c>
      <c r="M206">
        <v>4.3874000000000004</v>
      </c>
      <c r="N206">
        <v>1.7403999999999999</v>
      </c>
      <c r="O206">
        <v>0.84013000000000004</v>
      </c>
      <c r="P206">
        <v>0.90022999999999997</v>
      </c>
    </row>
    <row r="207" spans="1:44" x14ac:dyDescent="0.3">
      <c r="A207">
        <v>5.2945000000000002</v>
      </c>
      <c r="B207">
        <v>3.4327999999999999</v>
      </c>
      <c r="C207">
        <v>3.2269000000000001</v>
      </c>
      <c r="D207">
        <v>0.20594000000000001</v>
      </c>
      <c r="E207">
        <v>5.2945000000000002</v>
      </c>
      <c r="F207">
        <v>2.3820000000000001</v>
      </c>
      <c r="G207">
        <v>2.4174000000000002</v>
      </c>
      <c r="H207">
        <v>-3.5333999999999997E-2</v>
      </c>
      <c r="I207">
        <v>4.2984</v>
      </c>
      <c r="J207">
        <v>0.47711999999999999</v>
      </c>
      <c r="K207">
        <v>1.0791999999999999</v>
      </c>
      <c r="L207">
        <v>-0.60211999999999999</v>
      </c>
      <c r="M207">
        <v>4.2984</v>
      </c>
      <c r="N207">
        <v>0.47711999999999999</v>
      </c>
      <c r="O207">
        <v>0.82601000000000002</v>
      </c>
      <c r="P207">
        <v>-0.34888000000000002</v>
      </c>
    </row>
    <row r="208" spans="1:44" x14ac:dyDescent="0.3">
      <c r="A208">
        <v>4.5332999999999997</v>
      </c>
      <c r="B208">
        <v>3.0430000000000001</v>
      </c>
      <c r="C208">
        <v>2.5308000000000002</v>
      </c>
      <c r="D208">
        <v>0.51219000000000003</v>
      </c>
      <c r="E208">
        <v>4.5332999999999997</v>
      </c>
      <c r="F208">
        <v>2.2717999999999998</v>
      </c>
      <c r="G208">
        <v>2.012</v>
      </c>
      <c r="H208">
        <v>0.25985000000000003</v>
      </c>
      <c r="I208">
        <v>4.2340999999999998</v>
      </c>
      <c r="J208">
        <v>0</v>
      </c>
      <c r="K208">
        <v>1.0649</v>
      </c>
      <c r="L208">
        <v>-1.0649</v>
      </c>
      <c r="M208">
        <v>4.2340999999999998</v>
      </c>
      <c r="N208">
        <v>0</v>
      </c>
      <c r="O208">
        <v>0.81581999999999999</v>
      </c>
      <c r="P208">
        <v>-0.81581999999999999</v>
      </c>
    </row>
    <row r="209" spans="1:16" x14ac:dyDescent="0.3">
      <c r="A209">
        <v>3.7496999999999998</v>
      </c>
      <c r="B209">
        <v>0.95423999999999998</v>
      </c>
      <c r="C209">
        <v>1.8142</v>
      </c>
      <c r="D209">
        <v>-0.85992999999999997</v>
      </c>
      <c r="E209">
        <v>3.7496999999999998</v>
      </c>
      <c r="F209">
        <v>0.90308999999999995</v>
      </c>
      <c r="G209">
        <v>1.5947</v>
      </c>
      <c r="H209">
        <v>-0.69159000000000004</v>
      </c>
      <c r="I209">
        <v>4.6963999999999997</v>
      </c>
      <c r="J209">
        <v>0.84509999999999996</v>
      </c>
      <c r="K209">
        <v>1.1682999999999999</v>
      </c>
      <c r="L209">
        <v>-0.32318000000000002</v>
      </c>
      <c r="M209">
        <v>4.6963999999999997</v>
      </c>
      <c r="N209">
        <v>0.84509999999999996</v>
      </c>
      <c r="O209">
        <v>0.88912000000000002</v>
      </c>
      <c r="P209">
        <v>-4.4026000000000003E-2</v>
      </c>
    </row>
    <row r="210" spans="1:16" x14ac:dyDescent="0.3">
      <c r="A210">
        <v>3.8033000000000001</v>
      </c>
      <c r="B210">
        <v>2.2122000000000002</v>
      </c>
      <c r="C210">
        <v>1.8631</v>
      </c>
      <c r="D210">
        <v>0.34906999999999999</v>
      </c>
      <c r="E210">
        <v>3.8033000000000001</v>
      </c>
      <c r="F210">
        <v>1.9085000000000001</v>
      </c>
      <c r="G210">
        <v>1.6232</v>
      </c>
      <c r="H210">
        <v>0.28531000000000001</v>
      </c>
      <c r="I210">
        <v>4.2496</v>
      </c>
      <c r="J210">
        <v>1.2303999999999999</v>
      </c>
      <c r="K210">
        <v>1.0683</v>
      </c>
      <c r="L210">
        <v>0.16211999999999999</v>
      </c>
      <c r="M210">
        <v>4.2496</v>
      </c>
      <c r="N210">
        <v>1.2040999999999999</v>
      </c>
      <c r="O210">
        <v>0.81827000000000005</v>
      </c>
      <c r="P210">
        <v>0.38585000000000003</v>
      </c>
    </row>
    <row r="211" spans="1:16" x14ac:dyDescent="0.3">
      <c r="A211">
        <v>3.3925000000000001</v>
      </c>
      <c r="B211">
        <v>2.3443999999999998</v>
      </c>
      <c r="C211">
        <v>1.4875</v>
      </c>
      <c r="D211">
        <v>0.85689000000000004</v>
      </c>
      <c r="E211">
        <v>3.3925000000000001</v>
      </c>
      <c r="F211">
        <v>1.9541999999999999</v>
      </c>
      <c r="G211">
        <v>1.4044000000000001</v>
      </c>
      <c r="H211">
        <v>0.54979999999999996</v>
      </c>
      <c r="I211">
        <v>4.4555999999999996</v>
      </c>
      <c r="J211">
        <v>2.1139000000000001</v>
      </c>
      <c r="K211">
        <v>1.1144000000000001</v>
      </c>
      <c r="L211">
        <v>0.99953999999999998</v>
      </c>
      <c r="M211">
        <v>4.4555999999999996</v>
      </c>
      <c r="N211">
        <v>1.2303999999999999</v>
      </c>
      <c r="O211">
        <v>0.85094000000000003</v>
      </c>
      <c r="P211">
        <v>0.37951000000000001</v>
      </c>
    </row>
    <row r="212" spans="1:16" x14ac:dyDescent="0.3">
      <c r="A212">
        <v>5.3730000000000002</v>
      </c>
      <c r="B212">
        <v>3.6934</v>
      </c>
      <c r="C212">
        <v>3.2987000000000002</v>
      </c>
      <c r="D212">
        <v>0.39467999999999998</v>
      </c>
      <c r="E212">
        <v>5.3730000000000002</v>
      </c>
      <c r="F212">
        <v>2.4653999999999998</v>
      </c>
      <c r="G212">
        <v>2.4592000000000001</v>
      </c>
      <c r="H212">
        <v>6.2028999999999999E-3</v>
      </c>
      <c r="I212">
        <v>6.0807000000000002</v>
      </c>
      <c r="J212">
        <v>3.0899000000000001</v>
      </c>
      <c r="K212">
        <v>1.4779</v>
      </c>
      <c r="L212">
        <v>1.6120000000000001</v>
      </c>
      <c r="M212">
        <v>6.0807000000000002</v>
      </c>
      <c r="N212">
        <v>2.3908999999999998</v>
      </c>
      <c r="O212">
        <v>1.1086</v>
      </c>
      <c r="P212">
        <v>1.2823</v>
      </c>
    </row>
    <row r="213" spans="1:16" x14ac:dyDescent="0.3">
      <c r="A213">
        <v>5.1279000000000003</v>
      </c>
      <c r="B213">
        <v>3.7984</v>
      </c>
      <c r="C213">
        <v>3.0745</v>
      </c>
      <c r="D213">
        <v>0.72389000000000003</v>
      </c>
      <c r="E213">
        <v>5.1279000000000003</v>
      </c>
      <c r="F213">
        <v>2.5263</v>
      </c>
      <c r="G213">
        <v>2.3285999999999998</v>
      </c>
      <c r="H213">
        <v>0.19772999999999999</v>
      </c>
      <c r="I213">
        <v>4.7167000000000003</v>
      </c>
      <c r="J213">
        <v>2.5366</v>
      </c>
      <c r="K213">
        <v>1.1728000000000001</v>
      </c>
      <c r="L213">
        <v>1.3636999999999999</v>
      </c>
      <c r="M213">
        <v>4.7167000000000003</v>
      </c>
      <c r="N213">
        <v>1.9494</v>
      </c>
      <c r="O213">
        <v>0.89234999999999998</v>
      </c>
      <c r="P213">
        <v>1.0569999999999999</v>
      </c>
    </row>
    <row r="214" spans="1:16" x14ac:dyDescent="0.3">
      <c r="A214">
        <v>3.2530999999999999</v>
      </c>
      <c r="B214">
        <v>1.5441</v>
      </c>
      <c r="C214">
        <v>1.36</v>
      </c>
      <c r="D214">
        <v>0.18407000000000001</v>
      </c>
      <c r="E214">
        <v>3.2530999999999999</v>
      </c>
      <c r="F214">
        <v>1.5051000000000001</v>
      </c>
      <c r="G214">
        <v>1.3302</v>
      </c>
      <c r="H214">
        <v>0.17496</v>
      </c>
      <c r="I214">
        <v>4.0983000000000001</v>
      </c>
      <c r="J214">
        <v>3.0445000000000002</v>
      </c>
      <c r="K214">
        <v>1.0345</v>
      </c>
      <c r="L214">
        <v>2.0101</v>
      </c>
      <c r="M214">
        <v>4.0983000000000001</v>
      </c>
      <c r="N214">
        <v>2.0933999999999999</v>
      </c>
      <c r="O214">
        <v>0.79427999999999999</v>
      </c>
      <c r="P214">
        <v>1.2990999999999999</v>
      </c>
    </row>
    <row r="215" spans="1:16" x14ac:dyDescent="0.3">
      <c r="A215">
        <v>3.9325000000000001</v>
      </c>
      <c r="B215">
        <v>2.1818</v>
      </c>
      <c r="C215">
        <v>1.9813000000000001</v>
      </c>
      <c r="D215">
        <v>0.20055000000000001</v>
      </c>
      <c r="E215">
        <v>3.9325000000000001</v>
      </c>
      <c r="F215">
        <v>1.9494</v>
      </c>
      <c r="G215">
        <v>1.6919999999999999</v>
      </c>
      <c r="H215">
        <v>0.25740000000000002</v>
      </c>
      <c r="I215">
        <v>4.6734</v>
      </c>
      <c r="J215">
        <v>2.0754999999999999</v>
      </c>
      <c r="K215">
        <v>1.1631</v>
      </c>
      <c r="L215">
        <v>0.91242999999999996</v>
      </c>
      <c r="M215">
        <v>4.6734</v>
      </c>
      <c r="N215">
        <v>1.8692</v>
      </c>
      <c r="O215">
        <v>0.88546999999999998</v>
      </c>
      <c r="P215">
        <v>0.98375999999999997</v>
      </c>
    </row>
    <row r="216" spans="1:16" x14ac:dyDescent="0.3">
      <c r="A216">
        <v>3.5895000000000001</v>
      </c>
      <c r="B216">
        <v>2.5575000000000001</v>
      </c>
      <c r="C216">
        <v>1.6676</v>
      </c>
      <c r="D216">
        <v>0.88985999999999998</v>
      </c>
      <c r="E216">
        <v>3.5895000000000001</v>
      </c>
      <c r="F216">
        <v>2.2404999999999999</v>
      </c>
      <c r="G216">
        <v>1.5093000000000001</v>
      </c>
      <c r="H216">
        <v>0.73121000000000003</v>
      </c>
      <c r="I216">
        <v>5.0846999999999998</v>
      </c>
      <c r="J216">
        <v>2.9504000000000001</v>
      </c>
      <c r="K216">
        <v>1.2551000000000001</v>
      </c>
      <c r="L216">
        <v>1.6952</v>
      </c>
      <c r="M216">
        <v>5.0846999999999998</v>
      </c>
      <c r="N216">
        <v>1.9137999999999999</v>
      </c>
      <c r="O216">
        <v>0.95069000000000004</v>
      </c>
      <c r="P216">
        <v>0.96311999999999998</v>
      </c>
    </row>
    <row r="217" spans="1:16" x14ac:dyDescent="0.3">
      <c r="A217">
        <v>4.0465</v>
      </c>
      <c r="B217">
        <v>0.90308999999999995</v>
      </c>
      <c r="C217">
        <v>2.0855000000000001</v>
      </c>
      <c r="D217">
        <v>-1.1823999999999999</v>
      </c>
      <c r="E217">
        <v>4.0465</v>
      </c>
      <c r="F217">
        <v>0.90308999999999995</v>
      </c>
      <c r="G217">
        <v>1.7526999999999999</v>
      </c>
      <c r="H217">
        <v>-0.84960999999999998</v>
      </c>
      <c r="I217">
        <v>4.3223000000000003</v>
      </c>
      <c r="J217">
        <v>0</v>
      </c>
      <c r="K217">
        <v>1.0846</v>
      </c>
      <c r="L217">
        <v>-1.0846</v>
      </c>
      <c r="M217">
        <v>4.3223000000000003</v>
      </c>
      <c r="N217">
        <v>0</v>
      </c>
      <c r="O217">
        <v>0.82981000000000005</v>
      </c>
      <c r="P217">
        <v>-0.82981000000000005</v>
      </c>
    </row>
    <row r="218" spans="1:16" x14ac:dyDescent="0.3">
      <c r="A218">
        <v>3.9853000000000001</v>
      </c>
      <c r="B218">
        <v>1</v>
      </c>
      <c r="C218">
        <v>2.0295999999999998</v>
      </c>
      <c r="D218">
        <v>-1.0296000000000001</v>
      </c>
      <c r="E218">
        <v>3.9853000000000001</v>
      </c>
      <c r="F218">
        <v>1</v>
      </c>
      <c r="G218">
        <v>1.7201</v>
      </c>
      <c r="H218">
        <v>-0.72014999999999996</v>
      </c>
      <c r="I218">
        <v>4.6897000000000002</v>
      </c>
      <c r="J218">
        <v>0.30103000000000002</v>
      </c>
      <c r="K218">
        <v>1.1668000000000001</v>
      </c>
      <c r="L218">
        <v>-0.86575000000000002</v>
      </c>
      <c r="M218">
        <v>4.6897000000000002</v>
      </c>
      <c r="N218">
        <v>0.30103000000000002</v>
      </c>
      <c r="O218">
        <v>0.88807000000000003</v>
      </c>
      <c r="P218">
        <v>-0.58704000000000001</v>
      </c>
    </row>
    <row r="219" spans="1:16" x14ac:dyDescent="0.3">
      <c r="A219">
        <v>4.7356999999999996</v>
      </c>
      <c r="B219">
        <v>2.5550999999999999</v>
      </c>
      <c r="C219">
        <v>2.7158000000000002</v>
      </c>
      <c r="D219">
        <v>-0.16070999999999999</v>
      </c>
      <c r="E219">
        <v>4.7356999999999996</v>
      </c>
      <c r="F219">
        <v>2.1366999999999998</v>
      </c>
      <c r="G219">
        <v>2.1196999999999999</v>
      </c>
      <c r="H219">
        <v>1.6983000000000002E-2</v>
      </c>
      <c r="I219">
        <v>4.2352999999999996</v>
      </c>
      <c r="J219">
        <v>0</v>
      </c>
      <c r="K219">
        <v>1.0650999999999999</v>
      </c>
      <c r="L219">
        <v>-1.0650999999999999</v>
      </c>
      <c r="M219">
        <v>4.2352999999999996</v>
      </c>
      <c r="N219">
        <v>0</v>
      </c>
      <c r="O219">
        <v>0.81599999999999995</v>
      </c>
      <c r="P219">
        <v>-0.81599999999999995</v>
      </c>
    </row>
    <row r="220" spans="1:16" x14ac:dyDescent="0.3">
      <c r="A220">
        <v>4.9534000000000002</v>
      </c>
      <c r="B220">
        <v>2.5118999999999998</v>
      </c>
      <c r="C220">
        <v>2.9148999999999998</v>
      </c>
      <c r="D220">
        <v>-0.40304000000000001</v>
      </c>
      <c r="E220">
        <v>4.9534000000000002</v>
      </c>
      <c r="F220">
        <v>2.1004</v>
      </c>
      <c r="G220">
        <v>2.2357</v>
      </c>
      <c r="H220">
        <v>-0.13532</v>
      </c>
      <c r="I220">
        <v>4.4478999999999997</v>
      </c>
      <c r="J220">
        <v>0.30103000000000002</v>
      </c>
      <c r="K220">
        <v>1.1127</v>
      </c>
      <c r="L220">
        <v>-0.81166000000000005</v>
      </c>
      <c r="M220">
        <v>4.4478999999999997</v>
      </c>
      <c r="N220">
        <v>0.30103000000000002</v>
      </c>
      <c r="O220">
        <v>0.84972000000000003</v>
      </c>
      <c r="P220">
        <v>-0.54869000000000001</v>
      </c>
    </row>
    <row r="221" spans="1:16" x14ac:dyDescent="0.3">
      <c r="A221">
        <v>3.2605</v>
      </c>
      <c r="B221">
        <v>1.2040999999999999</v>
      </c>
      <c r="C221">
        <v>1.3668</v>
      </c>
      <c r="D221">
        <v>-0.16269</v>
      </c>
      <c r="E221">
        <v>3.2605</v>
      </c>
      <c r="F221">
        <v>1.1760999999999999</v>
      </c>
      <c r="G221">
        <v>1.3342000000000001</v>
      </c>
      <c r="H221">
        <v>-0.15806000000000001</v>
      </c>
      <c r="I221">
        <v>4.8587999999999996</v>
      </c>
      <c r="J221">
        <v>0.30103000000000002</v>
      </c>
      <c r="K221">
        <v>1.2045999999999999</v>
      </c>
      <c r="L221">
        <v>-0.90358000000000005</v>
      </c>
      <c r="M221">
        <v>4.8587999999999996</v>
      </c>
      <c r="N221">
        <v>0.30103000000000002</v>
      </c>
      <c r="O221">
        <v>0.91488000000000003</v>
      </c>
      <c r="P221">
        <v>-0.61385000000000001</v>
      </c>
    </row>
    <row r="222" spans="1:16" x14ac:dyDescent="0.3">
      <c r="A222">
        <v>5.0186000000000002</v>
      </c>
      <c r="B222">
        <v>2.7450999999999999</v>
      </c>
      <c r="C222">
        <v>2.9746000000000001</v>
      </c>
      <c r="D222">
        <v>-0.22952</v>
      </c>
      <c r="E222">
        <v>5.0186000000000002</v>
      </c>
      <c r="F222">
        <v>2.1461000000000001</v>
      </c>
      <c r="G222">
        <v>2.2704</v>
      </c>
      <c r="H222">
        <v>-0.12431</v>
      </c>
      <c r="I222">
        <v>5.3966000000000003</v>
      </c>
      <c r="J222">
        <v>2.7364000000000002</v>
      </c>
      <c r="K222">
        <v>1.3249</v>
      </c>
      <c r="L222">
        <v>1.4115</v>
      </c>
      <c r="M222">
        <v>5.3966000000000003</v>
      </c>
      <c r="N222">
        <v>2.0682</v>
      </c>
      <c r="O222">
        <v>1.0001</v>
      </c>
      <c r="P222">
        <v>1.0680000000000001</v>
      </c>
    </row>
    <row r="223" spans="1:16" x14ac:dyDescent="0.3">
      <c r="A223">
        <v>5.1546000000000003</v>
      </c>
      <c r="B223">
        <v>3.4563999999999999</v>
      </c>
      <c r="C223">
        <v>3.0989</v>
      </c>
      <c r="D223">
        <v>0.35743000000000003</v>
      </c>
      <c r="E223">
        <v>5.1546000000000003</v>
      </c>
      <c r="F223">
        <v>2.48</v>
      </c>
      <c r="G223">
        <v>2.3429000000000002</v>
      </c>
      <c r="H223">
        <v>0.13716</v>
      </c>
      <c r="I223">
        <v>5.1162999999999998</v>
      </c>
      <c r="J223">
        <v>0.95423999999999998</v>
      </c>
      <c r="K223">
        <v>1.2622</v>
      </c>
      <c r="L223">
        <v>-0.30795</v>
      </c>
      <c r="M223">
        <v>5.1162999999999998</v>
      </c>
      <c r="N223">
        <v>0.77815000000000001</v>
      </c>
      <c r="O223">
        <v>0.95569999999999999</v>
      </c>
      <c r="P223">
        <v>-0.17755000000000001</v>
      </c>
    </row>
    <row r="224" spans="1:16" x14ac:dyDescent="0.3">
      <c r="A224">
        <v>4.1814999999999998</v>
      </c>
      <c r="B224">
        <v>2.5440999999999998</v>
      </c>
      <c r="C224">
        <v>2.2090999999999998</v>
      </c>
      <c r="D224">
        <v>0.33501999999999998</v>
      </c>
      <c r="E224">
        <v>4.1814999999999998</v>
      </c>
      <c r="F224">
        <v>2.1173000000000002</v>
      </c>
      <c r="G224">
        <v>1.8246</v>
      </c>
      <c r="H224">
        <v>0.29264000000000001</v>
      </c>
      <c r="I224">
        <v>4.3334000000000001</v>
      </c>
      <c r="J224">
        <v>1.8194999999999999</v>
      </c>
      <c r="K224">
        <v>1.0871</v>
      </c>
      <c r="L224">
        <v>0.73246999999999995</v>
      </c>
      <c r="M224">
        <v>4.3334000000000001</v>
      </c>
      <c r="N224">
        <v>1.6628000000000001</v>
      </c>
      <c r="O224">
        <v>0.83155999999999997</v>
      </c>
      <c r="P224">
        <v>0.83120000000000005</v>
      </c>
    </row>
    <row r="225" spans="1:16" x14ac:dyDescent="0.3">
      <c r="A225">
        <v>3.7326000000000001</v>
      </c>
      <c r="B225">
        <v>1.2303999999999999</v>
      </c>
      <c r="C225">
        <v>1.7985</v>
      </c>
      <c r="D225">
        <v>-0.56808999999999998</v>
      </c>
      <c r="E225">
        <v>3.7326000000000001</v>
      </c>
      <c r="F225">
        <v>1.2303999999999999</v>
      </c>
      <c r="G225">
        <v>1.5855999999999999</v>
      </c>
      <c r="H225">
        <v>-0.35511999999999999</v>
      </c>
      <c r="I225">
        <v>4.0471000000000004</v>
      </c>
      <c r="J225">
        <v>0.77815000000000001</v>
      </c>
      <c r="K225">
        <v>1.0229999999999999</v>
      </c>
      <c r="L225">
        <v>-0.24487999999999999</v>
      </c>
      <c r="M225">
        <v>4.0471000000000004</v>
      </c>
      <c r="N225">
        <v>0.77815000000000001</v>
      </c>
      <c r="O225">
        <v>0.78615999999999997</v>
      </c>
      <c r="P225">
        <v>-8.0131999999999998E-3</v>
      </c>
    </row>
    <row r="226" spans="1:16" x14ac:dyDescent="0.3">
      <c r="A226">
        <v>4.1351000000000004</v>
      </c>
      <c r="B226">
        <v>1.2040999999999999</v>
      </c>
      <c r="C226">
        <v>2.1665999999999999</v>
      </c>
      <c r="D226">
        <v>-0.96247000000000005</v>
      </c>
      <c r="E226">
        <v>4.1351000000000004</v>
      </c>
      <c r="F226">
        <v>1.2040999999999999</v>
      </c>
      <c r="G226">
        <v>1.7999000000000001</v>
      </c>
      <c r="H226">
        <v>-0.59577999999999998</v>
      </c>
      <c r="I226">
        <v>3.9481000000000002</v>
      </c>
      <c r="J226">
        <v>1.3978999999999999</v>
      </c>
      <c r="K226">
        <v>1.0008999999999999</v>
      </c>
      <c r="L226">
        <v>0.39706000000000002</v>
      </c>
      <c r="M226">
        <v>3.9481000000000002</v>
      </c>
      <c r="N226">
        <v>1.2553000000000001</v>
      </c>
      <c r="O226">
        <v>0.77046000000000003</v>
      </c>
      <c r="P226">
        <v>0.48481000000000002</v>
      </c>
    </row>
    <row r="227" spans="1:16" x14ac:dyDescent="0.3">
      <c r="A227">
        <v>4.9573999999999998</v>
      </c>
      <c r="B227">
        <v>3.0350000000000001</v>
      </c>
      <c r="C227">
        <v>2.9186000000000001</v>
      </c>
      <c r="D227">
        <v>0.11645</v>
      </c>
      <c r="E227">
        <v>4.9573999999999998</v>
      </c>
      <c r="F227">
        <v>2.3283999999999998</v>
      </c>
      <c r="G227">
        <v>2.2378</v>
      </c>
      <c r="H227">
        <v>9.0559000000000001E-2</v>
      </c>
      <c r="I227">
        <v>4.1901999999999999</v>
      </c>
      <c r="J227">
        <v>1.8976</v>
      </c>
      <c r="K227">
        <v>1.0549999999999999</v>
      </c>
      <c r="L227">
        <v>0.84258999999999995</v>
      </c>
      <c r="M227">
        <v>4.1901999999999999</v>
      </c>
      <c r="N227">
        <v>1.2553000000000001</v>
      </c>
      <c r="O227">
        <v>0.80884999999999996</v>
      </c>
      <c r="P227">
        <v>0.44642999999999999</v>
      </c>
    </row>
    <row r="228" spans="1:16" x14ac:dyDescent="0.3">
      <c r="A228">
        <v>4.2431000000000001</v>
      </c>
      <c r="B228">
        <v>2.2147999999999999</v>
      </c>
      <c r="C228">
        <v>2.2652999999999999</v>
      </c>
      <c r="D228">
        <v>-5.0502999999999999E-2</v>
      </c>
      <c r="E228">
        <v>4.2431000000000001</v>
      </c>
      <c r="F228">
        <v>1.8062</v>
      </c>
      <c r="G228">
        <v>1.8573999999999999</v>
      </c>
      <c r="H228">
        <v>-5.1233000000000001E-2</v>
      </c>
      <c r="I228">
        <v>4.8413000000000004</v>
      </c>
      <c r="J228">
        <v>0.84509999999999996</v>
      </c>
      <c r="K228">
        <v>1.2007000000000001</v>
      </c>
      <c r="L228">
        <v>-0.35558000000000001</v>
      </c>
      <c r="M228">
        <v>4.8413000000000004</v>
      </c>
      <c r="N228">
        <v>0.69896999999999998</v>
      </c>
      <c r="O228">
        <v>0.91208999999999996</v>
      </c>
      <c r="P228">
        <v>-0.21312</v>
      </c>
    </row>
    <row r="229" spans="1:16" x14ac:dyDescent="0.3">
      <c r="A229">
        <v>3.7585000000000002</v>
      </c>
      <c r="B229">
        <v>1.1760999999999999</v>
      </c>
      <c r="C229">
        <v>1.8222</v>
      </c>
      <c r="D229">
        <v>-0.64612999999999998</v>
      </c>
      <c r="E229">
        <v>3.7585000000000002</v>
      </c>
      <c r="F229">
        <v>1.0791999999999999</v>
      </c>
      <c r="G229">
        <v>1.5993999999999999</v>
      </c>
      <c r="H229">
        <v>-0.52017999999999998</v>
      </c>
      <c r="I229">
        <v>3.9718</v>
      </c>
      <c r="J229">
        <v>0.30103000000000002</v>
      </c>
      <c r="K229">
        <v>1.0062</v>
      </c>
      <c r="L229">
        <v>-0.70515000000000005</v>
      </c>
      <c r="M229">
        <v>3.9718</v>
      </c>
      <c r="N229">
        <v>0</v>
      </c>
      <c r="O229">
        <v>0.77422000000000002</v>
      </c>
      <c r="P229">
        <v>-0.77422000000000002</v>
      </c>
    </row>
    <row r="230" spans="1:16" x14ac:dyDescent="0.3">
      <c r="A230">
        <v>3.9575</v>
      </c>
      <c r="B230">
        <v>1.4771000000000001</v>
      </c>
      <c r="C230">
        <v>2.0042</v>
      </c>
      <c r="D230">
        <v>-0.52707000000000004</v>
      </c>
      <c r="E230">
        <v>3.9575</v>
      </c>
      <c r="F230">
        <v>1.3424</v>
      </c>
      <c r="G230">
        <v>1.7053</v>
      </c>
      <c r="H230">
        <v>-0.3629</v>
      </c>
      <c r="I230">
        <v>5.548</v>
      </c>
      <c r="J230">
        <v>0</v>
      </c>
      <c r="K230">
        <v>1.3588</v>
      </c>
      <c r="L230">
        <v>-1.3588</v>
      </c>
      <c r="M230">
        <v>5.548</v>
      </c>
      <c r="N230">
        <v>0</v>
      </c>
      <c r="O230">
        <v>1.0242</v>
      </c>
      <c r="P230">
        <v>-1.0242</v>
      </c>
    </row>
    <row r="231" spans="1:16" x14ac:dyDescent="0.3">
      <c r="A231">
        <v>4.0392000000000001</v>
      </c>
      <c r="B231">
        <v>3.0318000000000001</v>
      </c>
      <c r="C231">
        <v>2.0789</v>
      </c>
      <c r="D231">
        <v>0.95291000000000003</v>
      </c>
      <c r="E231">
        <v>4.0392000000000001</v>
      </c>
      <c r="F231">
        <v>2.4378000000000002</v>
      </c>
      <c r="G231">
        <v>1.7487999999999999</v>
      </c>
      <c r="H231">
        <v>0.68891000000000002</v>
      </c>
      <c r="I231">
        <v>3.8161</v>
      </c>
      <c r="J231">
        <v>0.77815000000000001</v>
      </c>
      <c r="K231">
        <v>0.97136</v>
      </c>
      <c r="L231">
        <v>-0.19320999999999999</v>
      </c>
      <c r="M231">
        <v>3.8161</v>
      </c>
      <c r="N231">
        <v>0.77815000000000001</v>
      </c>
      <c r="O231">
        <v>0.74953000000000003</v>
      </c>
      <c r="P231">
        <v>2.8618000000000001E-2</v>
      </c>
    </row>
    <row r="232" spans="1:16" x14ac:dyDescent="0.3">
      <c r="A232">
        <v>3.5402</v>
      </c>
      <c r="B232">
        <v>2.0253000000000001</v>
      </c>
      <c r="C232">
        <v>1.6226</v>
      </c>
      <c r="D232">
        <v>0.40275</v>
      </c>
      <c r="E232">
        <v>3.5402</v>
      </c>
      <c r="F232">
        <v>1.8129</v>
      </c>
      <c r="G232">
        <v>1.4831000000000001</v>
      </c>
      <c r="H232">
        <v>0.32983000000000001</v>
      </c>
      <c r="I232">
        <v>4.6473000000000004</v>
      </c>
      <c r="J232">
        <v>1.6990000000000001</v>
      </c>
      <c r="K232">
        <v>1.1573</v>
      </c>
      <c r="L232">
        <v>0.54169</v>
      </c>
      <c r="M232">
        <v>4.6473000000000004</v>
      </c>
      <c r="N232">
        <v>1.5315000000000001</v>
      </c>
      <c r="O232">
        <v>0.88132999999999995</v>
      </c>
      <c r="P232">
        <v>0.65015000000000001</v>
      </c>
    </row>
    <row r="233" spans="1:16" x14ac:dyDescent="0.3">
      <c r="A233">
        <v>3.8693</v>
      </c>
      <c r="B233">
        <v>1.8633</v>
      </c>
      <c r="C233">
        <v>1.9236</v>
      </c>
      <c r="D233">
        <v>-6.0240000000000002E-2</v>
      </c>
      <c r="E233">
        <v>3.8693</v>
      </c>
      <c r="F233">
        <v>1.6335</v>
      </c>
      <c r="G233">
        <v>1.6584000000000001</v>
      </c>
      <c r="H233">
        <v>-2.4908E-2</v>
      </c>
      <c r="I233">
        <v>4.2343999999999999</v>
      </c>
      <c r="J233">
        <v>0.60206000000000004</v>
      </c>
      <c r="K233">
        <v>1.0649</v>
      </c>
      <c r="L233">
        <v>-0.46288000000000001</v>
      </c>
      <c r="M233">
        <v>4.2343999999999999</v>
      </c>
      <c r="N233">
        <v>0.47711999999999999</v>
      </c>
      <c r="O233">
        <v>0.81586999999999998</v>
      </c>
      <c r="P233">
        <v>-0.33875</v>
      </c>
    </row>
    <row r="234" spans="1:16" x14ac:dyDescent="0.3">
      <c r="A234">
        <v>4.5472999999999999</v>
      </c>
      <c r="B234">
        <v>3.3113000000000001</v>
      </c>
      <c r="C234">
        <v>2.5436000000000001</v>
      </c>
      <c r="D234">
        <v>0.76775000000000004</v>
      </c>
      <c r="E234">
        <v>4.5472999999999999</v>
      </c>
      <c r="F234">
        <v>2.3746999999999998</v>
      </c>
      <c r="G234">
        <v>2.0194000000000001</v>
      </c>
      <c r="H234">
        <v>0.35531000000000001</v>
      </c>
      <c r="I234">
        <v>4.5176999999999996</v>
      </c>
      <c r="J234">
        <v>0</v>
      </c>
      <c r="K234">
        <v>1.1283000000000001</v>
      </c>
      <c r="L234">
        <v>-1.1283000000000001</v>
      </c>
      <c r="M234">
        <v>4.5176999999999996</v>
      </c>
      <c r="N234">
        <v>0</v>
      </c>
      <c r="O234">
        <v>0.86079000000000006</v>
      </c>
      <c r="P234">
        <v>-0.86079000000000006</v>
      </c>
    </row>
    <row r="235" spans="1:16" x14ac:dyDescent="0.3">
      <c r="A235">
        <v>4.5578000000000003</v>
      </c>
      <c r="B235">
        <v>2.7225999999999999</v>
      </c>
      <c r="C235">
        <v>2.5531999999999999</v>
      </c>
      <c r="D235">
        <v>0.16946</v>
      </c>
      <c r="E235">
        <v>4.5578000000000003</v>
      </c>
      <c r="F235">
        <v>2.1335000000000002</v>
      </c>
      <c r="G235">
        <v>2.0249999999999999</v>
      </c>
      <c r="H235">
        <v>0.10851</v>
      </c>
      <c r="I235">
        <v>5.5057999999999998</v>
      </c>
      <c r="J235">
        <v>2.6928000000000001</v>
      </c>
      <c r="K235">
        <v>1.3492999999999999</v>
      </c>
      <c r="L235">
        <v>1.3434999999999999</v>
      </c>
      <c r="M235">
        <v>5.5057999999999998</v>
      </c>
      <c r="N235">
        <v>1.5185</v>
      </c>
      <c r="O235">
        <v>1.0175000000000001</v>
      </c>
      <c r="P235">
        <v>0.50105</v>
      </c>
    </row>
    <row r="236" spans="1:16" x14ac:dyDescent="0.3">
      <c r="A236">
        <v>3.7576999999999998</v>
      </c>
      <c r="B236">
        <v>1.6628000000000001</v>
      </c>
      <c r="C236">
        <v>1.8214999999999999</v>
      </c>
      <c r="D236">
        <v>-0.15870000000000001</v>
      </c>
      <c r="E236">
        <v>3.7576999999999998</v>
      </c>
      <c r="F236">
        <v>1.5682</v>
      </c>
      <c r="G236">
        <v>1.5989</v>
      </c>
      <c r="H236">
        <v>-3.0714999999999999E-2</v>
      </c>
      <c r="I236">
        <v>6.1395999999999997</v>
      </c>
      <c r="J236">
        <v>0.95423999999999998</v>
      </c>
      <c r="K236">
        <v>1.4911000000000001</v>
      </c>
      <c r="L236">
        <v>-0.53685000000000005</v>
      </c>
      <c r="M236">
        <v>6.1395999999999997</v>
      </c>
      <c r="N236">
        <v>0.84509999999999996</v>
      </c>
      <c r="O236">
        <v>1.1180000000000001</v>
      </c>
      <c r="P236">
        <v>-0.27288000000000001</v>
      </c>
    </row>
    <row r="237" spans="1:16" x14ac:dyDescent="0.3">
      <c r="A237">
        <v>3.8841999999999999</v>
      </c>
      <c r="B237">
        <v>2.4346000000000001</v>
      </c>
      <c r="C237">
        <v>1.9371</v>
      </c>
      <c r="D237">
        <v>0.49745</v>
      </c>
      <c r="E237">
        <v>3.8841999999999999</v>
      </c>
      <c r="F237">
        <v>2.0373999999999999</v>
      </c>
      <c r="G237">
        <v>1.6662999999999999</v>
      </c>
      <c r="H237">
        <v>0.37115999999999999</v>
      </c>
      <c r="I237">
        <v>5.3632999999999997</v>
      </c>
      <c r="J237">
        <v>0.47711999999999999</v>
      </c>
      <c r="K237">
        <v>1.3174999999999999</v>
      </c>
      <c r="L237">
        <v>-0.84033000000000002</v>
      </c>
      <c r="M237">
        <v>5.3632999999999997</v>
      </c>
      <c r="N237">
        <v>0.30103000000000002</v>
      </c>
      <c r="O237">
        <v>0.99487999999999999</v>
      </c>
      <c r="P237">
        <v>-0.69384999999999997</v>
      </c>
    </row>
    <row r="238" spans="1:16" x14ac:dyDescent="0.3">
      <c r="A238">
        <v>5.0867000000000004</v>
      </c>
      <c r="B238">
        <v>3.4161000000000001</v>
      </c>
      <c r="C238">
        <v>3.0367999999999999</v>
      </c>
      <c r="D238">
        <v>0.37930000000000003</v>
      </c>
      <c r="E238">
        <v>5.0867000000000004</v>
      </c>
      <c r="F238">
        <v>2.4563999999999999</v>
      </c>
      <c r="G238">
        <v>2.3067000000000002</v>
      </c>
      <c r="H238">
        <v>0.14968000000000001</v>
      </c>
      <c r="I238">
        <v>3.8008000000000002</v>
      </c>
      <c r="J238">
        <v>0.69896999999999998</v>
      </c>
      <c r="K238">
        <v>0.96792999999999996</v>
      </c>
      <c r="L238">
        <v>-0.26895999999999998</v>
      </c>
      <c r="M238">
        <v>3.8008000000000002</v>
      </c>
      <c r="N238">
        <v>0.69896999999999998</v>
      </c>
      <c r="O238">
        <v>0.74709999999999999</v>
      </c>
      <c r="P238">
        <v>-4.8133000000000002E-2</v>
      </c>
    </row>
    <row r="239" spans="1:16" x14ac:dyDescent="0.3">
      <c r="A239">
        <v>4.516</v>
      </c>
      <c r="B239">
        <v>2.4392999999999998</v>
      </c>
      <c r="C239">
        <v>2.5150000000000001</v>
      </c>
      <c r="D239">
        <v>-7.5622999999999996E-2</v>
      </c>
      <c r="E239">
        <v>4.516</v>
      </c>
      <c r="F239">
        <v>2.1846999999999999</v>
      </c>
      <c r="G239">
        <v>2.0028000000000001</v>
      </c>
      <c r="H239">
        <v>0.18192</v>
      </c>
      <c r="I239">
        <v>4.8970000000000002</v>
      </c>
      <c r="J239">
        <v>2.9165000000000001</v>
      </c>
      <c r="K239">
        <v>1.2131000000000001</v>
      </c>
      <c r="L239">
        <v>1.7033</v>
      </c>
      <c r="M239">
        <v>4.8970000000000002</v>
      </c>
      <c r="N239">
        <v>1.8976</v>
      </c>
      <c r="O239">
        <v>0.92091999999999996</v>
      </c>
      <c r="P239">
        <v>0.97670000000000001</v>
      </c>
    </row>
    <row r="240" spans="1:16" x14ac:dyDescent="0.3">
      <c r="A240">
        <v>5.4379999999999997</v>
      </c>
      <c r="B240">
        <v>3.0318000000000001</v>
      </c>
      <c r="C240">
        <v>3.3580999999999999</v>
      </c>
      <c r="D240">
        <v>-0.32632</v>
      </c>
      <c r="E240">
        <v>5.4379999999999997</v>
      </c>
      <c r="F240">
        <v>2.2429999999999999</v>
      </c>
      <c r="G240">
        <v>2.4937999999999998</v>
      </c>
      <c r="H240">
        <v>-0.25075999999999998</v>
      </c>
      <c r="I240">
        <v>3.9792999999999998</v>
      </c>
      <c r="J240">
        <v>0.77815000000000001</v>
      </c>
      <c r="K240">
        <v>1.0079</v>
      </c>
      <c r="L240">
        <v>-0.22971</v>
      </c>
      <c r="M240">
        <v>3.9792999999999998</v>
      </c>
      <c r="N240">
        <v>0.77815000000000001</v>
      </c>
      <c r="O240">
        <v>0.77541000000000004</v>
      </c>
      <c r="P240">
        <v>2.7449000000000002E-3</v>
      </c>
    </row>
    <row r="241" spans="1:16" x14ac:dyDescent="0.3">
      <c r="A241">
        <v>4.3212000000000002</v>
      </c>
      <c r="B241">
        <v>0.90308999999999995</v>
      </c>
      <c r="C241">
        <v>2.3368000000000002</v>
      </c>
      <c r="D241">
        <v>-1.4337</v>
      </c>
      <c r="E241">
        <v>4.3212000000000002</v>
      </c>
      <c r="F241">
        <v>0.77815000000000001</v>
      </c>
      <c r="G241">
        <v>1.899</v>
      </c>
      <c r="H241">
        <v>-1.1209</v>
      </c>
      <c r="I241">
        <v>4.4893999999999998</v>
      </c>
      <c r="J241">
        <v>3.4237000000000002</v>
      </c>
      <c r="K241">
        <v>1.1220000000000001</v>
      </c>
      <c r="L241">
        <v>2.3018000000000001</v>
      </c>
      <c r="M241">
        <v>4.4893999999999998</v>
      </c>
      <c r="N241">
        <v>2.1614</v>
      </c>
      <c r="O241">
        <v>0.85629</v>
      </c>
      <c r="P241">
        <v>1.3050999999999999</v>
      </c>
    </row>
    <row r="242" spans="1:16" x14ac:dyDescent="0.3">
      <c r="A242">
        <v>4.7958999999999996</v>
      </c>
      <c r="B242">
        <v>3.3978000000000002</v>
      </c>
      <c r="C242">
        <v>2.7709000000000001</v>
      </c>
      <c r="D242">
        <v>0.62683999999999995</v>
      </c>
      <c r="E242">
        <v>4.7958999999999996</v>
      </c>
      <c r="F242">
        <v>2.3944999999999999</v>
      </c>
      <c r="G242">
        <v>2.1518000000000002</v>
      </c>
      <c r="H242">
        <v>0.24262</v>
      </c>
      <c r="I242">
        <v>4.0479000000000003</v>
      </c>
      <c r="J242">
        <v>2.2648000000000001</v>
      </c>
      <c r="K242">
        <v>1.0232000000000001</v>
      </c>
      <c r="L242">
        <v>1.2416</v>
      </c>
      <c r="M242">
        <v>4.0479000000000003</v>
      </c>
      <c r="N242">
        <v>0.69896999999999998</v>
      </c>
      <c r="O242">
        <v>0.78629000000000004</v>
      </c>
      <c r="P242">
        <v>-8.7318000000000007E-2</v>
      </c>
    </row>
    <row r="243" spans="1:16" x14ac:dyDescent="0.3">
      <c r="A243">
        <v>5.5761000000000003</v>
      </c>
      <c r="B243">
        <v>3.4597000000000002</v>
      </c>
      <c r="C243">
        <v>3.4843999999999999</v>
      </c>
      <c r="D243">
        <v>-2.4722999999999998E-2</v>
      </c>
      <c r="E243">
        <v>5.5761000000000003</v>
      </c>
      <c r="F243">
        <v>2.4361999999999999</v>
      </c>
      <c r="G243">
        <v>2.5672999999999999</v>
      </c>
      <c r="H243">
        <v>-0.13117000000000001</v>
      </c>
      <c r="I243">
        <v>4.5437000000000003</v>
      </c>
      <c r="J243">
        <v>0.77815000000000001</v>
      </c>
      <c r="K243">
        <v>1.1341000000000001</v>
      </c>
      <c r="L243">
        <v>-0.35596</v>
      </c>
      <c r="M243">
        <v>4.5437000000000003</v>
      </c>
      <c r="N243">
        <v>0.77815000000000001</v>
      </c>
      <c r="O243">
        <v>0.86490999999999996</v>
      </c>
      <c r="P243">
        <v>-8.6756E-2</v>
      </c>
    </row>
    <row r="244" spans="1:16" x14ac:dyDescent="0.3">
      <c r="A244">
        <v>4.8893000000000004</v>
      </c>
      <c r="B244">
        <v>2.9903</v>
      </c>
      <c r="C244">
        <v>2.8563000000000001</v>
      </c>
      <c r="D244">
        <v>0.13405</v>
      </c>
      <c r="E244">
        <v>4.8893000000000004</v>
      </c>
      <c r="F244">
        <v>2.3784000000000001</v>
      </c>
      <c r="G244">
        <v>2.2014999999999998</v>
      </c>
      <c r="H244">
        <v>0.17685000000000001</v>
      </c>
      <c r="I244">
        <v>5.4008000000000003</v>
      </c>
      <c r="J244">
        <v>0.90308999999999995</v>
      </c>
      <c r="K244">
        <v>1.3258000000000001</v>
      </c>
      <c r="L244">
        <v>-0.42272999999999999</v>
      </c>
      <c r="M244">
        <v>5.4008000000000003</v>
      </c>
      <c r="N244">
        <v>0.60206000000000004</v>
      </c>
      <c r="O244">
        <v>1.0007999999999999</v>
      </c>
      <c r="P244">
        <v>-0.39874999999999999</v>
      </c>
    </row>
    <row r="245" spans="1:16" x14ac:dyDescent="0.3">
      <c r="A245">
        <v>3.4742000000000002</v>
      </c>
      <c r="B245">
        <v>0.47711999999999999</v>
      </c>
      <c r="C245">
        <v>1.5622</v>
      </c>
      <c r="D245">
        <v>-1.0851</v>
      </c>
      <c r="E245">
        <v>3.4742000000000002</v>
      </c>
      <c r="F245">
        <v>0.47711999999999999</v>
      </c>
      <c r="G245">
        <v>1.4479</v>
      </c>
      <c r="H245">
        <v>-0.97082000000000002</v>
      </c>
      <c r="I245">
        <v>4.5697999999999999</v>
      </c>
      <c r="J245">
        <v>1.6901999999999999</v>
      </c>
      <c r="K245">
        <v>1.1398999999999999</v>
      </c>
      <c r="L245">
        <v>0.55025000000000002</v>
      </c>
      <c r="M245">
        <v>4.5697999999999999</v>
      </c>
      <c r="N245">
        <v>1.5563</v>
      </c>
      <c r="O245">
        <v>0.86904000000000003</v>
      </c>
      <c r="P245">
        <v>0.68725999999999998</v>
      </c>
    </row>
    <row r="246" spans="1:16" x14ac:dyDescent="0.3">
      <c r="A246">
        <v>4.0472000000000001</v>
      </c>
      <c r="B246">
        <v>1.9444999999999999</v>
      </c>
      <c r="C246">
        <v>2.0861999999999998</v>
      </c>
      <c r="D246">
        <v>-0.14172000000000001</v>
      </c>
      <c r="E246">
        <v>4.0472000000000001</v>
      </c>
      <c r="F246">
        <v>1.8062</v>
      </c>
      <c r="G246">
        <v>1.7531000000000001</v>
      </c>
      <c r="H246">
        <v>5.3089999999999998E-2</v>
      </c>
      <c r="I246">
        <v>3.6251000000000002</v>
      </c>
      <c r="J246">
        <v>0</v>
      </c>
      <c r="K246">
        <v>0.92864000000000002</v>
      </c>
      <c r="L246">
        <v>-0.92864000000000002</v>
      </c>
      <c r="M246">
        <v>3.6251000000000002</v>
      </c>
      <c r="N246">
        <v>0</v>
      </c>
      <c r="O246">
        <v>0.71924999999999994</v>
      </c>
      <c r="P246">
        <v>-0.71924999999999994</v>
      </c>
    </row>
    <row r="247" spans="1:16" x14ac:dyDescent="0.3">
      <c r="A247">
        <v>4.8010999999999999</v>
      </c>
      <c r="B247">
        <v>3.7172999999999998</v>
      </c>
      <c r="C247">
        <v>2.7755999999999998</v>
      </c>
      <c r="D247">
        <v>0.94164999999999999</v>
      </c>
      <c r="E247">
        <v>4.8010999999999999</v>
      </c>
      <c r="F247">
        <v>2.5065</v>
      </c>
      <c r="G247">
        <v>2.1545999999999998</v>
      </c>
      <c r="H247">
        <v>0.35193999999999998</v>
      </c>
      <c r="I247">
        <v>5.0077999999999996</v>
      </c>
      <c r="J247">
        <v>3.1892</v>
      </c>
      <c r="K247">
        <v>1.2379</v>
      </c>
      <c r="L247">
        <v>1.9513</v>
      </c>
      <c r="M247">
        <v>5.0077999999999996</v>
      </c>
      <c r="N247">
        <v>1.5682</v>
      </c>
      <c r="O247">
        <v>0.9385</v>
      </c>
      <c r="P247">
        <v>0.62970000000000004</v>
      </c>
    </row>
    <row r="248" spans="1:16" x14ac:dyDescent="0.3">
      <c r="A248">
        <v>3.9049</v>
      </c>
      <c r="B248">
        <v>1.3222</v>
      </c>
      <c r="C248">
        <v>1.9560999999999999</v>
      </c>
      <c r="D248">
        <v>-0.63388</v>
      </c>
      <c r="E248">
        <v>3.9049</v>
      </c>
      <c r="F248">
        <v>1.2787999999999999</v>
      </c>
      <c r="G248">
        <v>1.6773</v>
      </c>
      <c r="H248">
        <v>-0.39856999999999998</v>
      </c>
      <c r="I248">
        <v>5.2145999999999999</v>
      </c>
      <c r="J248">
        <v>3.5234999999999999</v>
      </c>
      <c r="K248">
        <v>1.2842</v>
      </c>
      <c r="L248">
        <v>2.2393000000000001</v>
      </c>
      <c r="M248">
        <v>5.2145999999999999</v>
      </c>
      <c r="N248">
        <v>2.2877999999999998</v>
      </c>
      <c r="O248">
        <v>0.97128999999999999</v>
      </c>
      <c r="P248">
        <v>1.3165</v>
      </c>
    </row>
    <row r="249" spans="1:16" x14ac:dyDescent="0.3">
      <c r="A249">
        <v>5.0922000000000001</v>
      </c>
      <c r="B249">
        <v>2.2967</v>
      </c>
      <c r="C249">
        <v>3.0417999999999998</v>
      </c>
      <c r="D249">
        <v>-0.74514999999999998</v>
      </c>
      <c r="E249">
        <v>5.0922000000000001</v>
      </c>
      <c r="F249">
        <v>2.0607000000000002</v>
      </c>
      <c r="G249">
        <v>2.3096000000000001</v>
      </c>
      <c r="H249">
        <v>-0.24889</v>
      </c>
      <c r="I249">
        <v>4.9748000000000001</v>
      </c>
      <c r="J249">
        <v>0</v>
      </c>
      <c r="K249">
        <v>1.2304999999999999</v>
      </c>
      <c r="L249">
        <v>-1.2304999999999999</v>
      </c>
      <c r="M249">
        <v>4.9748000000000001</v>
      </c>
      <c r="N249">
        <v>0</v>
      </c>
      <c r="O249">
        <v>0.93325999999999998</v>
      </c>
      <c r="P249">
        <v>-0.93325999999999998</v>
      </c>
    </row>
    <row r="250" spans="1:16" x14ac:dyDescent="0.3">
      <c r="A250">
        <v>4.5132000000000003</v>
      </c>
      <c r="B250">
        <v>2.6656</v>
      </c>
      <c r="C250">
        <v>2.5124</v>
      </c>
      <c r="D250">
        <v>0.15322</v>
      </c>
      <c r="E250">
        <v>4.5132000000000003</v>
      </c>
      <c r="F250">
        <v>2.2040999999999999</v>
      </c>
      <c r="G250">
        <v>2.0013000000000001</v>
      </c>
      <c r="H250">
        <v>0.20286000000000001</v>
      </c>
      <c r="I250">
        <v>5.3760000000000003</v>
      </c>
      <c r="J250">
        <v>0.69896999999999998</v>
      </c>
      <c r="K250">
        <v>1.3203</v>
      </c>
      <c r="L250">
        <v>-0.62131999999999998</v>
      </c>
      <c r="M250">
        <v>5.3760000000000003</v>
      </c>
      <c r="N250">
        <v>0.60206000000000004</v>
      </c>
      <c r="O250">
        <v>0.99689000000000005</v>
      </c>
      <c r="P250">
        <v>-0.39483000000000001</v>
      </c>
    </row>
    <row r="251" spans="1:16" x14ac:dyDescent="0.3">
      <c r="A251">
        <v>4.1738999999999997</v>
      </c>
      <c r="B251">
        <v>3.0518999999999998</v>
      </c>
      <c r="C251">
        <v>2.202</v>
      </c>
      <c r="D251">
        <v>0.84989000000000003</v>
      </c>
      <c r="E251">
        <v>4.1738999999999997</v>
      </c>
      <c r="F251">
        <v>2.2833000000000001</v>
      </c>
      <c r="G251">
        <v>1.8205</v>
      </c>
      <c r="H251">
        <v>0.46276</v>
      </c>
      <c r="I251">
        <v>4.8737000000000004</v>
      </c>
      <c r="J251">
        <v>0</v>
      </c>
      <c r="K251">
        <v>1.2079</v>
      </c>
      <c r="L251">
        <v>-1.2079</v>
      </c>
      <c r="M251">
        <v>4.8737000000000004</v>
      </c>
      <c r="N251">
        <v>0</v>
      </c>
      <c r="O251">
        <v>0.91724000000000006</v>
      </c>
      <c r="P251">
        <v>-0.91724000000000006</v>
      </c>
    </row>
    <row r="252" spans="1:16" x14ac:dyDescent="0.3">
      <c r="A252">
        <v>4.0909000000000004</v>
      </c>
      <c r="B252">
        <v>2.6084999999999998</v>
      </c>
      <c r="C252">
        <v>2.1261999999999999</v>
      </c>
      <c r="D252">
        <v>0.48232999999999998</v>
      </c>
      <c r="E252">
        <v>4.0909000000000004</v>
      </c>
      <c r="F252">
        <v>2.1703000000000001</v>
      </c>
      <c r="G252">
        <v>1.7764</v>
      </c>
      <c r="H252">
        <v>0.39388000000000001</v>
      </c>
      <c r="I252">
        <v>5.5692000000000004</v>
      </c>
      <c r="J252">
        <v>0</v>
      </c>
      <c r="K252">
        <v>1.3634999999999999</v>
      </c>
      <c r="L252">
        <v>-1.3634999999999999</v>
      </c>
      <c r="M252">
        <v>5.5692000000000004</v>
      </c>
      <c r="N252">
        <v>0</v>
      </c>
      <c r="O252">
        <v>1.0275000000000001</v>
      </c>
      <c r="P252">
        <v>-1.0275000000000001</v>
      </c>
    </row>
    <row r="253" spans="1:16" x14ac:dyDescent="0.3">
      <c r="A253">
        <v>4.0693000000000001</v>
      </c>
      <c r="B253">
        <v>3.0224000000000002</v>
      </c>
      <c r="C253">
        <v>2.1063999999999998</v>
      </c>
      <c r="D253">
        <v>0.91600999999999999</v>
      </c>
      <c r="E253">
        <v>4.0693000000000001</v>
      </c>
      <c r="F253">
        <v>2.4409000000000001</v>
      </c>
      <c r="G253">
        <v>1.7648999999999999</v>
      </c>
      <c r="H253">
        <v>0.67605000000000004</v>
      </c>
      <c r="I253">
        <v>4.7032999999999996</v>
      </c>
      <c r="J253">
        <v>1.6990000000000001</v>
      </c>
      <c r="K253">
        <v>1.1698</v>
      </c>
      <c r="L253">
        <v>0.52915000000000001</v>
      </c>
      <c r="M253">
        <v>4.7032999999999996</v>
      </c>
      <c r="N253">
        <v>1.4914000000000001</v>
      </c>
      <c r="O253">
        <v>0.89022000000000001</v>
      </c>
      <c r="P253">
        <v>0.60114000000000001</v>
      </c>
    </row>
    <row r="254" spans="1:16" x14ac:dyDescent="0.3">
      <c r="A254">
        <v>4.7853000000000003</v>
      </c>
      <c r="B254">
        <v>2.8948999999999998</v>
      </c>
      <c r="C254">
        <v>2.7612000000000001</v>
      </c>
      <c r="D254">
        <v>0.13366</v>
      </c>
      <c r="E254">
        <v>4.7853000000000003</v>
      </c>
      <c r="F254">
        <v>2.2504</v>
      </c>
      <c r="G254">
        <v>2.1461999999999999</v>
      </c>
      <c r="H254">
        <v>0.10424</v>
      </c>
      <c r="I254">
        <v>5.0823</v>
      </c>
      <c r="J254">
        <v>2.2742</v>
      </c>
      <c r="K254">
        <v>1.2545999999999999</v>
      </c>
      <c r="L254">
        <v>1.0196000000000001</v>
      </c>
      <c r="M254">
        <v>5.0823</v>
      </c>
      <c r="N254">
        <v>1.8261000000000001</v>
      </c>
      <c r="O254">
        <v>0.95030999999999999</v>
      </c>
      <c r="P254">
        <v>0.87577000000000005</v>
      </c>
    </row>
    <row r="255" spans="1:16" x14ac:dyDescent="0.3">
      <c r="A255">
        <v>4.4057000000000004</v>
      </c>
      <c r="B255">
        <v>2.1429999999999998</v>
      </c>
      <c r="C255">
        <v>2.4140000000000001</v>
      </c>
      <c r="D255">
        <v>-0.27100000000000002</v>
      </c>
      <c r="E255">
        <v>4.4057000000000004</v>
      </c>
      <c r="F255">
        <v>1.9541999999999999</v>
      </c>
      <c r="G255">
        <v>1.944</v>
      </c>
      <c r="H255">
        <v>1.0253999999999999E-2</v>
      </c>
      <c r="I255">
        <v>4.2590000000000003</v>
      </c>
      <c r="J255">
        <v>1.7634000000000001</v>
      </c>
      <c r="K255">
        <v>1.0704</v>
      </c>
      <c r="L255">
        <v>0.69298999999999999</v>
      </c>
      <c r="M255">
        <v>4.2590000000000003</v>
      </c>
      <c r="N255">
        <v>1.3802000000000001</v>
      </c>
      <c r="O255">
        <v>0.81977</v>
      </c>
      <c r="P255">
        <v>0.56044000000000005</v>
      </c>
    </row>
    <row r="256" spans="1:16" x14ac:dyDescent="0.3">
      <c r="A256">
        <v>3.597</v>
      </c>
      <c r="B256">
        <v>1.8325</v>
      </c>
      <c r="C256">
        <v>1.6745000000000001</v>
      </c>
      <c r="D256">
        <v>0.15798000000000001</v>
      </c>
      <c r="E256">
        <v>3.597</v>
      </c>
      <c r="F256">
        <v>1.7634000000000001</v>
      </c>
      <c r="G256">
        <v>1.5134000000000001</v>
      </c>
      <c r="H256">
        <v>0.25007000000000001</v>
      </c>
      <c r="I256">
        <v>4.7870999999999997</v>
      </c>
      <c r="J256">
        <v>0.77815000000000001</v>
      </c>
      <c r="K256">
        <v>1.1886000000000001</v>
      </c>
      <c r="L256">
        <v>-0.41041</v>
      </c>
      <c r="M256">
        <v>4.7870999999999997</v>
      </c>
      <c r="N256">
        <v>0.69896999999999998</v>
      </c>
      <c r="O256">
        <v>0.90351000000000004</v>
      </c>
      <c r="P256">
        <v>-0.20454</v>
      </c>
    </row>
    <row r="257" spans="1:16" x14ac:dyDescent="0.3">
      <c r="A257">
        <v>2.9226999999999999</v>
      </c>
      <c r="B257">
        <v>1.716</v>
      </c>
      <c r="C257">
        <v>1.0579000000000001</v>
      </c>
      <c r="D257">
        <v>0.65812999999999999</v>
      </c>
      <c r="E257">
        <v>2.9226999999999999</v>
      </c>
      <c r="F257">
        <v>1.5441</v>
      </c>
      <c r="G257">
        <v>1.1541999999999999</v>
      </c>
      <c r="H257">
        <v>0.38982</v>
      </c>
      <c r="I257">
        <v>4.2519999999999998</v>
      </c>
      <c r="J257">
        <v>2.6884000000000001</v>
      </c>
      <c r="K257">
        <v>1.0689</v>
      </c>
      <c r="L257">
        <v>1.6194999999999999</v>
      </c>
      <c r="M257">
        <v>4.2519999999999998</v>
      </c>
      <c r="N257">
        <v>1.716</v>
      </c>
      <c r="O257">
        <v>0.81866000000000005</v>
      </c>
      <c r="P257">
        <v>0.89734999999999998</v>
      </c>
    </row>
    <row r="258" spans="1:16" x14ac:dyDescent="0.3">
      <c r="A258">
        <v>3.6833</v>
      </c>
      <c r="B258">
        <v>2.3483000000000001</v>
      </c>
      <c r="C258">
        <v>1.7534000000000001</v>
      </c>
      <c r="D258">
        <v>0.59487000000000001</v>
      </c>
      <c r="E258">
        <v>3.6833</v>
      </c>
      <c r="F258">
        <v>2.1614</v>
      </c>
      <c r="G258">
        <v>1.5592999999999999</v>
      </c>
      <c r="H258">
        <v>0.60206000000000004</v>
      </c>
      <c r="I258">
        <v>4.7595999999999998</v>
      </c>
      <c r="J258">
        <v>0.47711999999999999</v>
      </c>
      <c r="K258">
        <v>1.1823999999999999</v>
      </c>
      <c r="L258">
        <v>-0.70528000000000002</v>
      </c>
      <c r="M258">
        <v>4.7595999999999998</v>
      </c>
      <c r="N258">
        <v>0.47711999999999999</v>
      </c>
      <c r="O258">
        <v>0.89914000000000005</v>
      </c>
      <c r="P258">
        <v>-0.42202000000000001</v>
      </c>
    </row>
    <row r="259" spans="1:16" x14ac:dyDescent="0.3">
      <c r="A259">
        <v>4.2054</v>
      </c>
      <c r="B259">
        <v>2.3502000000000001</v>
      </c>
      <c r="C259">
        <v>2.2309000000000001</v>
      </c>
      <c r="D259">
        <v>0.11940000000000001</v>
      </c>
      <c r="E259">
        <v>4.2054</v>
      </c>
      <c r="F259">
        <v>1.9590000000000001</v>
      </c>
      <c r="G259">
        <v>1.8372999999999999</v>
      </c>
      <c r="H259">
        <v>0.12171999999999999</v>
      </c>
      <c r="I259">
        <v>5.1768000000000001</v>
      </c>
      <c r="J259">
        <v>0</v>
      </c>
      <c r="K259">
        <v>1.2757000000000001</v>
      </c>
      <c r="L259">
        <v>-1.2757000000000001</v>
      </c>
      <c r="M259">
        <v>5.1768000000000001</v>
      </c>
      <c r="N259">
        <v>0</v>
      </c>
      <c r="O259">
        <v>0.96530000000000005</v>
      </c>
      <c r="P259">
        <v>-0.96530000000000005</v>
      </c>
    </row>
    <row r="260" spans="1:16" x14ac:dyDescent="0.3">
      <c r="A260">
        <v>3.4237000000000002</v>
      </c>
      <c r="B260">
        <v>1.9191</v>
      </c>
      <c r="C260">
        <v>1.5161</v>
      </c>
      <c r="D260">
        <v>0.40303</v>
      </c>
      <c r="E260">
        <v>3.4237000000000002</v>
      </c>
      <c r="F260">
        <v>1.8194999999999999</v>
      </c>
      <c r="G260">
        <v>1.4211</v>
      </c>
      <c r="H260">
        <v>0.39848</v>
      </c>
      <c r="I260">
        <v>4.5683999999999996</v>
      </c>
      <c r="J260">
        <v>1.6128</v>
      </c>
      <c r="K260">
        <v>1.1395999999999999</v>
      </c>
      <c r="L260">
        <v>0.47315000000000002</v>
      </c>
      <c r="M260">
        <v>4.5683999999999996</v>
      </c>
      <c r="N260">
        <v>1.4314</v>
      </c>
      <c r="O260">
        <v>0.86882000000000004</v>
      </c>
      <c r="P260">
        <v>0.56254000000000004</v>
      </c>
    </row>
    <row r="261" spans="1:16" x14ac:dyDescent="0.3">
      <c r="A261">
        <v>5.1657999999999999</v>
      </c>
      <c r="B261">
        <v>3.5899000000000001</v>
      </c>
      <c r="C261">
        <v>3.1092</v>
      </c>
      <c r="D261">
        <v>0.48076000000000002</v>
      </c>
      <c r="E261">
        <v>5.1657999999999999</v>
      </c>
      <c r="F261">
        <v>2.5091999999999999</v>
      </c>
      <c r="G261">
        <v>2.3488000000000002</v>
      </c>
      <c r="H261">
        <v>0.16037999999999999</v>
      </c>
      <c r="I261">
        <v>5.6222000000000003</v>
      </c>
      <c r="J261">
        <v>2.1732</v>
      </c>
      <c r="K261">
        <v>1.3754</v>
      </c>
      <c r="L261">
        <v>0.79783000000000004</v>
      </c>
      <c r="M261">
        <v>5.6222000000000003</v>
      </c>
      <c r="N261">
        <v>1.8920999999999999</v>
      </c>
      <c r="O261">
        <v>1.0359</v>
      </c>
      <c r="P261">
        <v>0.85616999999999999</v>
      </c>
    </row>
    <row r="262" spans="1:16" x14ac:dyDescent="0.3">
      <c r="A262">
        <v>5.2270000000000003</v>
      </c>
      <c r="B262">
        <v>3.4188000000000001</v>
      </c>
      <c r="C262">
        <v>3.1652</v>
      </c>
      <c r="D262">
        <v>0.25363000000000002</v>
      </c>
      <c r="E262">
        <v>5.2270000000000003</v>
      </c>
      <c r="F262">
        <v>2.4378000000000002</v>
      </c>
      <c r="G262">
        <v>2.3814000000000002</v>
      </c>
      <c r="H262">
        <v>5.6329999999999998E-2</v>
      </c>
      <c r="I262">
        <v>4.2744</v>
      </c>
      <c r="J262">
        <v>2.5527000000000002</v>
      </c>
      <c r="K262">
        <v>1.0739000000000001</v>
      </c>
      <c r="L262">
        <v>1.4787999999999999</v>
      </c>
      <c r="M262">
        <v>4.2744</v>
      </c>
      <c r="N262">
        <v>1.9684999999999999</v>
      </c>
      <c r="O262">
        <v>0.82221</v>
      </c>
      <c r="P262">
        <v>1.1463000000000001</v>
      </c>
    </row>
    <row r="263" spans="1:16" x14ac:dyDescent="0.3">
      <c r="A263">
        <v>3.7547999999999999</v>
      </c>
      <c r="B263">
        <v>0.60206000000000004</v>
      </c>
      <c r="C263">
        <v>1.8188</v>
      </c>
      <c r="D263">
        <v>-1.2168000000000001</v>
      </c>
      <c r="E263">
        <v>3.7547999999999999</v>
      </c>
      <c r="F263">
        <v>0.30103000000000002</v>
      </c>
      <c r="G263">
        <v>1.5973999999999999</v>
      </c>
      <c r="H263">
        <v>-1.2963</v>
      </c>
      <c r="I263">
        <v>4.4974999999999996</v>
      </c>
      <c r="J263">
        <v>2.3365</v>
      </c>
      <c r="K263">
        <v>1.1237999999999999</v>
      </c>
      <c r="L263">
        <v>1.2126999999999999</v>
      </c>
      <c r="M263">
        <v>4.4974999999999996</v>
      </c>
      <c r="N263">
        <v>2.1959</v>
      </c>
      <c r="O263">
        <v>0.85758999999999996</v>
      </c>
      <c r="P263">
        <v>1.3383</v>
      </c>
    </row>
    <row r="264" spans="1:16" x14ac:dyDescent="0.3">
      <c r="A264">
        <v>3.4571000000000001</v>
      </c>
      <c r="B264">
        <v>0</v>
      </c>
      <c r="C264">
        <v>1.5466</v>
      </c>
      <c r="D264">
        <v>-1.5466</v>
      </c>
      <c r="E264">
        <v>3.4571000000000001</v>
      </c>
      <c r="F264">
        <v>0</v>
      </c>
      <c r="G264">
        <v>1.4388000000000001</v>
      </c>
      <c r="H264">
        <v>-1.4388000000000001</v>
      </c>
      <c r="I264">
        <v>4.8353000000000002</v>
      </c>
      <c r="J264">
        <v>2.7443</v>
      </c>
      <c r="K264">
        <v>1.1993</v>
      </c>
      <c r="L264">
        <v>1.5449999999999999</v>
      </c>
      <c r="M264">
        <v>4.8353000000000002</v>
      </c>
      <c r="N264">
        <v>2.2094999999999998</v>
      </c>
      <c r="O264">
        <v>0.91113999999999995</v>
      </c>
      <c r="P264">
        <v>1.2984</v>
      </c>
    </row>
    <row r="265" spans="1:16" x14ac:dyDescent="0.3">
      <c r="A265">
        <v>4.3968999999999996</v>
      </c>
      <c r="B265">
        <v>2.7818000000000001</v>
      </c>
      <c r="C265">
        <v>2.4060000000000001</v>
      </c>
      <c r="D265">
        <v>0.37576999999999999</v>
      </c>
      <c r="E265">
        <v>4.3968999999999996</v>
      </c>
      <c r="F265">
        <v>2.2765</v>
      </c>
      <c r="G265">
        <v>1.9393</v>
      </c>
      <c r="H265">
        <v>0.33715000000000001</v>
      </c>
      <c r="I265">
        <v>4.1745999999999999</v>
      </c>
      <c r="J265">
        <v>0</v>
      </c>
      <c r="K265">
        <v>1.0515000000000001</v>
      </c>
      <c r="L265">
        <v>-1.0515000000000001</v>
      </c>
      <c r="M265">
        <v>4.1745999999999999</v>
      </c>
      <c r="N265">
        <v>0</v>
      </c>
      <c r="O265">
        <v>0.80637000000000003</v>
      </c>
      <c r="P265">
        <v>-0.80637000000000003</v>
      </c>
    </row>
    <row r="266" spans="1:16" x14ac:dyDescent="0.3">
      <c r="A266">
        <v>4.3874000000000004</v>
      </c>
      <c r="B266">
        <v>3.5718000000000001</v>
      </c>
      <c r="C266">
        <v>2.3974000000000002</v>
      </c>
      <c r="D266">
        <v>1.1745000000000001</v>
      </c>
      <c r="E266">
        <v>4.3874000000000004</v>
      </c>
      <c r="F266">
        <v>2.4756999999999998</v>
      </c>
      <c r="G266">
        <v>1.9342999999999999</v>
      </c>
      <c r="H266">
        <v>0.54137999999999997</v>
      </c>
      <c r="I266">
        <v>4.2346000000000004</v>
      </c>
      <c r="J266">
        <v>0.30103000000000002</v>
      </c>
      <c r="K266">
        <v>1.0649999999999999</v>
      </c>
      <c r="L266">
        <v>-0.76393999999999995</v>
      </c>
      <c r="M266">
        <v>4.2346000000000004</v>
      </c>
      <c r="N266">
        <v>0.30103000000000002</v>
      </c>
      <c r="O266">
        <v>0.81589</v>
      </c>
      <c r="P266">
        <v>-0.51485999999999998</v>
      </c>
    </row>
    <row r="267" spans="1:16" x14ac:dyDescent="0.3">
      <c r="A267">
        <v>4.2984</v>
      </c>
      <c r="B267">
        <v>2.3874</v>
      </c>
      <c r="C267">
        <v>2.3159000000000001</v>
      </c>
      <c r="D267">
        <v>7.1484000000000006E-2</v>
      </c>
      <c r="E267">
        <v>4.2984</v>
      </c>
      <c r="F267">
        <v>2.2067999999999999</v>
      </c>
      <c r="G267">
        <v>1.8869</v>
      </c>
      <c r="H267">
        <v>0.31996999999999998</v>
      </c>
      <c r="I267">
        <v>5.0007999999999999</v>
      </c>
      <c r="J267">
        <v>1.1460999999999999</v>
      </c>
      <c r="K267">
        <v>1.2363999999999999</v>
      </c>
      <c r="L267">
        <v>-9.0226000000000001E-2</v>
      </c>
      <c r="M267">
        <v>5.0007999999999999</v>
      </c>
      <c r="N267">
        <v>1.1460999999999999</v>
      </c>
      <c r="O267">
        <v>0.93738999999999995</v>
      </c>
      <c r="P267">
        <v>0.20874000000000001</v>
      </c>
    </row>
    <row r="268" spans="1:16" x14ac:dyDescent="0.3">
      <c r="A268">
        <v>4.2340999999999998</v>
      </c>
      <c r="B268">
        <v>1.8692</v>
      </c>
      <c r="C268">
        <v>2.2570999999999999</v>
      </c>
      <c r="D268">
        <v>-0.38790999999999998</v>
      </c>
      <c r="E268">
        <v>4.2340999999999998</v>
      </c>
      <c r="F268">
        <v>1.7482</v>
      </c>
      <c r="G268">
        <v>1.8526</v>
      </c>
      <c r="H268">
        <v>-0.10445</v>
      </c>
      <c r="I268">
        <v>4.1109</v>
      </c>
      <c r="J268">
        <v>0.30103000000000002</v>
      </c>
      <c r="K268">
        <v>1.0373000000000001</v>
      </c>
      <c r="L268">
        <v>-0.73626000000000003</v>
      </c>
      <c r="M268">
        <v>4.1109</v>
      </c>
      <c r="N268">
        <v>0</v>
      </c>
      <c r="O268">
        <v>0.79627000000000003</v>
      </c>
      <c r="P268">
        <v>-0.79627000000000003</v>
      </c>
    </row>
    <row r="269" spans="1:16" x14ac:dyDescent="0.3">
      <c r="A269">
        <v>3.6514000000000002</v>
      </c>
      <c r="B269">
        <v>2.6137999999999999</v>
      </c>
      <c r="C269">
        <v>1.7242</v>
      </c>
      <c r="D269">
        <v>0.88961999999999997</v>
      </c>
      <c r="E269">
        <v>3.6514000000000002</v>
      </c>
      <c r="F269">
        <v>2.2404999999999999</v>
      </c>
      <c r="G269">
        <v>1.5423</v>
      </c>
      <c r="H269">
        <v>0.69825999999999999</v>
      </c>
      <c r="I269">
        <v>4.2961999999999998</v>
      </c>
      <c r="J269">
        <v>2.7372000000000001</v>
      </c>
      <c r="K269">
        <v>1.0788</v>
      </c>
      <c r="L269">
        <v>1.6584000000000001</v>
      </c>
      <c r="M269">
        <v>4.2961999999999998</v>
      </c>
      <c r="N269">
        <v>1.3802000000000001</v>
      </c>
      <c r="O269">
        <v>0.82565999999999995</v>
      </c>
      <c r="P269">
        <v>0.55454999999999999</v>
      </c>
    </row>
    <row r="270" spans="1:16" x14ac:dyDescent="0.3">
      <c r="A270">
        <v>3.6297999999999999</v>
      </c>
      <c r="B270">
        <v>1.6532</v>
      </c>
      <c r="C270">
        <v>1.7044999999999999</v>
      </c>
      <c r="D270">
        <v>-5.1298999999999997E-2</v>
      </c>
      <c r="E270">
        <v>3.6297999999999999</v>
      </c>
      <c r="F270">
        <v>1.5051000000000001</v>
      </c>
      <c r="G270">
        <v>1.5307999999999999</v>
      </c>
      <c r="H270">
        <v>-2.5662000000000001E-2</v>
      </c>
      <c r="I270">
        <v>4.4707999999999997</v>
      </c>
      <c r="J270">
        <v>0.47711999999999999</v>
      </c>
      <c r="K270">
        <v>1.1177999999999999</v>
      </c>
      <c r="L270">
        <v>-0.64068000000000003</v>
      </c>
      <c r="M270">
        <v>4.4707999999999997</v>
      </c>
      <c r="N270">
        <v>0.47711999999999999</v>
      </c>
      <c r="O270">
        <v>0.85333999999999999</v>
      </c>
      <c r="P270">
        <v>-0.37622</v>
      </c>
    </row>
    <row r="271" spans="1:16" x14ac:dyDescent="0.3">
      <c r="A271">
        <v>4.6963999999999997</v>
      </c>
      <c r="B271">
        <v>2.9983</v>
      </c>
      <c r="C271">
        <v>2.6798999999999999</v>
      </c>
      <c r="D271">
        <v>0.31834000000000001</v>
      </c>
      <c r="E271">
        <v>4.6963999999999997</v>
      </c>
      <c r="F271">
        <v>2.3673999999999999</v>
      </c>
      <c r="G271">
        <v>2.0988000000000002</v>
      </c>
      <c r="H271">
        <v>0.26851999999999998</v>
      </c>
      <c r="I271">
        <v>4.7769000000000004</v>
      </c>
      <c r="J271">
        <v>0.30103000000000002</v>
      </c>
      <c r="K271">
        <v>1.1862999999999999</v>
      </c>
      <c r="L271">
        <v>-0.88524000000000003</v>
      </c>
      <c r="M271">
        <v>4.7769000000000004</v>
      </c>
      <c r="N271">
        <v>0.30103000000000002</v>
      </c>
      <c r="O271">
        <v>0.90188000000000001</v>
      </c>
      <c r="P271">
        <v>-0.60085</v>
      </c>
    </row>
    <row r="272" spans="1:16" x14ac:dyDescent="0.3">
      <c r="A272">
        <v>4.9743000000000004</v>
      </c>
      <c r="B272">
        <v>3.0137</v>
      </c>
      <c r="C272">
        <v>2.9340999999999999</v>
      </c>
      <c r="D272">
        <v>7.9601000000000005E-2</v>
      </c>
      <c r="E272">
        <v>4.9743000000000004</v>
      </c>
      <c r="F272">
        <v>2.4116</v>
      </c>
      <c r="G272">
        <v>2.2467999999999999</v>
      </c>
      <c r="H272">
        <v>0.16477</v>
      </c>
      <c r="I272">
        <v>4.8380999999999998</v>
      </c>
      <c r="J272">
        <v>1.3424</v>
      </c>
      <c r="K272">
        <v>1.2</v>
      </c>
      <c r="L272">
        <v>0.14244999999999999</v>
      </c>
      <c r="M272">
        <v>4.8380999999999998</v>
      </c>
      <c r="N272">
        <v>1.2787999999999999</v>
      </c>
      <c r="O272">
        <v>0.91159000000000001</v>
      </c>
      <c r="P272">
        <v>0.36715999999999999</v>
      </c>
    </row>
    <row r="273" spans="1:16" x14ac:dyDescent="0.3">
      <c r="A273">
        <v>4.5228000000000002</v>
      </c>
      <c r="B273">
        <v>3.0394000000000001</v>
      </c>
      <c r="C273">
        <v>2.5211000000000001</v>
      </c>
      <c r="D273">
        <v>0.51827000000000001</v>
      </c>
      <c r="E273">
        <v>4.5228000000000002</v>
      </c>
      <c r="F273">
        <v>2.2227000000000001</v>
      </c>
      <c r="G273">
        <v>2.0064000000000002</v>
      </c>
      <c r="H273">
        <v>0.21634</v>
      </c>
      <c r="I273">
        <v>5.6492000000000004</v>
      </c>
      <c r="J273">
        <v>1.5798000000000001</v>
      </c>
      <c r="K273">
        <v>1.3814</v>
      </c>
      <c r="L273">
        <v>0.19839000000000001</v>
      </c>
      <c r="M273">
        <v>5.6492000000000004</v>
      </c>
      <c r="N273">
        <v>1.3009999999999999</v>
      </c>
      <c r="O273">
        <v>1.0402</v>
      </c>
      <c r="P273">
        <v>0.26083000000000001</v>
      </c>
    </row>
    <row r="274" spans="1:16" x14ac:dyDescent="0.3">
      <c r="A274">
        <v>4.2784000000000004</v>
      </c>
      <c r="B274">
        <v>3.3721999999999999</v>
      </c>
      <c r="C274">
        <v>2.2976999999999999</v>
      </c>
      <c r="D274">
        <v>1.0745</v>
      </c>
      <c r="E274">
        <v>4.2784000000000004</v>
      </c>
      <c r="F274">
        <v>2.4843000000000002</v>
      </c>
      <c r="G274">
        <v>1.8762000000000001</v>
      </c>
      <c r="H274">
        <v>0.60807999999999995</v>
      </c>
      <c r="I274">
        <v>5.1814999999999998</v>
      </c>
      <c r="J274">
        <v>1.6335</v>
      </c>
      <c r="K274">
        <v>1.2767999999999999</v>
      </c>
      <c r="L274">
        <v>0.35668</v>
      </c>
      <c r="M274">
        <v>5.1814999999999998</v>
      </c>
      <c r="N274">
        <v>1.5315000000000001</v>
      </c>
      <c r="O274">
        <v>0.96604999999999996</v>
      </c>
      <c r="P274">
        <v>0.56542999999999999</v>
      </c>
    </row>
    <row r="275" spans="1:16" x14ac:dyDescent="0.3">
      <c r="A275">
        <v>4.2496</v>
      </c>
      <c r="B275">
        <v>1.9191</v>
      </c>
      <c r="C275">
        <v>2.2713000000000001</v>
      </c>
      <c r="D275">
        <v>-0.35224</v>
      </c>
      <c r="E275">
        <v>4.2496</v>
      </c>
      <c r="F275">
        <v>1.7634000000000001</v>
      </c>
      <c r="G275">
        <v>1.8609</v>
      </c>
      <c r="H275">
        <v>-9.7461000000000006E-2</v>
      </c>
      <c r="I275">
        <v>4.9694000000000003</v>
      </c>
      <c r="J275">
        <v>0.60206000000000004</v>
      </c>
      <c r="K275">
        <v>1.2293000000000001</v>
      </c>
      <c r="L275">
        <v>-0.62726999999999999</v>
      </c>
      <c r="M275">
        <v>4.9694000000000003</v>
      </c>
      <c r="N275">
        <v>0.30103000000000002</v>
      </c>
      <c r="O275">
        <v>0.93240999999999996</v>
      </c>
      <c r="P275">
        <v>-0.63138000000000005</v>
      </c>
    </row>
    <row r="276" spans="1:16" x14ac:dyDescent="0.3">
      <c r="A276">
        <v>5.0063000000000004</v>
      </c>
      <c r="B276">
        <v>2.6981000000000002</v>
      </c>
      <c r="C276">
        <v>2.9632999999999998</v>
      </c>
      <c r="D276">
        <v>-0.26523999999999998</v>
      </c>
      <c r="E276">
        <v>5.0063000000000004</v>
      </c>
      <c r="F276">
        <v>2.1760999999999999</v>
      </c>
      <c r="G276">
        <v>2.2639</v>
      </c>
      <c r="H276">
        <v>-8.7795999999999999E-2</v>
      </c>
      <c r="I276">
        <v>4.7535999999999996</v>
      </c>
      <c r="J276">
        <v>0</v>
      </c>
      <c r="K276">
        <v>1.1811</v>
      </c>
      <c r="L276">
        <v>-1.1811</v>
      </c>
      <c r="M276">
        <v>4.7535999999999996</v>
      </c>
      <c r="N276">
        <v>0</v>
      </c>
      <c r="O276">
        <v>0.89819000000000004</v>
      </c>
      <c r="P276">
        <v>-0.89819000000000004</v>
      </c>
    </row>
    <row r="277" spans="1:16" x14ac:dyDescent="0.3">
      <c r="A277">
        <v>3.7688999999999999</v>
      </c>
      <c r="B277">
        <v>1</v>
      </c>
      <c r="C277">
        <v>1.8317000000000001</v>
      </c>
      <c r="D277">
        <v>-0.83172999999999997</v>
      </c>
      <c r="E277">
        <v>3.7688999999999999</v>
      </c>
      <c r="F277">
        <v>1</v>
      </c>
      <c r="G277">
        <v>1.6049</v>
      </c>
      <c r="H277">
        <v>-0.60489999999999999</v>
      </c>
      <c r="I277">
        <v>3.9051</v>
      </c>
      <c r="J277">
        <v>0.30103000000000002</v>
      </c>
      <c r="K277">
        <v>0.99128000000000005</v>
      </c>
      <c r="L277">
        <v>-0.69025000000000003</v>
      </c>
      <c r="M277">
        <v>3.9051</v>
      </c>
      <c r="N277">
        <v>0.30103000000000002</v>
      </c>
      <c r="O277">
        <v>0.76365000000000005</v>
      </c>
      <c r="P277">
        <v>-0.46261999999999998</v>
      </c>
    </row>
    <row r="278" spans="1:16" x14ac:dyDescent="0.3">
      <c r="A278">
        <v>4.8853999999999997</v>
      </c>
      <c r="B278">
        <v>1.8194999999999999</v>
      </c>
      <c r="C278">
        <v>2.8527</v>
      </c>
      <c r="D278">
        <v>-1.0331999999999999</v>
      </c>
      <c r="E278">
        <v>4.8853999999999997</v>
      </c>
      <c r="F278">
        <v>1.6532</v>
      </c>
      <c r="G278">
        <v>2.1995</v>
      </c>
      <c r="H278">
        <v>-0.54625000000000001</v>
      </c>
      <c r="I278">
        <v>4.7765000000000004</v>
      </c>
      <c r="J278">
        <v>0.95423999999999998</v>
      </c>
      <c r="K278">
        <v>1.1861999999999999</v>
      </c>
      <c r="L278">
        <v>-0.23194000000000001</v>
      </c>
      <c r="M278">
        <v>4.7765000000000004</v>
      </c>
      <c r="N278">
        <v>0.90308999999999995</v>
      </c>
      <c r="O278">
        <v>0.90181999999999995</v>
      </c>
      <c r="P278">
        <v>1.2677000000000001E-3</v>
      </c>
    </row>
    <row r="279" spans="1:16" x14ac:dyDescent="0.3">
      <c r="A279">
        <v>4.4555999999999996</v>
      </c>
      <c r="B279">
        <v>2.4609000000000001</v>
      </c>
      <c r="C279">
        <v>2.4597000000000002</v>
      </c>
      <c r="D279">
        <v>1.2162E-3</v>
      </c>
      <c r="E279">
        <v>4.4555999999999996</v>
      </c>
      <c r="F279">
        <v>2.1492</v>
      </c>
      <c r="G279">
        <v>1.9705999999999999</v>
      </c>
      <c r="H279">
        <v>0.17863999999999999</v>
      </c>
      <c r="I279">
        <v>4.5180999999999996</v>
      </c>
      <c r="J279">
        <v>0</v>
      </c>
      <c r="K279">
        <v>1.1284000000000001</v>
      </c>
      <c r="L279">
        <v>-1.1284000000000001</v>
      </c>
      <c r="M279">
        <v>4.5180999999999996</v>
      </c>
      <c r="N279">
        <v>0</v>
      </c>
      <c r="O279">
        <v>0.86085</v>
      </c>
      <c r="P279">
        <v>-0.86085</v>
      </c>
    </row>
    <row r="280" spans="1:16" x14ac:dyDescent="0.3">
      <c r="A280">
        <v>4.0228999999999999</v>
      </c>
      <c r="B280">
        <v>2.0211999999999999</v>
      </c>
      <c r="C280">
        <v>2.0640000000000001</v>
      </c>
      <c r="D280">
        <v>-4.2817000000000001E-2</v>
      </c>
      <c r="E280">
        <v>4.0228999999999999</v>
      </c>
      <c r="F280">
        <v>1.8751</v>
      </c>
      <c r="G280">
        <v>1.7402</v>
      </c>
      <c r="H280">
        <v>0.13489999999999999</v>
      </c>
      <c r="I280">
        <v>3.6863999999999999</v>
      </c>
      <c r="J280">
        <v>0.30103000000000002</v>
      </c>
      <c r="K280">
        <v>0.94233999999999996</v>
      </c>
      <c r="L280">
        <v>-0.64131000000000005</v>
      </c>
      <c r="M280">
        <v>3.6863999999999999</v>
      </c>
      <c r="N280">
        <v>0.30103000000000002</v>
      </c>
      <c r="O280">
        <v>0.72896000000000005</v>
      </c>
      <c r="P280">
        <v>-0.42792999999999998</v>
      </c>
    </row>
    <row r="281" spans="1:16" x14ac:dyDescent="0.3">
      <c r="A281">
        <v>4.4177999999999997</v>
      </c>
      <c r="B281">
        <v>2.9262999999999999</v>
      </c>
      <c r="C281">
        <v>2.4251</v>
      </c>
      <c r="D281">
        <v>0.50126000000000004</v>
      </c>
      <c r="E281">
        <v>4.4177999999999997</v>
      </c>
      <c r="F281">
        <v>2.3117999999999999</v>
      </c>
      <c r="G281">
        <v>1.9503999999999999</v>
      </c>
      <c r="H281">
        <v>0.36131999999999997</v>
      </c>
      <c r="I281">
        <v>3.9891999999999999</v>
      </c>
      <c r="J281">
        <v>0.47711999999999999</v>
      </c>
      <c r="K281">
        <v>1.0101</v>
      </c>
      <c r="L281">
        <v>-0.53295999999999999</v>
      </c>
      <c r="M281">
        <v>3.9891999999999999</v>
      </c>
      <c r="N281">
        <v>0.47711999999999999</v>
      </c>
      <c r="O281">
        <v>0.77698</v>
      </c>
      <c r="P281">
        <v>-0.29986000000000002</v>
      </c>
    </row>
    <row r="282" spans="1:16" x14ac:dyDescent="0.3">
      <c r="A282">
        <v>3.7799</v>
      </c>
      <c r="B282">
        <v>2.1429999999999998</v>
      </c>
      <c r="C282">
        <v>1.8416999999999999</v>
      </c>
      <c r="D282">
        <v>0.30126999999999998</v>
      </c>
      <c r="E282">
        <v>3.7799</v>
      </c>
      <c r="F282">
        <v>1.9031</v>
      </c>
      <c r="G282">
        <v>1.6107</v>
      </c>
      <c r="H282">
        <v>0.29236000000000001</v>
      </c>
      <c r="I282">
        <v>4.7793999999999999</v>
      </c>
      <c r="J282">
        <v>1.2553000000000001</v>
      </c>
      <c r="K282">
        <v>1.1868000000000001</v>
      </c>
      <c r="L282">
        <v>6.8434999999999996E-2</v>
      </c>
      <c r="M282">
        <v>4.7793999999999999</v>
      </c>
      <c r="N282">
        <v>1.2040999999999999</v>
      </c>
      <c r="O282">
        <v>0.90227999999999997</v>
      </c>
      <c r="P282">
        <v>0.30184</v>
      </c>
    </row>
    <row r="283" spans="1:16" x14ac:dyDescent="0.3">
      <c r="A283">
        <v>6.0807000000000002</v>
      </c>
      <c r="B283">
        <v>4.1599000000000004</v>
      </c>
      <c r="C283">
        <v>3.9458000000000002</v>
      </c>
      <c r="D283">
        <v>0.21412999999999999</v>
      </c>
      <c r="E283">
        <v>6.0807000000000002</v>
      </c>
      <c r="F283">
        <v>2.5198</v>
      </c>
      <c r="G283">
        <v>2.8359999999999999</v>
      </c>
      <c r="H283">
        <v>-0.31619000000000003</v>
      </c>
      <c r="I283">
        <v>3.3972000000000002</v>
      </c>
      <c r="J283">
        <v>0</v>
      </c>
      <c r="K283">
        <v>0.87766999999999995</v>
      </c>
      <c r="L283">
        <v>-0.87766999999999995</v>
      </c>
      <c r="M283">
        <v>3.3972000000000002</v>
      </c>
      <c r="N283">
        <v>0</v>
      </c>
      <c r="O283">
        <v>0.68310999999999999</v>
      </c>
      <c r="P283">
        <v>-0.68310999999999999</v>
      </c>
    </row>
    <row r="284" spans="1:16" x14ac:dyDescent="0.3">
      <c r="A284">
        <v>4.9276</v>
      </c>
      <c r="B284">
        <v>2.7307999999999999</v>
      </c>
      <c r="C284">
        <v>2.8914</v>
      </c>
      <c r="D284">
        <v>-0.16058</v>
      </c>
      <c r="E284">
        <v>4.9276</v>
      </c>
      <c r="F284">
        <v>2.1139000000000001</v>
      </c>
      <c r="G284">
        <v>2.222</v>
      </c>
      <c r="H284">
        <v>-0.10803</v>
      </c>
      <c r="I284">
        <v>4.3052999999999999</v>
      </c>
      <c r="J284">
        <v>0</v>
      </c>
      <c r="K284">
        <v>1.0808</v>
      </c>
      <c r="L284">
        <v>-1.0808</v>
      </c>
      <c r="M284">
        <v>4.3052999999999999</v>
      </c>
      <c r="N284">
        <v>0</v>
      </c>
      <c r="O284">
        <v>0.82709999999999995</v>
      </c>
      <c r="P284">
        <v>-0.82709999999999995</v>
      </c>
    </row>
    <row r="285" spans="1:16" x14ac:dyDescent="0.3">
      <c r="A285">
        <v>4.7167000000000003</v>
      </c>
      <c r="B285">
        <v>4.2061000000000002</v>
      </c>
      <c r="C285">
        <v>2.6985000000000001</v>
      </c>
      <c r="D285">
        <v>1.5076000000000001</v>
      </c>
      <c r="E285">
        <v>4.7167000000000003</v>
      </c>
      <c r="F285">
        <v>2.4870999999999999</v>
      </c>
      <c r="G285">
        <v>2.1097000000000001</v>
      </c>
      <c r="H285">
        <v>0.37747999999999998</v>
      </c>
      <c r="I285">
        <v>4.2933000000000003</v>
      </c>
      <c r="J285">
        <v>3.0116000000000001</v>
      </c>
      <c r="K285">
        <v>1.0781000000000001</v>
      </c>
      <c r="L285">
        <v>1.9335</v>
      </c>
      <c r="M285">
        <v>4.2933000000000003</v>
      </c>
      <c r="N285">
        <v>1.5798000000000001</v>
      </c>
      <c r="O285">
        <v>0.82520000000000004</v>
      </c>
      <c r="P285">
        <v>0.75458000000000003</v>
      </c>
    </row>
    <row r="286" spans="1:16" x14ac:dyDescent="0.3">
      <c r="A286">
        <v>3.6959</v>
      </c>
      <c r="B286">
        <v>0.95423999999999998</v>
      </c>
      <c r="C286">
        <v>1.7649999999999999</v>
      </c>
      <c r="D286">
        <v>-0.81072</v>
      </c>
      <c r="E286">
        <v>3.6959</v>
      </c>
      <c r="F286">
        <v>0.95423999999999998</v>
      </c>
      <c r="G286">
        <v>1.5660000000000001</v>
      </c>
      <c r="H286">
        <v>-0.61177000000000004</v>
      </c>
      <c r="I286">
        <v>4.1664000000000003</v>
      </c>
      <c r="J286">
        <v>0.30103000000000002</v>
      </c>
      <c r="K286">
        <v>1.0497000000000001</v>
      </c>
      <c r="L286">
        <v>-0.74868999999999997</v>
      </c>
      <c r="M286">
        <v>4.1664000000000003</v>
      </c>
      <c r="N286">
        <v>0.30103000000000002</v>
      </c>
      <c r="O286">
        <v>0.80508000000000002</v>
      </c>
      <c r="P286">
        <v>-0.50405</v>
      </c>
    </row>
    <row r="287" spans="1:16" x14ac:dyDescent="0.3">
      <c r="A287">
        <v>4.0983000000000001</v>
      </c>
      <c r="B287">
        <v>3.5695999999999999</v>
      </c>
      <c r="C287">
        <v>2.1328999999999998</v>
      </c>
      <c r="D287">
        <v>1.4367000000000001</v>
      </c>
      <c r="E287">
        <v>4.0983000000000001</v>
      </c>
      <c r="F287">
        <v>2.5091999999999999</v>
      </c>
      <c r="G287">
        <v>1.7803</v>
      </c>
      <c r="H287">
        <v>0.72889999999999999</v>
      </c>
      <c r="I287">
        <v>5.0391000000000004</v>
      </c>
      <c r="J287">
        <v>0.47711999999999999</v>
      </c>
      <c r="K287">
        <v>1.2448999999999999</v>
      </c>
      <c r="L287">
        <v>-0.76780999999999999</v>
      </c>
      <c r="M287">
        <v>5.0391000000000004</v>
      </c>
      <c r="N287">
        <v>0.47711999999999999</v>
      </c>
      <c r="O287">
        <v>0.94347000000000003</v>
      </c>
      <c r="P287">
        <v>-0.46633999999999998</v>
      </c>
    </row>
    <row r="288" spans="1:16" x14ac:dyDescent="0.3">
      <c r="A288">
        <v>3.7107999999999999</v>
      </c>
      <c r="B288">
        <v>1.9494</v>
      </c>
      <c r="C288">
        <v>1.7786</v>
      </c>
      <c r="D288">
        <v>0.17083000000000001</v>
      </c>
      <c r="E288">
        <v>3.7107999999999999</v>
      </c>
      <c r="F288">
        <v>1.7992999999999999</v>
      </c>
      <c r="G288">
        <v>1.5739000000000001</v>
      </c>
      <c r="H288">
        <v>0.22539999999999999</v>
      </c>
      <c r="I288">
        <v>4.6805000000000003</v>
      </c>
      <c r="J288">
        <v>0</v>
      </c>
      <c r="K288">
        <v>1.1647000000000001</v>
      </c>
      <c r="L288">
        <v>-1.1647000000000001</v>
      </c>
      <c r="M288">
        <v>4.6805000000000003</v>
      </c>
      <c r="N288">
        <v>0</v>
      </c>
      <c r="O288">
        <v>0.88660000000000005</v>
      </c>
      <c r="P288">
        <v>-0.88660000000000005</v>
      </c>
    </row>
    <row r="289" spans="1:16" x14ac:dyDescent="0.3">
      <c r="A289">
        <v>4.4953000000000003</v>
      </c>
      <c r="B289">
        <v>2.0682</v>
      </c>
      <c r="C289">
        <v>2.496</v>
      </c>
      <c r="D289">
        <v>-0.42777999999999999</v>
      </c>
      <c r="E289">
        <v>4.4953000000000003</v>
      </c>
      <c r="F289">
        <v>1.8512999999999999</v>
      </c>
      <c r="G289">
        <v>1.9917</v>
      </c>
      <c r="H289">
        <v>-0.14044999999999999</v>
      </c>
      <c r="I289">
        <v>4.8021000000000003</v>
      </c>
      <c r="J289">
        <v>0.30103000000000002</v>
      </c>
      <c r="K289">
        <v>1.1919</v>
      </c>
      <c r="L289">
        <v>-0.89088999999999996</v>
      </c>
      <c r="M289">
        <v>4.8021000000000003</v>
      </c>
      <c r="N289">
        <v>0.30103000000000002</v>
      </c>
      <c r="O289">
        <v>0.90588999999999997</v>
      </c>
      <c r="P289">
        <v>-0.60485999999999995</v>
      </c>
    </row>
    <row r="290" spans="1:16" x14ac:dyDescent="0.3">
      <c r="A290">
        <v>3.4460999999999999</v>
      </c>
      <c r="B290">
        <v>2.4047999999999998</v>
      </c>
      <c r="C290">
        <v>1.5365</v>
      </c>
      <c r="D290">
        <v>0.86836000000000002</v>
      </c>
      <c r="E290">
        <v>3.4460999999999999</v>
      </c>
      <c r="F290">
        <v>2.1206</v>
      </c>
      <c r="G290">
        <v>1.4330000000000001</v>
      </c>
      <c r="H290">
        <v>0.68762000000000001</v>
      </c>
      <c r="I290">
        <v>4.4093999999999998</v>
      </c>
      <c r="J290">
        <v>0.84509999999999996</v>
      </c>
      <c r="K290">
        <v>1.1041000000000001</v>
      </c>
      <c r="L290">
        <v>-0.25897999999999999</v>
      </c>
      <c r="M290">
        <v>4.4093999999999998</v>
      </c>
      <c r="N290">
        <v>0.60206000000000004</v>
      </c>
      <c r="O290">
        <v>0.84360999999999997</v>
      </c>
      <c r="P290">
        <v>-0.24154999999999999</v>
      </c>
    </row>
    <row r="291" spans="1:16" x14ac:dyDescent="0.3">
      <c r="A291">
        <v>3.7172999999999998</v>
      </c>
      <c r="B291">
        <v>0.95423999999999998</v>
      </c>
      <c r="C291">
        <v>1.7845</v>
      </c>
      <c r="D291">
        <v>-0.83030999999999999</v>
      </c>
      <c r="E291">
        <v>3.7172999999999998</v>
      </c>
      <c r="F291">
        <v>0.90308999999999995</v>
      </c>
      <c r="G291">
        <v>1.5773999999999999</v>
      </c>
      <c r="H291">
        <v>-0.67432999999999998</v>
      </c>
      <c r="I291">
        <v>4.8342999999999998</v>
      </c>
      <c r="J291">
        <v>2.944</v>
      </c>
      <c r="K291">
        <v>1.1991000000000001</v>
      </c>
      <c r="L291">
        <v>1.7448999999999999</v>
      </c>
      <c r="M291">
        <v>4.8342999999999998</v>
      </c>
      <c r="N291">
        <v>1.9912000000000001</v>
      </c>
      <c r="O291">
        <v>0.91098999999999997</v>
      </c>
      <c r="P291">
        <v>1.0802</v>
      </c>
    </row>
    <row r="292" spans="1:16" x14ac:dyDescent="0.3">
      <c r="A292">
        <v>4.6734</v>
      </c>
      <c r="B292">
        <v>2.9279000000000002</v>
      </c>
      <c r="C292">
        <v>2.6587999999999998</v>
      </c>
      <c r="D292">
        <v>0.26904</v>
      </c>
      <c r="E292">
        <v>4.6734</v>
      </c>
      <c r="F292">
        <v>2.3365</v>
      </c>
      <c r="G292">
        <v>2.0865999999999998</v>
      </c>
      <c r="H292">
        <v>0.24990000000000001</v>
      </c>
      <c r="I292">
        <v>3.7766999999999999</v>
      </c>
      <c r="J292">
        <v>0</v>
      </c>
      <c r="K292">
        <v>0.96255000000000002</v>
      </c>
      <c r="L292">
        <v>-0.96255000000000002</v>
      </c>
      <c r="M292">
        <v>3.7766999999999999</v>
      </c>
      <c r="N292">
        <v>0</v>
      </c>
      <c r="O292">
        <v>0.74328000000000005</v>
      </c>
      <c r="P292">
        <v>-0.74328000000000005</v>
      </c>
    </row>
    <row r="293" spans="1:16" x14ac:dyDescent="0.3">
      <c r="A293">
        <v>4.3160999999999996</v>
      </c>
      <c r="B293">
        <v>2.1614</v>
      </c>
      <c r="C293">
        <v>2.3321000000000001</v>
      </c>
      <c r="D293">
        <v>-0.17075000000000001</v>
      </c>
      <c r="E293">
        <v>4.3160999999999996</v>
      </c>
      <c r="F293">
        <v>2</v>
      </c>
      <c r="G293">
        <v>1.8963000000000001</v>
      </c>
      <c r="H293">
        <v>0.10371</v>
      </c>
      <c r="I293">
        <v>4.7431000000000001</v>
      </c>
      <c r="J293">
        <v>0.77815000000000001</v>
      </c>
      <c r="K293">
        <v>1.1787000000000001</v>
      </c>
      <c r="L293">
        <v>-0.40056999999999998</v>
      </c>
      <c r="M293">
        <v>4.7431000000000001</v>
      </c>
      <c r="N293">
        <v>0.77815000000000001</v>
      </c>
      <c r="O293">
        <v>0.89653000000000005</v>
      </c>
      <c r="P293">
        <v>-0.11838</v>
      </c>
    </row>
    <row r="294" spans="1:16" x14ac:dyDescent="0.3">
      <c r="A294">
        <v>4.7464000000000004</v>
      </c>
      <c r="B294">
        <v>3.1956000000000002</v>
      </c>
      <c r="C294">
        <v>2.7256</v>
      </c>
      <c r="D294">
        <v>0.47000999999999998</v>
      </c>
      <c r="E294">
        <v>4.7464000000000004</v>
      </c>
      <c r="F294">
        <v>2.3654999999999999</v>
      </c>
      <c r="G294">
        <v>2.1254</v>
      </c>
      <c r="H294">
        <v>0.24004</v>
      </c>
      <c r="I294">
        <v>5.2262000000000004</v>
      </c>
      <c r="J294">
        <v>0.95423999999999998</v>
      </c>
      <c r="K294">
        <v>1.2867999999999999</v>
      </c>
      <c r="L294">
        <v>-0.33252999999999999</v>
      </c>
      <c r="M294">
        <v>5.2262000000000004</v>
      </c>
      <c r="N294">
        <v>0.90308999999999995</v>
      </c>
      <c r="O294">
        <v>0.97311999999999999</v>
      </c>
      <c r="P294">
        <v>-7.0035E-2</v>
      </c>
    </row>
    <row r="295" spans="1:16" x14ac:dyDescent="0.3">
      <c r="A295">
        <v>5.0846999999999998</v>
      </c>
      <c r="B295">
        <v>3.9581</v>
      </c>
      <c r="C295">
        <v>3.0350000000000001</v>
      </c>
      <c r="D295">
        <v>0.92308999999999997</v>
      </c>
      <c r="E295">
        <v>5.0846999999999998</v>
      </c>
      <c r="F295">
        <v>2.6425000000000001</v>
      </c>
      <c r="G295">
        <v>2.3056000000000001</v>
      </c>
      <c r="H295">
        <v>0.33684999999999998</v>
      </c>
      <c r="I295">
        <v>4.1353999999999997</v>
      </c>
      <c r="J295">
        <v>0.60206000000000004</v>
      </c>
      <c r="K295">
        <v>1.0427999999999999</v>
      </c>
      <c r="L295">
        <v>-0.44070999999999999</v>
      </c>
      <c r="M295">
        <v>4.1353999999999997</v>
      </c>
      <c r="N295">
        <v>0.60206000000000004</v>
      </c>
      <c r="O295">
        <v>0.80015999999999998</v>
      </c>
      <c r="P295">
        <v>-0.1981</v>
      </c>
    </row>
    <row r="296" spans="1:16" x14ac:dyDescent="0.3">
      <c r="A296">
        <v>5.6031000000000004</v>
      </c>
      <c r="B296">
        <v>2.3927</v>
      </c>
      <c r="C296">
        <v>3.5089999999999999</v>
      </c>
      <c r="D296">
        <v>-1.1164000000000001</v>
      </c>
      <c r="E296">
        <v>5.6031000000000004</v>
      </c>
      <c r="F296">
        <v>2.1429999999999998</v>
      </c>
      <c r="G296">
        <v>2.5817000000000001</v>
      </c>
      <c r="H296">
        <v>-0.43865999999999999</v>
      </c>
      <c r="I296">
        <v>5.6064999999999996</v>
      </c>
      <c r="J296">
        <v>1.7482</v>
      </c>
      <c r="K296">
        <v>1.3718999999999999</v>
      </c>
      <c r="L296">
        <v>0.37633</v>
      </c>
      <c r="M296">
        <v>5.6064999999999996</v>
      </c>
      <c r="N296">
        <v>1.4472</v>
      </c>
      <c r="O296">
        <v>1.0334000000000001</v>
      </c>
      <c r="P296">
        <v>0.41371999999999998</v>
      </c>
    </row>
    <row r="297" spans="1:16" x14ac:dyDescent="0.3">
      <c r="A297">
        <v>4.0907999999999998</v>
      </c>
      <c r="B297">
        <v>2.4954999999999998</v>
      </c>
      <c r="C297">
        <v>2.1261000000000001</v>
      </c>
      <c r="D297">
        <v>0.36943999999999999</v>
      </c>
      <c r="E297">
        <v>4.0907999999999998</v>
      </c>
      <c r="F297">
        <v>2.1072000000000002</v>
      </c>
      <c r="G297">
        <v>1.7763</v>
      </c>
      <c r="H297">
        <v>0.33089000000000002</v>
      </c>
      <c r="I297">
        <v>4.4743000000000004</v>
      </c>
      <c r="J297">
        <v>0</v>
      </c>
      <c r="K297">
        <v>1.1186</v>
      </c>
      <c r="L297">
        <v>-1.1186</v>
      </c>
      <c r="M297">
        <v>4.4743000000000004</v>
      </c>
      <c r="N297">
        <v>0</v>
      </c>
      <c r="O297">
        <v>0.85389999999999999</v>
      </c>
      <c r="P297">
        <v>-0.85389999999999999</v>
      </c>
    </row>
    <row r="298" spans="1:16" x14ac:dyDescent="0.3">
      <c r="A298">
        <v>4.4825999999999997</v>
      </c>
      <c r="B298">
        <v>2.5682</v>
      </c>
      <c r="C298">
        <v>2.4843999999999999</v>
      </c>
      <c r="D298">
        <v>8.3831000000000003E-2</v>
      </c>
      <c r="E298">
        <v>4.4825999999999997</v>
      </c>
      <c r="F298">
        <v>2.1038000000000001</v>
      </c>
      <c r="G298">
        <v>1.9850000000000001</v>
      </c>
      <c r="H298">
        <v>0.11884</v>
      </c>
      <c r="I298">
        <v>4.8830999999999998</v>
      </c>
      <c r="J298">
        <v>1.3009999999999999</v>
      </c>
      <c r="K298">
        <v>1.21</v>
      </c>
      <c r="L298">
        <v>9.0987999999999999E-2</v>
      </c>
      <c r="M298">
        <v>4.8830999999999998</v>
      </c>
      <c r="N298">
        <v>0.84509999999999996</v>
      </c>
      <c r="O298">
        <v>0.91873000000000005</v>
      </c>
      <c r="P298">
        <v>-7.3635000000000006E-2</v>
      </c>
    </row>
    <row r="299" spans="1:16" x14ac:dyDescent="0.3">
      <c r="A299">
        <v>3.4018999999999999</v>
      </c>
      <c r="B299">
        <v>2.3384999999999998</v>
      </c>
      <c r="C299">
        <v>1.4961</v>
      </c>
      <c r="D299">
        <v>0.84236</v>
      </c>
      <c r="E299">
        <v>3.4018999999999999</v>
      </c>
      <c r="F299">
        <v>2.1429999999999998</v>
      </c>
      <c r="G299">
        <v>1.4094</v>
      </c>
      <c r="H299">
        <v>0.73357000000000006</v>
      </c>
      <c r="I299">
        <v>4.5990000000000002</v>
      </c>
      <c r="J299">
        <v>2.8228</v>
      </c>
      <c r="K299">
        <v>1.1465000000000001</v>
      </c>
      <c r="L299">
        <v>1.6762999999999999</v>
      </c>
      <c r="M299">
        <v>4.5990000000000002</v>
      </c>
      <c r="N299">
        <v>2.0211999999999999</v>
      </c>
      <c r="O299">
        <v>0.87368000000000001</v>
      </c>
      <c r="P299">
        <v>1.1475</v>
      </c>
    </row>
    <row r="300" spans="1:16" x14ac:dyDescent="0.3">
      <c r="A300">
        <v>4.3223000000000003</v>
      </c>
      <c r="B300">
        <v>2.6920000000000002</v>
      </c>
      <c r="C300">
        <v>2.3378000000000001</v>
      </c>
      <c r="D300">
        <v>0.35414000000000001</v>
      </c>
      <c r="E300">
        <v>4.3223000000000003</v>
      </c>
      <c r="F300">
        <v>2.2787999999999999</v>
      </c>
      <c r="G300">
        <v>1.8996</v>
      </c>
      <c r="H300">
        <v>0.37913000000000002</v>
      </c>
      <c r="I300">
        <v>4.7492999999999999</v>
      </c>
      <c r="J300">
        <v>1.6128</v>
      </c>
      <c r="K300">
        <v>1.1800999999999999</v>
      </c>
      <c r="L300">
        <v>0.43267</v>
      </c>
      <c r="M300">
        <v>4.7492999999999999</v>
      </c>
      <c r="N300">
        <v>1.4771000000000001</v>
      </c>
      <c r="O300">
        <v>0.89751999999999998</v>
      </c>
      <c r="P300">
        <v>0.5796</v>
      </c>
    </row>
    <row r="301" spans="1:16" x14ac:dyDescent="0.3">
      <c r="A301">
        <v>5.0858999999999996</v>
      </c>
      <c r="B301">
        <v>2.4712999999999998</v>
      </c>
      <c r="C301">
        <v>3.0360999999999998</v>
      </c>
      <c r="D301">
        <v>-0.56477999999999995</v>
      </c>
      <c r="E301">
        <v>5.0858999999999996</v>
      </c>
      <c r="F301">
        <v>2</v>
      </c>
      <c r="G301">
        <v>2.3062</v>
      </c>
      <c r="H301">
        <v>-0.30624000000000001</v>
      </c>
      <c r="I301">
        <v>5.5119999999999996</v>
      </c>
      <c r="J301">
        <v>2.6385000000000001</v>
      </c>
      <c r="K301">
        <v>1.3507</v>
      </c>
      <c r="L301">
        <v>1.2878000000000001</v>
      </c>
      <c r="M301">
        <v>5.5119999999999996</v>
      </c>
      <c r="N301">
        <v>1.3424</v>
      </c>
      <c r="O301">
        <v>1.0184</v>
      </c>
      <c r="P301">
        <v>0.32396999999999998</v>
      </c>
    </row>
    <row r="302" spans="1:16" x14ac:dyDescent="0.3">
      <c r="A302">
        <v>3.8923000000000001</v>
      </c>
      <c r="B302">
        <v>1.8451</v>
      </c>
      <c r="C302">
        <v>1.9446000000000001</v>
      </c>
      <c r="D302">
        <v>-9.9470000000000003E-2</v>
      </c>
      <c r="E302">
        <v>3.8923000000000001</v>
      </c>
      <c r="F302">
        <v>1.6628000000000001</v>
      </c>
      <c r="G302">
        <v>1.6706000000000001</v>
      </c>
      <c r="H302">
        <v>-7.8499999999999993E-3</v>
      </c>
      <c r="I302">
        <v>4.6454000000000004</v>
      </c>
      <c r="J302">
        <v>0</v>
      </c>
      <c r="K302">
        <v>1.1569</v>
      </c>
      <c r="L302">
        <v>-1.1569</v>
      </c>
      <c r="M302">
        <v>4.6454000000000004</v>
      </c>
      <c r="N302">
        <v>0</v>
      </c>
      <c r="O302">
        <v>0.88104000000000005</v>
      </c>
      <c r="P302">
        <v>-0.88104000000000005</v>
      </c>
    </row>
    <row r="303" spans="1:16" x14ac:dyDescent="0.3">
      <c r="A303">
        <v>3.9655</v>
      </c>
      <c r="B303">
        <v>1.9191</v>
      </c>
      <c r="C303">
        <v>2.0114999999999998</v>
      </c>
      <c r="D303">
        <v>-9.2442999999999997E-2</v>
      </c>
      <c r="E303">
        <v>3.9655</v>
      </c>
      <c r="F303">
        <v>1.7782</v>
      </c>
      <c r="G303">
        <v>1.7096</v>
      </c>
      <c r="H303">
        <v>6.8553000000000003E-2</v>
      </c>
      <c r="I303">
        <v>4.6067</v>
      </c>
      <c r="J303">
        <v>0.77815000000000001</v>
      </c>
      <c r="K303">
        <v>1.1482000000000001</v>
      </c>
      <c r="L303">
        <v>-0.37006</v>
      </c>
      <c r="M303">
        <v>4.6067</v>
      </c>
      <c r="N303">
        <v>0.47711999999999999</v>
      </c>
      <c r="O303">
        <v>0.87490000000000001</v>
      </c>
      <c r="P303">
        <v>-0.39778000000000002</v>
      </c>
    </row>
    <row r="304" spans="1:16" x14ac:dyDescent="0.3">
      <c r="A304">
        <v>4.3007</v>
      </c>
      <c r="B304">
        <v>2.2355</v>
      </c>
      <c r="C304">
        <v>2.3180000000000001</v>
      </c>
      <c r="D304">
        <v>-8.2508999999999999E-2</v>
      </c>
      <c r="E304">
        <v>4.3007</v>
      </c>
      <c r="F304">
        <v>1.9823</v>
      </c>
      <c r="G304">
        <v>1.8880999999999999</v>
      </c>
      <c r="H304">
        <v>9.4173999999999994E-2</v>
      </c>
      <c r="I304">
        <v>4.7507000000000001</v>
      </c>
      <c r="J304">
        <v>2.9359999999999999</v>
      </c>
      <c r="K304">
        <v>1.1803999999999999</v>
      </c>
      <c r="L304">
        <v>1.7556</v>
      </c>
      <c r="M304">
        <v>4.7507000000000001</v>
      </c>
      <c r="N304">
        <v>1.5315000000000001</v>
      </c>
      <c r="O304">
        <v>0.89773000000000003</v>
      </c>
      <c r="P304">
        <v>0.63375000000000004</v>
      </c>
    </row>
    <row r="305" spans="1:16" x14ac:dyDescent="0.3">
      <c r="A305">
        <v>4.6897000000000002</v>
      </c>
      <c r="B305">
        <v>2.2576999999999998</v>
      </c>
      <c r="C305">
        <v>2.6738</v>
      </c>
      <c r="D305">
        <v>-0.41614000000000001</v>
      </c>
      <c r="E305">
        <v>4.6897000000000002</v>
      </c>
      <c r="F305">
        <v>1.9731000000000001</v>
      </c>
      <c r="G305">
        <v>2.0952999999999999</v>
      </c>
      <c r="H305">
        <v>-0.12216</v>
      </c>
      <c r="I305">
        <v>4.1212</v>
      </c>
      <c r="J305">
        <v>0.84509999999999996</v>
      </c>
      <c r="K305">
        <v>1.0396000000000001</v>
      </c>
      <c r="L305">
        <v>-0.19450999999999999</v>
      </c>
      <c r="M305">
        <v>4.1212</v>
      </c>
      <c r="N305">
        <v>0.60206000000000004</v>
      </c>
      <c r="O305">
        <v>0.79791000000000001</v>
      </c>
      <c r="P305">
        <v>-0.19585</v>
      </c>
    </row>
    <row r="306" spans="1:16" x14ac:dyDescent="0.3">
      <c r="A306">
        <v>4.2587999999999999</v>
      </c>
      <c r="B306">
        <v>3.0626000000000002</v>
      </c>
      <c r="C306">
        <v>2.2797000000000001</v>
      </c>
      <c r="D306">
        <v>0.78283999999999998</v>
      </c>
      <c r="E306">
        <v>4.2587999999999999</v>
      </c>
      <c r="F306">
        <v>2.1846999999999999</v>
      </c>
      <c r="G306">
        <v>1.8657999999999999</v>
      </c>
      <c r="H306">
        <v>0.31890000000000002</v>
      </c>
      <c r="I306">
        <v>4.2160000000000002</v>
      </c>
      <c r="J306">
        <v>0.95423999999999998</v>
      </c>
      <c r="K306">
        <v>1.0608</v>
      </c>
      <c r="L306">
        <v>-0.10657</v>
      </c>
      <c r="M306">
        <v>4.2160000000000002</v>
      </c>
      <c r="N306">
        <v>0.90308999999999995</v>
      </c>
      <c r="O306">
        <v>0.81294999999999995</v>
      </c>
      <c r="P306">
        <v>9.0145000000000003E-2</v>
      </c>
    </row>
    <row r="307" spans="1:16" x14ac:dyDescent="0.3">
      <c r="A307">
        <v>4.2352999999999996</v>
      </c>
      <c r="B307">
        <v>2.3384999999999998</v>
      </c>
      <c r="C307">
        <v>2.2582</v>
      </c>
      <c r="D307">
        <v>8.0253000000000005E-2</v>
      </c>
      <c r="E307">
        <v>4.2352999999999996</v>
      </c>
      <c r="F307">
        <v>2.0211999999999999</v>
      </c>
      <c r="G307">
        <v>1.8532999999999999</v>
      </c>
      <c r="H307">
        <v>0.16794000000000001</v>
      </c>
      <c r="I307">
        <v>3.8849999999999998</v>
      </c>
      <c r="J307">
        <v>2.9512999999999998</v>
      </c>
      <c r="K307">
        <v>0.98675999999999997</v>
      </c>
      <c r="L307">
        <v>1.9645999999999999</v>
      </c>
      <c r="M307">
        <v>3.8849999999999998</v>
      </c>
      <c r="N307">
        <v>2.1553</v>
      </c>
      <c r="O307">
        <v>0.76044999999999996</v>
      </c>
      <c r="P307">
        <v>1.3949</v>
      </c>
    </row>
    <row r="308" spans="1:16" x14ac:dyDescent="0.3">
      <c r="A308">
        <v>4.0941000000000001</v>
      </c>
      <c r="B308">
        <v>1.415</v>
      </c>
      <c r="C308">
        <v>2.1291000000000002</v>
      </c>
      <c r="D308">
        <v>-0.71408000000000005</v>
      </c>
      <c r="E308">
        <v>4.0941000000000001</v>
      </c>
      <c r="F308">
        <v>1.2303999999999999</v>
      </c>
      <c r="G308">
        <v>1.778</v>
      </c>
      <c r="H308">
        <v>-0.54759000000000002</v>
      </c>
      <c r="I308">
        <v>4.0334000000000003</v>
      </c>
      <c r="J308">
        <v>0</v>
      </c>
      <c r="K308">
        <v>1.02</v>
      </c>
      <c r="L308">
        <v>-1.02</v>
      </c>
      <c r="M308">
        <v>4.0334000000000003</v>
      </c>
      <c r="N308">
        <v>0</v>
      </c>
      <c r="O308">
        <v>0.78398999999999996</v>
      </c>
      <c r="P308">
        <v>-0.78398999999999996</v>
      </c>
    </row>
    <row r="309" spans="1:16" x14ac:dyDescent="0.3">
      <c r="A309">
        <v>3.9354</v>
      </c>
      <c r="B309">
        <v>0</v>
      </c>
      <c r="C309">
        <v>1.9839</v>
      </c>
      <c r="D309">
        <v>-1.9839</v>
      </c>
      <c r="E309">
        <v>3.9354</v>
      </c>
      <c r="F309">
        <v>0</v>
      </c>
      <c r="G309">
        <v>1.6935</v>
      </c>
      <c r="H309">
        <v>-1.6935</v>
      </c>
      <c r="I309">
        <v>5.3148</v>
      </c>
      <c r="J309">
        <v>1.4623999999999999</v>
      </c>
      <c r="K309">
        <v>1.3066</v>
      </c>
      <c r="L309">
        <v>0.15581</v>
      </c>
      <c r="M309">
        <v>5.3148</v>
      </c>
      <c r="N309">
        <v>1.3978999999999999</v>
      </c>
      <c r="O309">
        <v>0.98716999999999999</v>
      </c>
      <c r="P309">
        <v>0.41077000000000002</v>
      </c>
    </row>
    <row r="310" spans="1:16" x14ac:dyDescent="0.3">
      <c r="A310">
        <v>4.2664</v>
      </c>
      <c r="B310">
        <v>2.4232</v>
      </c>
      <c r="C310">
        <v>2.2867000000000002</v>
      </c>
      <c r="D310">
        <v>0.13655999999999999</v>
      </c>
      <c r="E310">
        <v>4.2664</v>
      </c>
      <c r="F310">
        <v>2.0569000000000002</v>
      </c>
      <c r="G310">
        <v>1.8697999999999999</v>
      </c>
      <c r="H310">
        <v>0.18706999999999999</v>
      </c>
      <c r="I310">
        <v>4.7062999999999997</v>
      </c>
      <c r="J310">
        <v>0</v>
      </c>
      <c r="K310">
        <v>1.1705000000000001</v>
      </c>
      <c r="L310">
        <v>-1.1705000000000001</v>
      </c>
      <c r="M310">
        <v>4.7062999999999997</v>
      </c>
      <c r="N310">
        <v>0</v>
      </c>
      <c r="O310">
        <v>0.89068000000000003</v>
      </c>
      <c r="P310">
        <v>-0.89068000000000003</v>
      </c>
    </row>
    <row r="311" spans="1:16" x14ac:dyDescent="0.3">
      <c r="A311">
        <v>3.7930999999999999</v>
      </c>
      <c r="B311">
        <v>2.2625000000000002</v>
      </c>
      <c r="C311">
        <v>1.8537999999999999</v>
      </c>
      <c r="D311">
        <v>0.40862999999999999</v>
      </c>
      <c r="E311">
        <v>3.7930999999999999</v>
      </c>
      <c r="F311">
        <v>2.0569000000000002</v>
      </c>
      <c r="G311">
        <v>1.6177999999999999</v>
      </c>
      <c r="H311">
        <v>0.43913999999999997</v>
      </c>
      <c r="I311">
        <v>4.234</v>
      </c>
      <c r="J311">
        <v>3.4439000000000002</v>
      </c>
      <c r="K311">
        <v>1.0648</v>
      </c>
      <c r="L311">
        <v>2.3791000000000002</v>
      </c>
      <c r="M311">
        <v>4.234</v>
      </c>
      <c r="N311">
        <v>2.2742</v>
      </c>
      <c r="O311">
        <v>0.81579999999999997</v>
      </c>
      <c r="P311">
        <v>1.4583999999999999</v>
      </c>
    </row>
    <row r="312" spans="1:16" x14ac:dyDescent="0.3">
      <c r="A312">
        <v>4.4478999999999997</v>
      </c>
      <c r="B312">
        <v>2.8609</v>
      </c>
      <c r="C312">
        <v>2.4527000000000001</v>
      </c>
      <c r="D312">
        <v>0.40826000000000001</v>
      </c>
      <c r="E312">
        <v>4.4478999999999997</v>
      </c>
      <c r="F312">
        <v>2.2694999999999999</v>
      </c>
      <c r="G312">
        <v>1.9664999999999999</v>
      </c>
      <c r="H312">
        <v>0.30301</v>
      </c>
      <c r="I312">
        <v>3.7242999999999999</v>
      </c>
      <c r="J312">
        <v>0.30103000000000002</v>
      </c>
      <c r="K312">
        <v>0.95082</v>
      </c>
      <c r="L312">
        <v>-0.64978999999999998</v>
      </c>
      <c r="M312">
        <v>3.7242999999999999</v>
      </c>
      <c r="N312">
        <v>0</v>
      </c>
      <c r="O312">
        <v>0.73497000000000001</v>
      </c>
      <c r="P312">
        <v>-0.73497000000000001</v>
      </c>
    </row>
    <row r="313" spans="1:16" x14ac:dyDescent="0.3">
      <c r="A313">
        <v>4.2527999999999997</v>
      </c>
      <c r="B313">
        <v>2.9409999999999998</v>
      </c>
      <c r="C313">
        <v>2.2742</v>
      </c>
      <c r="D313">
        <v>0.66683000000000003</v>
      </c>
      <c r="E313">
        <v>4.2527999999999997</v>
      </c>
      <c r="F313">
        <v>2.42</v>
      </c>
      <c r="G313">
        <v>1.8626</v>
      </c>
      <c r="H313">
        <v>0.55739000000000005</v>
      </c>
      <c r="I313">
        <v>3.7905000000000002</v>
      </c>
      <c r="J313">
        <v>1.3978999999999999</v>
      </c>
      <c r="K313">
        <v>0.96562999999999999</v>
      </c>
      <c r="L313">
        <v>0.43231000000000003</v>
      </c>
      <c r="M313">
        <v>3.7905000000000002</v>
      </c>
      <c r="N313">
        <v>1.3978999999999999</v>
      </c>
      <c r="O313">
        <v>0.74546999999999997</v>
      </c>
      <c r="P313">
        <v>0.65246999999999999</v>
      </c>
    </row>
    <row r="314" spans="1:16" x14ac:dyDescent="0.3">
      <c r="A314">
        <v>4.3897000000000004</v>
      </c>
      <c r="B314">
        <v>2.1644000000000001</v>
      </c>
      <c r="C314">
        <v>2.3994</v>
      </c>
      <c r="D314">
        <v>-0.23504</v>
      </c>
      <c r="E314">
        <v>4.3897000000000004</v>
      </c>
      <c r="F314">
        <v>1.9345000000000001</v>
      </c>
      <c r="G314">
        <v>1.9355</v>
      </c>
      <c r="H314">
        <v>-9.7404999999999996E-4</v>
      </c>
      <c r="I314">
        <v>5.8566000000000003</v>
      </c>
      <c r="J314">
        <v>1.9823</v>
      </c>
      <c r="K314">
        <v>1.4278</v>
      </c>
      <c r="L314">
        <v>0.55447999999999997</v>
      </c>
      <c r="M314">
        <v>5.8566000000000003</v>
      </c>
      <c r="N314">
        <v>1.7708999999999999</v>
      </c>
      <c r="O314">
        <v>1.0730999999999999</v>
      </c>
      <c r="P314">
        <v>0.69776000000000005</v>
      </c>
    </row>
    <row r="315" spans="1:16" x14ac:dyDescent="0.3">
      <c r="A315">
        <v>3.7823000000000002</v>
      </c>
      <c r="B315">
        <v>1.0791999999999999</v>
      </c>
      <c r="C315">
        <v>1.8440000000000001</v>
      </c>
      <c r="D315">
        <v>-0.76480000000000004</v>
      </c>
      <c r="E315">
        <v>3.7823000000000002</v>
      </c>
      <c r="F315">
        <v>1.0414000000000001</v>
      </c>
      <c r="G315">
        <v>1.6120000000000001</v>
      </c>
      <c r="H315">
        <v>-0.57064000000000004</v>
      </c>
      <c r="I315">
        <v>4.3674999999999997</v>
      </c>
      <c r="J315">
        <v>0</v>
      </c>
      <c r="K315">
        <v>1.0947</v>
      </c>
      <c r="L315">
        <v>-1.0947</v>
      </c>
      <c r="M315">
        <v>4.3674999999999997</v>
      </c>
      <c r="N315">
        <v>0</v>
      </c>
      <c r="O315">
        <v>0.83696999999999999</v>
      </c>
      <c r="P315">
        <v>-0.83696999999999999</v>
      </c>
    </row>
    <row r="316" spans="1:16" x14ac:dyDescent="0.3">
      <c r="A316">
        <v>3.6703000000000001</v>
      </c>
      <c r="B316">
        <v>0.30103000000000002</v>
      </c>
      <c r="C316">
        <v>1.7416</v>
      </c>
      <c r="D316">
        <v>-1.4404999999999999</v>
      </c>
      <c r="E316">
        <v>3.6703000000000001</v>
      </c>
      <c r="F316">
        <v>0.30103000000000002</v>
      </c>
      <c r="G316">
        <v>1.5524</v>
      </c>
      <c r="H316">
        <v>-1.2514000000000001</v>
      </c>
      <c r="I316">
        <v>3.9253</v>
      </c>
      <c r="J316">
        <v>0.30103000000000002</v>
      </c>
      <c r="K316">
        <v>0.99578999999999995</v>
      </c>
      <c r="L316">
        <v>-0.69476000000000004</v>
      </c>
      <c r="M316">
        <v>3.9253</v>
      </c>
      <c r="N316">
        <v>0.30103000000000002</v>
      </c>
      <c r="O316">
        <v>0.76685000000000003</v>
      </c>
      <c r="P316">
        <v>-0.46582000000000001</v>
      </c>
    </row>
    <row r="317" spans="1:16" x14ac:dyDescent="0.3">
      <c r="A317">
        <v>3.6080000000000001</v>
      </c>
      <c r="B317">
        <v>2.7551000000000001</v>
      </c>
      <c r="C317">
        <v>1.6846000000000001</v>
      </c>
      <c r="D317">
        <v>1.0706</v>
      </c>
      <c r="E317">
        <v>3.6080000000000001</v>
      </c>
      <c r="F317">
        <v>2.3096000000000001</v>
      </c>
      <c r="G317">
        <v>1.5192000000000001</v>
      </c>
      <c r="H317">
        <v>0.79044000000000003</v>
      </c>
      <c r="I317">
        <v>5.6368</v>
      </c>
      <c r="J317">
        <v>0.84509999999999996</v>
      </c>
      <c r="K317">
        <v>1.3786</v>
      </c>
      <c r="L317">
        <v>-0.53352999999999995</v>
      </c>
      <c r="M317">
        <v>5.6368</v>
      </c>
      <c r="N317">
        <v>0.84509999999999996</v>
      </c>
      <c r="O317">
        <v>1.0382</v>
      </c>
      <c r="P317">
        <v>-0.19314000000000001</v>
      </c>
    </row>
    <row r="318" spans="1:16" x14ac:dyDescent="0.3">
      <c r="A318">
        <v>4.8587999999999996</v>
      </c>
      <c r="B318">
        <v>2.5693999999999999</v>
      </c>
      <c r="C318">
        <v>2.8285</v>
      </c>
      <c r="D318">
        <v>-0.25908999999999999</v>
      </c>
      <c r="E318">
        <v>4.8587999999999996</v>
      </c>
      <c r="F318">
        <v>2.0531000000000001</v>
      </c>
      <c r="G318">
        <v>2.1852999999999998</v>
      </c>
      <c r="H318">
        <v>-0.13225999999999999</v>
      </c>
      <c r="I318">
        <v>5.9237000000000002</v>
      </c>
      <c r="J318">
        <v>0.60206000000000004</v>
      </c>
      <c r="K318">
        <v>1.4428000000000001</v>
      </c>
      <c r="L318">
        <v>-0.84075</v>
      </c>
      <c r="M318">
        <v>5.9237000000000002</v>
      </c>
      <c r="N318">
        <v>0.60206000000000004</v>
      </c>
      <c r="O318">
        <v>1.0837000000000001</v>
      </c>
      <c r="P318">
        <v>-0.48168</v>
      </c>
    </row>
    <row r="319" spans="1:16" x14ac:dyDescent="0.3">
      <c r="A319">
        <v>3.8637000000000001</v>
      </c>
      <c r="B319">
        <v>1.8976</v>
      </c>
      <c r="C319">
        <v>1.9184000000000001</v>
      </c>
      <c r="D319">
        <v>-2.0806000000000002E-2</v>
      </c>
      <c r="E319">
        <v>3.8637000000000001</v>
      </c>
      <c r="F319">
        <v>1.7708999999999999</v>
      </c>
      <c r="G319">
        <v>1.6554</v>
      </c>
      <c r="H319">
        <v>0.11545999999999999</v>
      </c>
      <c r="I319">
        <v>5.2072000000000003</v>
      </c>
      <c r="J319">
        <v>0.77815000000000001</v>
      </c>
      <c r="K319">
        <v>1.2825</v>
      </c>
      <c r="L319">
        <v>-0.50436999999999999</v>
      </c>
      <c r="M319">
        <v>5.2072000000000003</v>
      </c>
      <c r="N319">
        <v>0</v>
      </c>
      <c r="O319">
        <v>0.97011000000000003</v>
      </c>
      <c r="P319">
        <v>-0.97011000000000003</v>
      </c>
    </row>
    <row r="320" spans="1:16" x14ac:dyDescent="0.3">
      <c r="A320">
        <v>5.3966000000000003</v>
      </c>
      <c r="B320">
        <v>3.5145</v>
      </c>
      <c r="C320">
        <v>3.3201999999999998</v>
      </c>
      <c r="D320">
        <v>0.19434000000000001</v>
      </c>
      <c r="E320">
        <v>5.3966000000000003</v>
      </c>
      <c r="F320">
        <v>2.5078999999999998</v>
      </c>
      <c r="G320">
        <v>2.4716999999999998</v>
      </c>
      <c r="H320">
        <v>3.6150000000000002E-2</v>
      </c>
      <c r="I320">
        <v>5.4013999999999998</v>
      </c>
      <c r="J320">
        <v>1.3802000000000001</v>
      </c>
      <c r="K320">
        <v>1.3260000000000001</v>
      </c>
      <c r="L320">
        <v>5.425E-2</v>
      </c>
      <c r="M320">
        <v>5.4013999999999998</v>
      </c>
      <c r="N320">
        <v>0.60206000000000004</v>
      </c>
      <c r="O320">
        <v>1.0008999999999999</v>
      </c>
      <c r="P320">
        <v>-0.39884999999999998</v>
      </c>
    </row>
    <row r="321" spans="1:16" x14ac:dyDescent="0.3">
      <c r="A321">
        <v>4.5476999999999999</v>
      </c>
      <c r="B321">
        <v>2.6395</v>
      </c>
      <c r="C321">
        <v>2.5438999999999998</v>
      </c>
      <c r="D321">
        <v>9.5592999999999997E-2</v>
      </c>
      <c r="E321">
        <v>4.5476999999999999</v>
      </c>
      <c r="F321">
        <v>2.2528999999999999</v>
      </c>
      <c r="G321">
        <v>2.0196000000000001</v>
      </c>
      <c r="H321">
        <v>0.23322999999999999</v>
      </c>
      <c r="I321">
        <v>3.6177000000000001</v>
      </c>
      <c r="J321">
        <v>1.4472</v>
      </c>
      <c r="K321">
        <v>0.92698999999999998</v>
      </c>
      <c r="L321">
        <v>0.52017000000000002</v>
      </c>
      <c r="M321">
        <v>3.6177000000000001</v>
      </c>
      <c r="N321">
        <v>1.2303999999999999</v>
      </c>
      <c r="O321">
        <v>0.71808000000000005</v>
      </c>
      <c r="P321">
        <v>0.51236999999999999</v>
      </c>
    </row>
    <row r="322" spans="1:16" x14ac:dyDescent="0.3">
      <c r="A322">
        <v>3.9361000000000002</v>
      </c>
      <c r="B322">
        <v>2.444</v>
      </c>
      <c r="C322">
        <v>1.9845999999999999</v>
      </c>
      <c r="D322">
        <v>0.45946999999999999</v>
      </c>
      <c r="E322">
        <v>3.9361000000000002</v>
      </c>
      <c r="F322">
        <v>2.1366999999999998</v>
      </c>
      <c r="G322">
        <v>1.6939</v>
      </c>
      <c r="H322">
        <v>0.44281999999999999</v>
      </c>
      <c r="I322">
        <v>4.7398999999999996</v>
      </c>
      <c r="J322">
        <v>0</v>
      </c>
      <c r="K322">
        <v>1.1779999999999999</v>
      </c>
      <c r="L322">
        <v>-1.1779999999999999</v>
      </c>
      <c r="M322">
        <v>4.7398999999999996</v>
      </c>
      <c r="N322">
        <v>0</v>
      </c>
      <c r="O322">
        <v>0.89602000000000004</v>
      </c>
      <c r="P322">
        <v>-0.89602000000000004</v>
      </c>
    </row>
    <row r="323" spans="1:16" x14ac:dyDescent="0.3">
      <c r="A323">
        <v>3.3166000000000002</v>
      </c>
      <c r="B323">
        <v>1.2553000000000001</v>
      </c>
      <c r="C323">
        <v>1.4180999999999999</v>
      </c>
      <c r="D323">
        <v>-0.1628</v>
      </c>
      <c r="E323">
        <v>3.3166000000000002</v>
      </c>
      <c r="F323">
        <v>1.2303999999999999</v>
      </c>
      <c r="G323">
        <v>1.3640000000000001</v>
      </c>
      <c r="H323">
        <v>-0.13356000000000001</v>
      </c>
      <c r="I323">
        <v>5.6634000000000002</v>
      </c>
      <c r="J323">
        <v>0.90308999999999995</v>
      </c>
      <c r="K323">
        <v>1.3846000000000001</v>
      </c>
      <c r="L323">
        <v>-0.48148000000000002</v>
      </c>
      <c r="M323">
        <v>5.6634000000000002</v>
      </c>
      <c r="N323">
        <v>0.30103000000000002</v>
      </c>
      <c r="O323">
        <v>1.0425</v>
      </c>
      <c r="P323">
        <v>-0.74143000000000003</v>
      </c>
    </row>
    <row r="324" spans="1:16" x14ac:dyDescent="0.3">
      <c r="A324">
        <v>4.9150999999999998</v>
      </c>
      <c r="B324">
        <v>2.3559999999999999</v>
      </c>
      <c r="C324">
        <v>2.8799000000000001</v>
      </c>
      <c r="D324">
        <v>-0.52385000000000004</v>
      </c>
      <c r="E324">
        <v>4.9150999999999998</v>
      </c>
      <c r="F324">
        <v>2.0211999999999999</v>
      </c>
      <c r="G324">
        <v>2.2153</v>
      </c>
      <c r="H324">
        <v>-0.19409000000000001</v>
      </c>
      <c r="I324">
        <v>5.8585000000000003</v>
      </c>
      <c r="J324">
        <v>1.8865000000000001</v>
      </c>
      <c r="K324">
        <v>1.4281999999999999</v>
      </c>
      <c r="L324">
        <v>0.45828000000000002</v>
      </c>
      <c r="M324">
        <v>5.8585000000000003</v>
      </c>
      <c r="N324">
        <v>1.8194999999999999</v>
      </c>
      <c r="O324">
        <v>1.0733999999999999</v>
      </c>
      <c r="P324">
        <v>0.74614999999999998</v>
      </c>
    </row>
    <row r="325" spans="1:16" x14ac:dyDescent="0.3">
      <c r="A325">
        <v>5.1162999999999998</v>
      </c>
      <c r="B325">
        <v>3.3277999999999999</v>
      </c>
      <c r="C325">
        <v>3.0638999999999998</v>
      </c>
      <c r="D325">
        <v>0.26386999999999999</v>
      </c>
      <c r="E325">
        <v>5.1162999999999998</v>
      </c>
      <c r="F325">
        <v>2.3711000000000002</v>
      </c>
      <c r="G325">
        <v>2.3224</v>
      </c>
      <c r="H325">
        <v>4.8623E-2</v>
      </c>
      <c r="I325">
        <v>4.0289000000000001</v>
      </c>
      <c r="J325">
        <v>2.4771000000000001</v>
      </c>
      <c r="K325">
        <v>1.0189999999999999</v>
      </c>
      <c r="L325">
        <v>1.4581999999999999</v>
      </c>
      <c r="M325">
        <v>4.0289000000000001</v>
      </c>
      <c r="N325">
        <v>2.0413999999999999</v>
      </c>
      <c r="O325">
        <v>0.78327000000000002</v>
      </c>
      <c r="P325">
        <v>1.2581</v>
      </c>
    </row>
    <row r="326" spans="1:16" x14ac:dyDescent="0.3">
      <c r="A326">
        <v>4.3334000000000001</v>
      </c>
      <c r="B326">
        <v>3.1909000000000001</v>
      </c>
      <c r="C326">
        <v>2.3479000000000001</v>
      </c>
      <c r="D326">
        <v>0.84297</v>
      </c>
      <c r="E326">
        <v>4.3334000000000001</v>
      </c>
      <c r="F326">
        <v>2.5131999999999999</v>
      </c>
      <c r="G326">
        <v>1.9055</v>
      </c>
      <c r="H326">
        <v>0.60770999999999997</v>
      </c>
      <c r="I326">
        <v>4.6123000000000003</v>
      </c>
      <c r="J326">
        <v>0.30103000000000002</v>
      </c>
      <c r="K326">
        <v>1.1495</v>
      </c>
      <c r="L326">
        <v>-0.84843000000000002</v>
      </c>
      <c r="M326">
        <v>4.6123000000000003</v>
      </c>
      <c r="N326">
        <v>0</v>
      </c>
      <c r="O326">
        <v>0.87578</v>
      </c>
      <c r="P326">
        <v>-0.87578</v>
      </c>
    </row>
    <row r="327" spans="1:16" x14ac:dyDescent="0.3">
      <c r="A327">
        <v>4.5278999999999998</v>
      </c>
      <c r="B327">
        <v>2.3729</v>
      </c>
      <c r="C327">
        <v>2.5257999999999998</v>
      </c>
      <c r="D327">
        <v>-0.15286</v>
      </c>
      <c r="E327">
        <v>4.5278999999999998</v>
      </c>
      <c r="F327">
        <v>2.0682</v>
      </c>
      <c r="G327">
        <v>2.0091000000000001</v>
      </c>
      <c r="H327">
        <v>5.9114E-2</v>
      </c>
      <c r="I327">
        <v>4.5175999999999998</v>
      </c>
      <c r="J327">
        <v>1.4314</v>
      </c>
      <c r="K327">
        <v>1.1283000000000001</v>
      </c>
      <c r="L327">
        <v>0.30309000000000003</v>
      </c>
      <c r="M327">
        <v>4.5175999999999998</v>
      </c>
      <c r="N327">
        <v>1.3616999999999999</v>
      </c>
      <c r="O327">
        <v>0.86077000000000004</v>
      </c>
      <c r="P327">
        <v>0.50095999999999996</v>
      </c>
    </row>
    <row r="328" spans="1:16" x14ac:dyDescent="0.3">
      <c r="A328">
        <v>5.6272000000000002</v>
      </c>
      <c r="B328">
        <v>2.3304</v>
      </c>
      <c r="C328">
        <v>3.5312000000000001</v>
      </c>
      <c r="D328">
        <v>-1.2007000000000001</v>
      </c>
      <c r="E328">
        <v>5.6272000000000002</v>
      </c>
      <c r="F328">
        <v>2.0754999999999999</v>
      </c>
      <c r="G328">
        <v>2.5945999999999998</v>
      </c>
      <c r="H328">
        <v>-0.51900999999999997</v>
      </c>
      <c r="I328">
        <v>4.5521000000000003</v>
      </c>
      <c r="J328">
        <v>1.8325</v>
      </c>
      <c r="K328">
        <v>1.1359999999999999</v>
      </c>
      <c r="L328">
        <v>0.69652000000000003</v>
      </c>
      <c r="M328">
        <v>4.5521000000000003</v>
      </c>
      <c r="N328">
        <v>1.6628000000000001</v>
      </c>
      <c r="O328">
        <v>0.86624000000000001</v>
      </c>
      <c r="P328">
        <v>0.79652000000000001</v>
      </c>
    </row>
    <row r="329" spans="1:16" x14ac:dyDescent="0.3">
      <c r="A329">
        <v>3.2536</v>
      </c>
      <c r="B329">
        <v>0.30103000000000002</v>
      </c>
      <c r="C329">
        <v>1.3604000000000001</v>
      </c>
      <c r="D329">
        <v>-1.0593999999999999</v>
      </c>
      <c r="E329">
        <v>3.2536</v>
      </c>
      <c r="F329">
        <v>0.30103000000000002</v>
      </c>
      <c r="G329">
        <v>1.3304</v>
      </c>
      <c r="H329">
        <v>-1.0294000000000001</v>
      </c>
      <c r="I329">
        <v>4.9493</v>
      </c>
      <c r="J329">
        <v>2.6598999999999999</v>
      </c>
      <c r="K329">
        <v>1.2248000000000001</v>
      </c>
      <c r="L329">
        <v>1.4351</v>
      </c>
      <c r="M329">
        <v>4.9493</v>
      </c>
      <c r="N329">
        <v>1.8194999999999999</v>
      </c>
      <c r="O329">
        <v>0.92922000000000005</v>
      </c>
      <c r="P329">
        <v>0.89032</v>
      </c>
    </row>
    <row r="330" spans="1:16" x14ac:dyDescent="0.3">
      <c r="A330">
        <v>4.0471000000000004</v>
      </c>
      <c r="B330">
        <v>2.8020999999999998</v>
      </c>
      <c r="C330">
        <v>2.0861000000000001</v>
      </c>
      <c r="D330">
        <v>0.71596000000000004</v>
      </c>
      <c r="E330">
        <v>4.0471000000000004</v>
      </c>
      <c r="F330">
        <v>2.2833000000000001</v>
      </c>
      <c r="G330">
        <v>1.7529999999999999</v>
      </c>
      <c r="H330">
        <v>0.53025</v>
      </c>
      <c r="I330">
        <v>4.0857000000000001</v>
      </c>
      <c r="J330">
        <v>0.77815000000000001</v>
      </c>
      <c r="K330">
        <v>1.0317000000000001</v>
      </c>
      <c r="L330">
        <v>-0.25352000000000002</v>
      </c>
      <c r="M330">
        <v>4.0857000000000001</v>
      </c>
      <c r="N330">
        <v>0.77815000000000001</v>
      </c>
      <c r="O330">
        <v>0.79229000000000005</v>
      </c>
      <c r="P330">
        <v>-1.4134000000000001E-2</v>
      </c>
    </row>
    <row r="331" spans="1:16" x14ac:dyDescent="0.3">
      <c r="A331">
        <v>3.9508000000000001</v>
      </c>
      <c r="B331">
        <v>1.2040999999999999</v>
      </c>
      <c r="C331">
        <v>1.9981</v>
      </c>
      <c r="D331">
        <v>-0.79393000000000002</v>
      </c>
      <c r="E331">
        <v>3.9508000000000001</v>
      </c>
      <c r="F331">
        <v>1.1760999999999999</v>
      </c>
      <c r="G331">
        <v>1.7018</v>
      </c>
      <c r="H331">
        <v>-0.52566000000000002</v>
      </c>
      <c r="I331">
        <v>4.1852999999999998</v>
      </c>
      <c r="J331">
        <v>0.30103000000000002</v>
      </c>
      <c r="K331">
        <v>1.0539000000000001</v>
      </c>
      <c r="L331">
        <v>-0.75292000000000003</v>
      </c>
      <c r="M331">
        <v>4.1852999999999998</v>
      </c>
      <c r="N331">
        <v>0</v>
      </c>
      <c r="O331">
        <v>0.80808000000000002</v>
      </c>
      <c r="P331">
        <v>-0.80808000000000002</v>
      </c>
    </row>
    <row r="332" spans="1:16" x14ac:dyDescent="0.3">
      <c r="A332">
        <v>4.4363999999999999</v>
      </c>
      <c r="B332">
        <v>3.0106999999999999</v>
      </c>
      <c r="C332">
        <v>2.4420999999999999</v>
      </c>
      <c r="D332">
        <v>0.56859000000000004</v>
      </c>
      <c r="E332">
        <v>4.4363999999999999</v>
      </c>
      <c r="F332">
        <v>2.3159999999999998</v>
      </c>
      <c r="G332">
        <v>1.9603999999999999</v>
      </c>
      <c r="H332">
        <v>0.35560999999999998</v>
      </c>
      <c r="I332">
        <v>5.5632000000000001</v>
      </c>
      <c r="J332">
        <v>2.3801999999999999</v>
      </c>
      <c r="K332">
        <v>1.3622000000000001</v>
      </c>
      <c r="L332">
        <v>1.018</v>
      </c>
      <c r="M332">
        <v>5.5632000000000001</v>
      </c>
      <c r="N332">
        <v>0.69896999999999998</v>
      </c>
      <c r="O332">
        <v>1.0266</v>
      </c>
      <c r="P332">
        <v>-0.32761000000000001</v>
      </c>
    </row>
    <row r="333" spans="1:16" x14ac:dyDescent="0.3">
      <c r="A333">
        <v>3.3252999999999999</v>
      </c>
      <c r="B333">
        <v>1</v>
      </c>
      <c r="C333">
        <v>1.4259999999999999</v>
      </c>
      <c r="D333">
        <v>-0.42603999999999997</v>
      </c>
      <c r="E333">
        <v>3.3252999999999999</v>
      </c>
      <c r="F333">
        <v>1</v>
      </c>
      <c r="G333">
        <v>1.3686</v>
      </c>
      <c r="H333">
        <v>-0.36864000000000002</v>
      </c>
      <c r="I333">
        <v>4.0122</v>
      </c>
      <c r="J333">
        <v>0.84509999999999996</v>
      </c>
      <c r="K333">
        <v>1.0152000000000001</v>
      </c>
      <c r="L333">
        <v>-0.17013</v>
      </c>
      <c r="M333">
        <v>4.0122</v>
      </c>
      <c r="N333">
        <v>0.84509999999999996</v>
      </c>
      <c r="O333">
        <v>0.78063000000000005</v>
      </c>
      <c r="P333">
        <v>6.447E-2</v>
      </c>
    </row>
    <row r="334" spans="1:16" x14ac:dyDescent="0.3">
      <c r="A334">
        <v>3.9481000000000002</v>
      </c>
      <c r="B334">
        <v>3.9466000000000001</v>
      </c>
      <c r="C334">
        <v>1.9956</v>
      </c>
      <c r="D334">
        <v>1.9511000000000001</v>
      </c>
      <c r="E334">
        <v>3.9481000000000002</v>
      </c>
      <c r="F334">
        <v>2.5550999999999999</v>
      </c>
      <c r="G334">
        <v>1.7002999999999999</v>
      </c>
      <c r="H334">
        <v>0.85479000000000005</v>
      </c>
      <c r="I334">
        <v>4.1082999999999998</v>
      </c>
      <c r="J334">
        <v>2.8626999999999998</v>
      </c>
      <c r="K334">
        <v>1.0367</v>
      </c>
      <c r="L334">
        <v>1.8260000000000001</v>
      </c>
      <c r="M334">
        <v>4.1082999999999998</v>
      </c>
      <c r="N334">
        <v>2.1644000000000001</v>
      </c>
      <c r="O334">
        <v>0.79586999999999997</v>
      </c>
      <c r="P334">
        <v>1.3685</v>
      </c>
    </row>
    <row r="335" spans="1:16" x14ac:dyDescent="0.3">
      <c r="A335">
        <v>4.6702000000000004</v>
      </c>
      <c r="B335">
        <v>1.9684999999999999</v>
      </c>
      <c r="C335">
        <v>2.6558999999999999</v>
      </c>
      <c r="D335">
        <v>-0.68744000000000005</v>
      </c>
      <c r="E335">
        <v>4.6702000000000004</v>
      </c>
      <c r="F335">
        <v>1.7708999999999999</v>
      </c>
      <c r="G335">
        <v>2.0849000000000002</v>
      </c>
      <c r="H335">
        <v>-0.31401000000000001</v>
      </c>
      <c r="I335">
        <v>4.6128</v>
      </c>
      <c r="J335">
        <v>0.30103000000000002</v>
      </c>
      <c r="K335">
        <v>1.1496</v>
      </c>
      <c r="L335">
        <v>-0.84855000000000003</v>
      </c>
      <c r="M335">
        <v>4.6128</v>
      </c>
      <c r="N335">
        <v>0</v>
      </c>
      <c r="O335">
        <v>0.87587000000000004</v>
      </c>
      <c r="P335">
        <v>-0.87587000000000004</v>
      </c>
    </row>
    <row r="336" spans="1:16" x14ac:dyDescent="0.3">
      <c r="A336">
        <v>4.0949999999999998</v>
      </c>
      <c r="B336">
        <v>2.2967</v>
      </c>
      <c r="C336">
        <v>2.1299000000000001</v>
      </c>
      <c r="D336">
        <v>0.16675000000000001</v>
      </c>
      <c r="E336">
        <v>4.0949999999999998</v>
      </c>
      <c r="F336">
        <v>1.9777</v>
      </c>
      <c r="G336">
        <v>1.7785</v>
      </c>
      <c r="H336">
        <v>0.19918</v>
      </c>
      <c r="I336">
        <v>5.8320999999999996</v>
      </c>
      <c r="J336">
        <v>0.90308999999999995</v>
      </c>
      <c r="K336">
        <v>1.4222999999999999</v>
      </c>
      <c r="L336">
        <v>-0.51922000000000001</v>
      </c>
      <c r="M336">
        <v>5.8320999999999996</v>
      </c>
      <c r="N336">
        <v>0.90308999999999995</v>
      </c>
      <c r="O336">
        <v>1.0691999999999999</v>
      </c>
      <c r="P336">
        <v>-0.16611999999999999</v>
      </c>
    </row>
    <row r="337" spans="1:16" x14ac:dyDescent="0.3">
      <c r="A337">
        <v>3.9942000000000002</v>
      </c>
      <c r="B337">
        <v>2.3424</v>
      </c>
      <c r="C337">
        <v>2.0377999999999998</v>
      </c>
      <c r="D337">
        <v>0.30465999999999999</v>
      </c>
      <c r="E337">
        <v>3.9942000000000002</v>
      </c>
      <c r="F337">
        <v>2.1038000000000001</v>
      </c>
      <c r="G337">
        <v>1.7249000000000001</v>
      </c>
      <c r="H337">
        <v>0.37891999999999998</v>
      </c>
      <c r="I337">
        <v>5.4508999999999999</v>
      </c>
      <c r="J337">
        <v>1.2787999999999999</v>
      </c>
      <c r="K337">
        <v>1.337</v>
      </c>
      <c r="L337">
        <v>-5.8292999999999998E-2</v>
      </c>
      <c r="M337">
        <v>5.4508999999999999</v>
      </c>
      <c r="N337">
        <v>1.2553000000000001</v>
      </c>
      <c r="O337">
        <v>1.0087999999999999</v>
      </c>
      <c r="P337">
        <v>0.24651000000000001</v>
      </c>
    </row>
    <row r="338" spans="1:16" x14ac:dyDescent="0.3">
      <c r="A338">
        <v>3.7854999999999999</v>
      </c>
      <c r="B338">
        <v>1.1138999999999999</v>
      </c>
      <c r="C338">
        <v>1.8469</v>
      </c>
      <c r="D338">
        <v>-0.73290999999999995</v>
      </c>
      <c r="E338">
        <v>3.7854999999999999</v>
      </c>
      <c r="F338">
        <v>0.95423999999999998</v>
      </c>
      <c r="G338">
        <v>1.6136999999999999</v>
      </c>
      <c r="H338">
        <v>-0.65946000000000005</v>
      </c>
      <c r="I338">
        <v>3.8925000000000001</v>
      </c>
      <c r="J338">
        <v>1.6435</v>
      </c>
      <c r="K338">
        <v>0.98845000000000005</v>
      </c>
      <c r="L338">
        <v>0.65500999999999998</v>
      </c>
      <c r="M338">
        <v>3.8925000000000001</v>
      </c>
      <c r="N338">
        <v>1.4472</v>
      </c>
      <c r="O338">
        <v>0.76163999999999998</v>
      </c>
      <c r="P338">
        <v>0.68550999999999995</v>
      </c>
    </row>
    <row r="339" spans="1:16" x14ac:dyDescent="0.3">
      <c r="A339">
        <v>4.1901999999999999</v>
      </c>
      <c r="B339">
        <v>3.1212</v>
      </c>
      <c r="C339">
        <v>2.2168999999999999</v>
      </c>
      <c r="D339">
        <v>0.90427999999999997</v>
      </c>
      <c r="E339">
        <v>4.1901999999999999</v>
      </c>
      <c r="F339">
        <v>2.4281000000000001</v>
      </c>
      <c r="G339">
        <v>1.8291999999999999</v>
      </c>
      <c r="H339">
        <v>0.59891000000000005</v>
      </c>
      <c r="I339">
        <v>4.1125999999999996</v>
      </c>
      <c r="J339">
        <v>0.77815000000000001</v>
      </c>
      <c r="K339">
        <v>1.0377000000000001</v>
      </c>
      <c r="L339">
        <v>-0.25952999999999998</v>
      </c>
      <c r="M339">
        <v>4.1125999999999996</v>
      </c>
      <c r="N339">
        <v>0.77815000000000001</v>
      </c>
      <c r="O339">
        <v>0.79654999999999998</v>
      </c>
      <c r="P339">
        <v>-1.8397E-2</v>
      </c>
    </row>
    <row r="340" spans="1:16" x14ac:dyDescent="0.3">
      <c r="A340">
        <v>4.2496999999999998</v>
      </c>
      <c r="B340">
        <v>2.2067999999999999</v>
      </c>
      <c r="C340">
        <v>2.2713999999999999</v>
      </c>
      <c r="D340">
        <v>-6.4602000000000007E-2</v>
      </c>
      <c r="E340">
        <v>4.2496999999999998</v>
      </c>
      <c r="F340">
        <v>1.8920999999999999</v>
      </c>
      <c r="G340">
        <v>1.861</v>
      </c>
      <c r="H340">
        <v>3.1140999999999999E-2</v>
      </c>
      <c r="I340">
        <v>5.4981999999999998</v>
      </c>
      <c r="J340">
        <v>0.60206000000000004</v>
      </c>
      <c r="K340">
        <v>1.3475999999999999</v>
      </c>
      <c r="L340">
        <v>-0.74556</v>
      </c>
      <c r="M340">
        <v>5.4981999999999998</v>
      </c>
      <c r="N340">
        <v>0.60206000000000004</v>
      </c>
      <c r="O340">
        <v>1.0163</v>
      </c>
      <c r="P340">
        <v>-0.41420000000000001</v>
      </c>
    </row>
    <row r="341" spans="1:16" x14ac:dyDescent="0.3">
      <c r="A341">
        <v>3.5623999999999998</v>
      </c>
      <c r="B341">
        <v>1.2787999999999999</v>
      </c>
      <c r="C341">
        <v>1.6429</v>
      </c>
      <c r="D341">
        <v>-0.36412</v>
      </c>
      <c r="E341">
        <v>3.5623999999999998</v>
      </c>
      <c r="F341">
        <v>1.1460999999999999</v>
      </c>
      <c r="G341">
        <v>1.4948999999999999</v>
      </c>
      <c r="H341">
        <v>-0.34878999999999999</v>
      </c>
      <c r="I341">
        <v>4.3644999999999996</v>
      </c>
      <c r="J341">
        <v>1.7782</v>
      </c>
      <c r="K341">
        <v>1.0940000000000001</v>
      </c>
      <c r="L341">
        <v>0.68411999999999995</v>
      </c>
      <c r="M341">
        <v>4.3644999999999996</v>
      </c>
      <c r="N341">
        <v>1.5911</v>
      </c>
      <c r="O341">
        <v>0.83648999999999996</v>
      </c>
      <c r="P341">
        <v>0.75456999999999996</v>
      </c>
    </row>
    <row r="342" spans="1:16" x14ac:dyDescent="0.3">
      <c r="A342">
        <v>3.3895</v>
      </c>
      <c r="B342">
        <v>1</v>
      </c>
      <c r="C342">
        <v>1.4847999999999999</v>
      </c>
      <c r="D342">
        <v>-0.48476000000000002</v>
      </c>
      <c r="E342">
        <v>3.3895</v>
      </c>
      <c r="F342">
        <v>0.90308999999999995</v>
      </c>
      <c r="G342">
        <v>1.4028</v>
      </c>
      <c r="H342">
        <v>-0.49975000000000003</v>
      </c>
      <c r="I342">
        <v>4.0004</v>
      </c>
      <c r="J342">
        <v>0.47711999999999999</v>
      </c>
      <c r="K342">
        <v>1.0125999999999999</v>
      </c>
      <c r="L342">
        <v>-0.53547</v>
      </c>
      <c r="M342">
        <v>4.0004</v>
      </c>
      <c r="N342">
        <v>0.47711999999999999</v>
      </c>
      <c r="O342">
        <v>0.77876000000000001</v>
      </c>
      <c r="P342">
        <v>-0.30164000000000002</v>
      </c>
    </row>
    <row r="343" spans="1:16" x14ac:dyDescent="0.3">
      <c r="A343">
        <v>5.4372999999999996</v>
      </c>
      <c r="B343">
        <v>2.7642000000000002</v>
      </c>
      <c r="C343">
        <v>3.3574999999999999</v>
      </c>
      <c r="D343">
        <v>-0.59328999999999998</v>
      </c>
      <c r="E343">
        <v>5.4372999999999996</v>
      </c>
      <c r="F343">
        <v>2.1818</v>
      </c>
      <c r="G343">
        <v>2.4933999999999998</v>
      </c>
      <c r="H343">
        <v>-0.31156</v>
      </c>
      <c r="I343">
        <v>4.9581</v>
      </c>
      <c r="J343">
        <v>3.13</v>
      </c>
      <c r="K343">
        <v>1.2267999999999999</v>
      </c>
      <c r="L343">
        <v>1.9032</v>
      </c>
      <c r="M343">
        <v>4.9581</v>
      </c>
      <c r="N343">
        <v>2.2787999999999999</v>
      </c>
      <c r="O343">
        <v>0.93062</v>
      </c>
      <c r="P343">
        <v>1.3481000000000001</v>
      </c>
    </row>
    <row r="344" spans="1:16" x14ac:dyDescent="0.3">
      <c r="A344">
        <v>4.8413000000000004</v>
      </c>
      <c r="B344">
        <v>2.8536999999999999</v>
      </c>
      <c r="C344">
        <v>2.8123999999999998</v>
      </c>
      <c r="D344">
        <v>4.1317E-2</v>
      </c>
      <c r="E344">
        <v>4.8413000000000004</v>
      </c>
      <c r="F344">
        <v>2.3096000000000001</v>
      </c>
      <c r="G344">
        <v>2.1760000000000002</v>
      </c>
      <c r="H344">
        <v>0.13364999999999999</v>
      </c>
      <c r="I344">
        <v>3.6793999999999998</v>
      </c>
      <c r="J344">
        <v>0</v>
      </c>
      <c r="K344">
        <v>0.94079000000000002</v>
      </c>
      <c r="L344">
        <v>-0.94079000000000002</v>
      </c>
      <c r="M344">
        <v>3.6793999999999998</v>
      </c>
      <c r="N344">
        <v>0</v>
      </c>
      <c r="O344">
        <v>0.72785999999999995</v>
      </c>
      <c r="P344">
        <v>-0.72785999999999995</v>
      </c>
    </row>
    <row r="345" spans="1:16" x14ac:dyDescent="0.3">
      <c r="A345">
        <v>3.5070000000000001</v>
      </c>
      <c r="B345">
        <v>1.6021000000000001</v>
      </c>
      <c r="C345">
        <v>1.5922000000000001</v>
      </c>
      <c r="D345">
        <v>9.8233000000000001E-3</v>
      </c>
      <c r="E345">
        <v>3.5070000000000001</v>
      </c>
      <c r="F345">
        <v>1.415</v>
      </c>
      <c r="G345">
        <v>1.4654</v>
      </c>
      <c r="H345">
        <v>-5.0455E-2</v>
      </c>
      <c r="I345">
        <v>5.1112000000000002</v>
      </c>
      <c r="J345">
        <v>1.8512999999999999</v>
      </c>
      <c r="K345">
        <v>1.2611000000000001</v>
      </c>
      <c r="L345">
        <v>0.59019999999999995</v>
      </c>
      <c r="M345">
        <v>5.1112000000000002</v>
      </c>
      <c r="N345">
        <v>1.5441</v>
      </c>
      <c r="O345">
        <v>0.95489999999999997</v>
      </c>
      <c r="P345">
        <v>0.58916999999999997</v>
      </c>
    </row>
    <row r="346" spans="1:16" x14ac:dyDescent="0.3">
      <c r="A346">
        <v>4.3174999999999999</v>
      </c>
      <c r="B346">
        <v>1.8692</v>
      </c>
      <c r="C346">
        <v>2.3334000000000001</v>
      </c>
      <c r="D346">
        <v>-0.46416000000000002</v>
      </c>
      <c r="E346">
        <v>4.3174999999999999</v>
      </c>
      <c r="F346">
        <v>1.716</v>
      </c>
      <c r="G346">
        <v>1.897</v>
      </c>
      <c r="H346">
        <v>-0.18104000000000001</v>
      </c>
      <c r="I346">
        <v>4.4229000000000003</v>
      </c>
      <c r="J346">
        <v>0.47711999999999999</v>
      </c>
      <c r="K346">
        <v>1.1071</v>
      </c>
      <c r="L346">
        <v>-0.62997000000000003</v>
      </c>
      <c r="M346">
        <v>4.4229000000000003</v>
      </c>
      <c r="N346">
        <v>0.47711999999999999</v>
      </c>
      <c r="O346">
        <v>0.84575999999999996</v>
      </c>
      <c r="P346">
        <v>-0.36863000000000001</v>
      </c>
    </row>
    <row r="347" spans="1:16" x14ac:dyDescent="0.3">
      <c r="A347">
        <v>4.6467000000000001</v>
      </c>
      <c r="B347">
        <v>2.9885999999999999</v>
      </c>
      <c r="C347">
        <v>2.6343999999999999</v>
      </c>
      <c r="D347">
        <v>0.35410999999999998</v>
      </c>
      <c r="E347">
        <v>4.6467000000000001</v>
      </c>
      <c r="F347">
        <v>2.2967</v>
      </c>
      <c r="G347">
        <v>2.0724</v>
      </c>
      <c r="H347">
        <v>0.22431000000000001</v>
      </c>
      <c r="I347">
        <v>4.0227000000000004</v>
      </c>
      <c r="J347">
        <v>0.30103000000000002</v>
      </c>
      <c r="K347">
        <v>1.0176000000000001</v>
      </c>
      <c r="L347">
        <v>-0.71655000000000002</v>
      </c>
      <c r="M347">
        <v>4.0227000000000004</v>
      </c>
      <c r="N347">
        <v>0</v>
      </c>
      <c r="O347">
        <v>0.78229000000000004</v>
      </c>
      <c r="P347">
        <v>-0.78229000000000004</v>
      </c>
    </row>
    <row r="348" spans="1:16" x14ac:dyDescent="0.3">
      <c r="A348">
        <v>3.6839</v>
      </c>
      <c r="B348">
        <v>0.69896999999999998</v>
      </c>
      <c r="C348">
        <v>1.7539</v>
      </c>
      <c r="D348">
        <v>-1.0549999999999999</v>
      </c>
      <c r="E348">
        <v>3.6839</v>
      </c>
      <c r="F348">
        <v>0.60206000000000004</v>
      </c>
      <c r="G348">
        <v>1.5596000000000001</v>
      </c>
      <c r="H348">
        <v>-0.95752999999999999</v>
      </c>
      <c r="I348">
        <v>4.0350999999999999</v>
      </c>
      <c r="J348">
        <v>0</v>
      </c>
      <c r="K348">
        <v>1.0204</v>
      </c>
      <c r="L348">
        <v>-1.0204</v>
      </c>
      <c r="M348">
        <v>4.0350999999999999</v>
      </c>
      <c r="N348">
        <v>0</v>
      </c>
      <c r="O348">
        <v>0.78427000000000002</v>
      </c>
      <c r="P348">
        <v>-0.78427000000000002</v>
      </c>
    </row>
    <row r="349" spans="1:16" x14ac:dyDescent="0.3">
      <c r="A349">
        <v>4.0532000000000004</v>
      </c>
      <c r="B349">
        <v>1.5315000000000001</v>
      </c>
      <c r="C349">
        <v>2.0916999999999999</v>
      </c>
      <c r="D349">
        <v>-0.56025000000000003</v>
      </c>
      <c r="E349">
        <v>4.0532000000000004</v>
      </c>
      <c r="F349">
        <v>1.4914000000000001</v>
      </c>
      <c r="G349">
        <v>1.7563</v>
      </c>
      <c r="H349">
        <v>-0.26494000000000001</v>
      </c>
      <c r="I349">
        <v>4.8960999999999997</v>
      </c>
      <c r="J349">
        <v>0.95423999999999998</v>
      </c>
      <c r="K349">
        <v>1.2129000000000001</v>
      </c>
      <c r="L349">
        <v>-0.25869999999999999</v>
      </c>
      <c r="M349">
        <v>4.8960999999999997</v>
      </c>
      <c r="N349">
        <v>0.77815000000000001</v>
      </c>
      <c r="O349">
        <v>0.92079</v>
      </c>
      <c r="P349">
        <v>-0.14263999999999999</v>
      </c>
    </row>
    <row r="350" spans="1:16" x14ac:dyDescent="0.3">
      <c r="A350">
        <v>3.4419</v>
      </c>
      <c r="B350">
        <v>0.69896999999999998</v>
      </c>
      <c r="C350">
        <v>1.5326</v>
      </c>
      <c r="D350">
        <v>-0.83365</v>
      </c>
      <c r="E350">
        <v>3.4419</v>
      </c>
      <c r="F350">
        <v>0.69896999999999998</v>
      </c>
      <c r="G350">
        <v>1.4307000000000001</v>
      </c>
      <c r="H350">
        <v>-0.73173999999999995</v>
      </c>
    </row>
    <row r="351" spans="1:16" x14ac:dyDescent="0.3">
      <c r="A351">
        <v>3.9253</v>
      </c>
      <c r="B351">
        <v>1.6435</v>
      </c>
      <c r="C351">
        <v>1.9746999999999999</v>
      </c>
      <c r="D351">
        <v>-0.33123999999999998</v>
      </c>
      <c r="E351">
        <v>3.9253</v>
      </c>
      <c r="F351">
        <v>1.5682</v>
      </c>
      <c r="G351">
        <v>1.6881999999999999</v>
      </c>
      <c r="H351">
        <v>-0.11995</v>
      </c>
    </row>
    <row r="352" spans="1:16" x14ac:dyDescent="0.3">
      <c r="A352">
        <v>3.9718</v>
      </c>
      <c r="B352">
        <v>1.2553000000000001</v>
      </c>
      <c r="C352">
        <v>2.0171999999999999</v>
      </c>
      <c r="D352">
        <v>-0.76197000000000004</v>
      </c>
      <c r="E352">
        <v>3.9718</v>
      </c>
      <c r="F352">
        <v>1.1138999999999999</v>
      </c>
      <c r="G352">
        <v>1.7129000000000001</v>
      </c>
      <c r="H352">
        <v>-0.59899000000000002</v>
      </c>
    </row>
    <row r="353" spans="1:8" x14ac:dyDescent="0.3">
      <c r="A353">
        <v>4.2050999999999998</v>
      </c>
      <c r="B353">
        <v>2.8109000000000002</v>
      </c>
      <c r="C353">
        <v>2.2305999999999999</v>
      </c>
      <c r="D353">
        <v>0.58030000000000004</v>
      </c>
      <c r="E353">
        <v>4.2050999999999998</v>
      </c>
      <c r="F353">
        <v>2.2504</v>
      </c>
      <c r="G353">
        <v>1.8371999999999999</v>
      </c>
      <c r="H353">
        <v>0.41324</v>
      </c>
    </row>
    <row r="354" spans="1:8" x14ac:dyDescent="0.3">
      <c r="A354">
        <v>3.7622</v>
      </c>
      <c r="B354">
        <v>1.2553000000000001</v>
      </c>
      <c r="C354">
        <v>1.8254999999999999</v>
      </c>
      <c r="D354">
        <v>-0.57025999999999999</v>
      </c>
      <c r="E354">
        <v>3.7622</v>
      </c>
      <c r="F354">
        <v>1.1138999999999999</v>
      </c>
      <c r="G354">
        <v>1.6012999999999999</v>
      </c>
      <c r="H354">
        <v>-0.48734</v>
      </c>
    </row>
    <row r="355" spans="1:8" x14ac:dyDescent="0.3">
      <c r="A355">
        <v>4.8395999999999999</v>
      </c>
      <c r="B355">
        <v>2.3559999999999999</v>
      </c>
      <c r="C355">
        <v>2.8108</v>
      </c>
      <c r="D355">
        <v>-0.45480999999999999</v>
      </c>
      <c r="E355">
        <v>4.8395999999999999</v>
      </c>
      <c r="F355">
        <v>2.0863999999999998</v>
      </c>
      <c r="G355">
        <v>2.1751</v>
      </c>
      <c r="H355">
        <v>-8.8719000000000006E-2</v>
      </c>
    </row>
    <row r="356" spans="1:8" x14ac:dyDescent="0.3">
      <c r="A356">
        <v>3.2345000000000002</v>
      </c>
      <c r="B356">
        <v>1.3802000000000001</v>
      </c>
      <c r="C356">
        <v>1.343</v>
      </c>
      <c r="D356">
        <v>3.7201999999999999E-2</v>
      </c>
      <c r="E356">
        <v>3.2345000000000002</v>
      </c>
      <c r="F356">
        <v>1.2553000000000001</v>
      </c>
      <c r="G356">
        <v>1.3203</v>
      </c>
      <c r="H356">
        <v>-6.5018999999999993E-2</v>
      </c>
    </row>
    <row r="357" spans="1:8" x14ac:dyDescent="0.3">
      <c r="A357">
        <v>5.2884000000000002</v>
      </c>
      <c r="B357">
        <v>1.7992999999999999</v>
      </c>
      <c r="C357">
        <v>3.2212999999999998</v>
      </c>
      <c r="D357">
        <v>-1.4219999999999999</v>
      </c>
      <c r="E357">
        <v>5.2884000000000002</v>
      </c>
      <c r="F357">
        <v>1.6532</v>
      </c>
      <c r="G357">
        <v>2.4140999999999999</v>
      </c>
      <c r="H357">
        <v>-0.76090000000000002</v>
      </c>
    </row>
    <row r="358" spans="1:8" x14ac:dyDescent="0.3">
      <c r="A358">
        <v>3.1655000000000002</v>
      </c>
      <c r="B358">
        <v>0.30103000000000002</v>
      </c>
      <c r="C358">
        <v>1.2799</v>
      </c>
      <c r="D358">
        <v>-0.97889999999999999</v>
      </c>
      <c r="E358">
        <v>3.1655000000000002</v>
      </c>
      <c r="F358">
        <v>0.30103000000000002</v>
      </c>
      <c r="G358">
        <v>1.2836000000000001</v>
      </c>
      <c r="H358">
        <v>-0.98253000000000001</v>
      </c>
    </row>
    <row r="359" spans="1:8" x14ac:dyDescent="0.3">
      <c r="A359">
        <v>3.4649000000000001</v>
      </c>
      <c r="B359">
        <v>1.2303999999999999</v>
      </c>
      <c r="C359">
        <v>1.5537000000000001</v>
      </c>
      <c r="D359">
        <v>-0.32328000000000001</v>
      </c>
      <c r="E359">
        <v>3.4649000000000001</v>
      </c>
      <c r="F359">
        <v>1.1460999999999999</v>
      </c>
      <c r="G359">
        <v>1.4430000000000001</v>
      </c>
      <c r="H359">
        <v>-0.29687999999999998</v>
      </c>
    </row>
    <row r="360" spans="1:8" x14ac:dyDescent="0.3">
      <c r="A360">
        <v>4.1654999999999998</v>
      </c>
      <c r="B360">
        <v>1.2303999999999999</v>
      </c>
      <c r="C360">
        <v>2.1943999999999999</v>
      </c>
      <c r="D360">
        <v>-0.96397999999999995</v>
      </c>
      <c r="E360">
        <v>4.1654999999999998</v>
      </c>
      <c r="F360">
        <v>1.2303999999999999</v>
      </c>
      <c r="G360">
        <v>1.8161</v>
      </c>
      <c r="H360">
        <v>-0.58567000000000002</v>
      </c>
    </row>
    <row r="361" spans="1:8" x14ac:dyDescent="0.3">
      <c r="A361">
        <v>3.4275000000000002</v>
      </c>
      <c r="B361">
        <v>1.7853000000000001</v>
      </c>
      <c r="C361">
        <v>1.5195000000000001</v>
      </c>
      <c r="D361">
        <v>0.26584999999999998</v>
      </c>
      <c r="E361">
        <v>3.4275000000000002</v>
      </c>
      <c r="F361">
        <v>1.7403999999999999</v>
      </c>
      <c r="G361">
        <v>1.4231</v>
      </c>
      <c r="H361">
        <v>0.31730000000000003</v>
      </c>
    </row>
    <row r="362" spans="1:8" x14ac:dyDescent="0.3">
      <c r="A362">
        <v>5.548</v>
      </c>
      <c r="B362">
        <v>3.4813000000000001</v>
      </c>
      <c r="C362">
        <v>3.4586999999999999</v>
      </c>
      <c r="D362">
        <v>2.2605E-2</v>
      </c>
      <c r="E362">
        <v>5.548</v>
      </c>
      <c r="F362">
        <v>2.5314999999999999</v>
      </c>
      <c r="G362">
        <v>2.5524</v>
      </c>
      <c r="H362">
        <v>-2.0877E-2</v>
      </c>
    </row>
    <row r="363" spans="1:8" x14ac:dyDescent="0.3">
      <c r="A363">
        <v>5.2450999999999999</v>
      </c>
      <c r="B363">
        <v>1.9137999999999999</v>
      </c>
      <c r="C363">
        <v>3.1817000000000002</v>
      </c>
      <c r="D363">
        <v>-1.2679</v>
      </c>
      <c r="E363">
        <v>5.2450999999999999</v>
      </c>
      <c r="F363">
        <v>1.4771000000000001</v>
      </c>
      <c r="G363">
        <v>2.3910999999999998</v>
      </c>
      <c r="H363">
        <v>-0.91393999999999997</v>
      </c>
    </row>
    <row r="364" spans="1:8" x14ac:dyDescent="0.3">
      <c r="A364">
        <v>5.1889000000000003</v>
      </c>
      <c r="B364">
        <v>3.2477</v>
      </c>
      <c r="C364">
        <v>3.1303000000000001</v>
      </c>
      <c r="D364">
        <v>0.11744</v>
      </c>
      <c r="E364">
        <v>5.1889000000000003</v>
      </c>
      <c r="F364">
        <v>2.3464</v>
      </c>
      <c r="G364">
        <v>2.3611</v>
      </c>
      <c r="H364">
        <v>-1.4758E-2</v>
      </c>
    </row>
    <row r="365" spans="1:8" x14ac:dyDescent="0.3">
      <c r="A365">
        <v>3.4434</v>
      </c>
      <c r="B365">
        <v>0.69896999999999998</v>
      </c>
      <c r="C365">
        <v>1.5341</v>
      </c>
      <c r="D365">
        <v>-0.83508000000000004</v>
      </c>
      <c r="E365">
        <v>3.4434</v>
      </c>
      <c r="F365">
        <v>0.60206000000000004</v>
      </c>
      <c r="G365">
        <v>1.4315</v>
      </c>
      <c r="H365">
        <v>-0.82948</v>
      </c>
    </row>
    <row r="366" spans="1:8" x14ac:dyDescent="0.3">
      <c r="A366">
        <v>3.8161</v>
      </c>
      <c r="B366">
        <v>3.1139000000000001</v>
      </c>
      <c r="C366">
        <v>1.8749</v>
      </c>
      <c r="D366">
        <v>1.2391000000000001</v>
      </c>
      <c r="E366">
        <v>3.8161</v>
      </c>
      <c r="F366">
        <v>2.3443999999999998</v>
      </c>
      <c r="G366">
        <v>1.63</v>
      </c>
      <c r="H366">
        <v>0.71436999999999995</v>
      </c>
    </row>
    <row r="367" spans="1:8" x14ac:dyDescent="0.3">
      <c r="A367">
        <v>4.6473000000000004</v>
      </c>
      <c r="B367">
        <v>2.8319000000000001</v>
      </c>
      <c r="C367">
        <v>2.6349999999999998</v>
      </c>
      <c r="D367">
        <v>0.19688</v>
      </c>
      <c r="E367">
        <v>4.6473000000000004</v>
      </c>
      <c r="F367">
        <v>2.2787999999999999</v>
      </c>
      <c r="G367">
        <v>2.0727000000000002</v>
      </c>
      <c r="H367">
        <v>0.20608000000000001</v>
      </c>
    </row>
    <row r="368" spans="1:8" x14ac:dyDescent="0.3">
      <c r="A368">
        <v>3.6819999999999999</v>
      </c>
      <c r="B368">
        <v>1.8129</v>
      </c>
      <c r="C368">
        <v>1.7522</v>
      </c>
      <c r="D368">
        <v>6.0713999999999997E-2</v>
      </c>
      <c r="E368">
        <v>3.6819999999999999</v>
      </c>
      <c r="F368">
        <v>1.6720999999999999</v>
      </c>
      <c r="G368">
        <v>1.5586</v>
      </c>
      <c r="H368">
        <v>0.11351</v>
      </c>
    </row>
    <row r="369" spans="1:8" x14ac:dyDescent="0.3">
      <c r="A369">
        <v>3.6802000000000001</v>
      </c>
      <c r="B369">
        <v>1.5051000000000001</v>
      </c>
      <c r="C369">
        <v>1.7505999999999999</v>
      </c>
      <c r="D369">
        <v>-0.24548</v>
      </c>
      <c r="E369">
        <v>3.6802000000000001</v>
      </c>
      <c r="F369">
        <v>1.415</v>
      </c>
      <c r="G369">
        <v>1.5577000000000001</v>
      </c>
      <c r="H369">
        <v>-0.14269000000000001</v>
      </c>
    </row>
    <row r="370" spans="1:8" x14ac:dyDescent="0.3">
      <c r="A370">
        <v>4.0362</v>
      </c>
      <c r="B370">
        <v>1.5441</v>
      </c>
      <c r="C370">
        <v>2.0760999999999998</v>
      </c>
      <c r="D370">
        <v>-0.53207000000000004</v>
      </c>
      <c r="E370">
        <v>4.0362</v>
      </c>
      <c r="F370">
        <v>1.4771000000000001</v>
      </c>
      <c r="G370">
        <v>1.7472000000000001</v>
      </c>
      <c r="H370">
        <v>-0.27011000000000002</v>
      </c>
    </row>
    <row r="371" spans="1:8" x14ac:dyDescent="0.3">
      <c r="A371">
        <v>4.0571999999999999</v>
      </c>
      <c r="B371">
        <v>2.0373999999999999</v>
      </c>
      <c r="C371">
        <v>2.0954000000000002</v>
      </c>
      <c r="D371">
        <v>-5.7970000000000001E-2</v>
      </c>
      <c r="E371">
        <v>4.0571999999999999</v>
      </c>
      <c r="F371">
        <v>2.0043000000000002</v>
      </c>
      <c r="G371">
        <v>1.7584</v>
      </c>
      <c r="H371">
        <v>0.24587999999999999</v>
      </c>
    </row>
    <row r="372" spans="1:8" x14ac:dyDescent="0.3">
      <c r="A372">
        <v>3.6825999999999999</v>
      </c>
      <c r="B372">
        <v>1.3978999999999999</v>
      </c>
      <c r="C372">
        <v>1.7527999999999999</v>
      </c>
      <c r="D372">
        <v>-0.35483999999999999</v>
      </c>
      <c r="E372">
        <v>3.6825999999999999</v>
      </c>
      <c r="F372">
        <v>1.3222</v>
      </c>
      <c r="G372">
        <v>1.5589</v>
      </c>
      <c r="H372">
        <v>-0.23669999999999999</v>
      </c>
    </row>
    <row r="373" spans="1:8" x14ac:dyDescent="0.3">
      <c r="A373">
        <v>4.0852000000000004</v>
      </c>
      <c r="B373">
        <v>0.69896999999999998</v>
      </c>
      <c r="C373">
        <v>2.121</v>
      </c>
      <c r="D373">
        <v>-1.4219999999999999</v>
      </c>
      <c r="E373">
        <v>4.0852000000000004</v>
      </c>
      <c r="F373">
        <v>0.60206000000000004</v>
      </c>
      <c r="G373">
        <v>1.7733000000000001</v>
      </c>
      <c r="H373">
        <v>-1.1713</v>
      </c>
    </row>
    <row r="374" spans="1:8" x14ac:dyDescent="0.3">
      <c r="A374">
        <v>3.7608000000000001</v>
      </c>
      <c r="B374">
        <v>1.2787999999999999</v>
      </c>
      <c r="C374">
        <v>1.8243</v>
      </c>
      <c r="D374">
        <v>-0.54554000000000002</v>
      </c>
      <c r="E374">
        <v>3.7608000000000001</v>
      </c>
      <c r="F374">
        <v>1.2303999999999999</v>
      </c>
      <c r="G374">
        <v>1.6006</v>
      </c>
      <c r="H374">
        <v>-0.37012</v>
      </c>
    </row>
    <row r="375" spans="1:8" x14ac:dyDescent="0.3">
      <c r="A375">
        <v>4.6105999999999998</v>
      </c>
      <c r="B375">
        <v>2.0491999999999999</v>
      </c>
      <c r="C375">
        <v>2.6013999999999999</v>
      </c>
      <c r="D375">
        <v>-0.55218</v>
      </c>
      <c r="E375">
        <v>4.6105999999999998</v>
      </c>
      <c r="F375">
        <v>1.9031</v>
      </c>
      <c r="G375">
        <v>2.0531000000000001</v>
      </c>
      <c r="H375">
        <v>-0.15001999999999999</v>
      </c>
    </row>
    <row r="376" spans="1:8" x14ac:dyDescent="0.3">
      <c r="A376">
        <v>4.3315000000000001</v>
      </c>
      <c r="B376">
        <v>2.4047999999999998</v>
      </c>
      <c r="C376">
        <v>2.3462000000000001</v>
      </c>
      <c r="D376">
        <v>5.8625999999999998E-2</v>
      </c>
      <c r="E376">
        <v>4.3315000000000001</v>
      </c>
      <c r="F376">
        <v>2.0718999999999999</v>
      </c>
      <c r="G376">
        <v>1.9045000000000001</v>
      </c>
      <c r="H376">
        <v>0.16738</v>
      </c>
    </row>
    <row r="377" spans="1:8" x14ac:dyDescent="0.3">
      <c r="A377">
        <v>4.2343999999999999</v>
      </c>
      <c r="B377">
        <v>2.2404999999999999</v>
      </c>
      <c r="C377">
        <v>2.2574000000000001</v>
      </c>
      <c r="D377">
        <v>-1.6891E-2</v>
      </c>
      <c r="E377">
        <v>4.2343999999999999</v>
      </c>
      <c r="F377">
        <v>2.0682</v>
      </c>
      <c r="G377">
        <v>1.8528</v>
      </c>
      <c r="H377">
        <v>0.21537999999999999</v>
      </c>
    </row>
    <row r="378" spans="1:8" x14ac:dyDescent="0.3">
      <c r="A378">
        <v>4.3266999999999998</v>
      </c>
      <c r="B378">
        <v>2.3692000000000002</v>
      </c>
      <c r="C378">
        <v>2.3418999999999999</v>
      </c>
      <c r="D378">
        <v>2.7363999999999999E-2</v>
      </c>
      <c r="E378">
        <v>4.3266999999999998</v>
      </c>
      <c r="F378">
        <v>2.0933999999999999</v>
      </c>
      <c r="G378">
        <v>1.9019999999999999</v>
      </c>
      <c r="H378">
        <v>0.19145999999999999</v>
      </c>
    </row>
    <row r="379" spans="1:8" x14ac:dyDescent="0.3">
      <c r="A379">
        <v>3.9203000000000001</v>
      </c>
      <c r="B379">
        <v>1.7992999999999999</v>
      </c>
      <c r="C379">
        <v>1.9701</v>
      </c>
      <c r="D379">
        <v>-0.17080000000000001</v>
      </c>
      <c r="E379">
        <v>3.9203000000000001</v>
      </c>
      <c r="F379">
        <v>1.6128</v>
      </c>
      <c r="G379">
        <v>1.6855</v>
      </c>
      <c r="H379">
        <v>-7.2716000000000003E-2</v>
      </c>
    </row>
    <row r="380" spans="1:8" x14ac:dyDescent="0.3">
      <c r="A380">
        <v>4.0488</v>
      </c>
      <c r="B380">
        <v>2.3403999999999998</v>
      </c>
      <c r="C380">
        <v>2.0876000000000001</v>
      </c>
      <c r="D380">
        <v>0.25281999999999999</v>
      </c>
      <c r="E380">
        <v>4.0488</v>
      </c>
      <c r="F380">
        <v>2.0569000000000002</v>
      </c>
      <c r="G380">
        <v>1.7539</v>
      </c>
      <c r="H380">
        <v>0.30298999999999998</v>
      </c>
    </row>
    <row r="381" spans="1:8" x14ac:dyDescent="0.3">
      <c r="A381">
        <v>3.8237000000000001</v>
      </c>
      <c r="B381">
        <v>1.1760999999999999</v>
      </c>
      <c r="C381">
        <v>1.8817999999999999</v>
      </c>
      <c r="D381">
        <v>-0.70576000000000005</v>
      </c>
      <c r="E381">
        <v>3.8237000000000001</v>
      </c>
      <c r="F381">
        <v>1.1138999999999999</v>
      </c>
      <c r="G381">
        <v>1.6341000000000001</v>
      </c>
      <c r="H381">
        <v>-0.52014000000000005</v>
      </c>
    </row>
    <row r="382" spans="1:8" x14ac:dyDescent="0.3">
      <c r="A382">
        <v>4.5176999999999996</v>
      </c>
      <c r="B382">
        <v>2.3711000000000002</v>
      </c>
      <c r="C382">
        <v>2.5165000000000002</v>
      </c>
      <c r="D382">
        <v>-0.14541999999999999</v>
      </c>
      <c r="E382">
        <v>4.5176999999999996</v>
      </c>
      <c r="F382">
        <v>2.1335000000000002</v>
      </c>
      <c r="G382">
        <v>2.0036999999999998</v>
      </c>
      <c r="H382">
        <v>0.12987000000000001</v>
      </c>
    </row>
    <row r="383" spans="1:8" x14ac:dyDescent="0.3">
      <c r="A383">
        <v>4.4741999999999997</v>
      </c>
      <c r="B383">
        <v>3.3879000000000001</v>
      </c>
      <c r="C383">
        <v>2.4767000000000001</v>
      </c>
      <c r="D383">
        <v>0.91124000000000005</v>
      </c>
      <c r="E383">
        <v>4.4741999999999997</v>
      </c>
      <c r="F383">
        <v>2.4232</v>
      </c>
      <c r="G383">
        <v>1.9804999999999999</v>
      </c>
      <c r="H383">
        <v>0.44275999999999999</v>
      </c>
    </row>
    <row r="384" spans="1:8" x14ac:dyDescent="0.3">
      <c r="A384">
        <v>5.0856000000000003</v>
      </c>
      <c r="B384">
        <v>3.5615000000000001</v>
      </c>
      <c r="C384">
        <v>3.0358999999999998</v>
      </c>
      <c r="D384">
        <v>0.52559999999999996</v>
      </c>
      <c r="E384">
        <v>5.0856000000000003</v>
      </c>
      <c r="F384">
        <v>2.5105</v>
      </c>
      <c r="G384">
        <v>2.3060999999999998</v>
      </c>
      <c r="H384">
        <v>0.20441999999999999</v>
      </c>
    </row>
    <row r="385" spans="1:8" x14ac:dyDescent="0.3">
      <c r="A385">
        <v>4.2675999999999998</v>
      </c>
      <c r="B385">
        <v>2.1303000000000001</v>
      </c>
      <c r="C385">
        <v>2.2877999999999998</v>
      </c>
      <c r="D385">
        <v>-0.15747</v>
      </c>
      <c r="E385">
        <v>4.2675999999999998</v>
      </c>
      <c r="F385">
        <v>1.9294</v>
      </c>
      <c r="G385">
        <v>1.8705000000000001</v>
      </c>
      <c r="H385">
        <v>5.8930000000000003E-2</v>
      </c>
    </row>
    <row r="386" spans="1:8" x14ac:dyDescent="0.3">
      <c r="A386">
        <v>4.6032000000000002</v>
      </c>
      <c r="B386">
        <v>2.1173000000000002</v>
      </c>
      <c r="C386">
        <v>2.5947</v>
      </c>
      <c r="D386">
        <v>-0.47739999999999999</v>
      </c>
      <c r="E386">
        <v>4.6032000000000002</v>
      </c>
      <c r="F386">
        <v>1.9867999999999999</v>
      </c>
      <c r="G386">
        <v>2.0491999999999999</v>
      </c>
      <c r="H386">
        <v>-6.2420999999999997E-2</v>
      </c>
    </row>
    <row r="387" spans="1:8" x14ac:dyDescent="0.3">
      <c r="A387">
        <v>5.5057999999999998</v>
      </c>
      <c r="B387">
        <v>3.3555000000000001</v>
      </c>
      <c r="C387">
        <v>3.4201000000000001</v>
      </c>
      <c r="D387">
        <v>-6.4621999999999999E-2</v>
      </c>
      <c r="E387">
        <v>5.5057999999999998</v>
      </c>
      <c r="F387">
        <v>2.3559999999999999</v>
      </c>
      <c r="G387">
        <v>2.5299</v>
      </c>
      <c r="H387">
        <v>-0.17383999999999999</v>
      </c>
    </row>
    <row r="388" spans="1:8" x14ac:dyDescent="0.3">
      <c r="A388">
        <v>6.1395999999999997</v>
      </c>
      <c r="B388">
        <v>3.7059000000000002</v>
      </c>
      <c r="C388">
        <v>3.9996999999999998</v>
      </c>
      <c r="D388">
        <v>-0.29386000000000001</v>
      </c>
      <c r="E388">
        <v>6.1395999999999997</v>
      </c>
      <c r="F388">
        <v>2.5236999999999998</v>
      </c>
      <c r="G388">
        <v>2.8673999999999999</v>
      </c>
      <c r="H388">
        <v>-0.34367999999999999</v>
      </c>
    </row>
    <row r="389" spans="1:8" x14ac:dyDescent="0.3">
      <c r="A389">
        <v>3.8839999999999999</v>
      </c>
      <c r="B389">
        <v>3.0169999999999999</v>
      </c>
      <c r="C389">
        <v>1.9370000000000001</v>
      </c>
      <c r="D389">
        <v>1.0801000000000001</v>
      </c>
      <c r="E389">
        <v>3.8839999999999999</v>
      </c>
      <c r="F389">
        <v>2.2877999999999998</v>
      </c>
      <c r="G389">
        <v>1.6661999999999999</v>
      </c>
      <c r="H389">
        <v>0.62161999999999995</v>
      </c>
    </row>
    <row r="390" spans="1:8" x14ac:dyDescent="0.3">
      <c r="A390">
        <v>3.7216</v>
      </c>
      <c r="B390">
        <v>0.30103000000000002</v>
      </c>
      <c r="C390">
        <v>1.7884</v>
      </c>
      <c r="D390">
        <v>-1.4874000000000001</v>
      </c>
      <c r="E390">
        <v>3.7216</v>
      </c>
      <c r="F390">
        <v>0.30103000000000002</v>
      </c>
      <c r="G390">
        <v>1.5797000000000001</v>
      </c>
      <c r="H390">
        <v>-1.2786</v>
      </c>
    </row>
    <row r="391" spans="1:8" x14ac:dyDescent="0.3">
      <c r="A391">
        <v>3.9788999999999999</v>
      </c>
      <c r="B391">
        <v>0</v>
      </c>
      <c r="C391">
        <v>2.0238</v>
      </c>
      <c r="D391">
        <v>-2.0238</v>
      </c>
      <c r="E391">
        <v>3.9788999999999999</v>
      </c>
      <c r="F391">
        <v>0</v>
      </c>
      <c r="G391">
        <v>1.7166999999999999</v>
      </c>
      <c r="H391">
        <v>-1.7166999999999999</v>
      </c>
    </row>
    <row r="392" spans="1:8" x14ac:dyDescent="0.3">
      <c r="A392">
        <v>4.1741000000000001</v>
      </c>
      <c r="B392">
        <v>2.3944999999999999</v>
      </c>
      <c r="C392">
        <v>2.2021999999999999</v>
      </c>
      <c r="D392">
        <v>0.19223000000000001</v>
      </c>
      <c r="E392">
        <v>4.1741000000000001</v>
      </c>
      <c r="F392">
        <v>2</v>
      </c>
      <c r="G392">
        <v>1.8207</v>
      </c>
      <c r="H392">
        <v>0.17935000000000001</v>
      </c>
    </row>
    <row r="393" spans="1:8" x14ac:dyDescent="0.3">
      <c r="A393">
        <v>5.3632999999999997</v>
      </c>
      <c r="B393">
        <v>2.4843000000000002</v>
      </c>
      <c r="C393">
        <v>3.2898000000000001</v>
      </c>
      <c r="D393">
        <v>-0.80550999999999995</v>
      </c>
      <c r="E393">
        <v>5.3632999999999997</v>
      </c>
      <c r="F393">
        <v>1.9494</v>
      </c>
      <c r="G393">
        <v>2.4540000000000002</v>
      </c>
      <c r="H393">
        <v>-0.50461999999999996</v>
      </c>
    </row>
    <row r="394" spans="1:8" x14ac:dyDescent="0.3">
      <c r="A394">
        <v>4.0686</v>
      </c>
      <c r="B394">
        <v>1.6021000000000001</v>
      </c>
      <c r="C394">
        <v>2.1057000000000001</v>
      </c>
      <c r="D394">
        <v>-0.50368000000000002</v>
      </c>
      <c r="E394">
        <v>4.0686</v>
      </c>
      <c r="F394">
        <v>1.5185</v>
      </c>
      <c r="G394">
        <v>1.7645</v>
      </c>
      <c r="H394">
        <v>-0.24595</v>
      </c>
    </row>
    <row r="395" spans="1:8" x14ac:dyDescent="0.3">
      <c r="A395">
        <v>3.8008000000000002</v>
      </c>
      <c r="B395">
        <v>2.1903000000000001</v>
      </c>
      <c r="C395">
        <v>1.8609</v>
      </c>
      <c r="D395">
        <v>0.32946999999999999</v>
      </c>
      <c r="E395">
        <v>3.8008000000000002</v>
      </c>
      <c r="F395">
        <v>1.8692</v>
      </c>
      <c r="G395">
        <v>1.6218999999999999</v>
      </c>
      <c r="H395">
        <v>0.24737000000000001</v>
      </c>
    </row>
    <row r="396" spans="1:8" x14ac:dyDescent="0.3">
      <c r="A396">
        <v>3.9657</v>
      </c>
      <c r="B396">
        <v>1.4623999999999999</v>
      </c>
      <c r="C396">
        <v>2.0116999999999998</v>
      </c>
      <c r="D396">
        <v>-0.54925000000000002</v>
      </c>
      <c r="E396">
        <v>3.9657</v>
      </c>
      <c r="F396">
        <v>1.3616999999999999</v>
      </c>
      <c r="G396">
        <v>1.7097</v>
      </c>
      <c r="H396">
        <v>-0.34794999999999998</v>
      </c>
    </row>
    <row r="397" spans="1:8" x14ac:dyDescent="0.3">
      <c r="A397">
        <v>4.5453999999999999</v>
      </c>
      <c r="B397">
        <v>2.7143000000000002</v>
      </c>
      <c r="C397">
        <v>2.5417999999999998</v>
      </c>
      <c r="D397">
        <v>0.17255999999999999</v>
      </c>
      <c r="E397">
        <v>4.5453999999999999</v>
      </c>
      <c r="F397">
        <v>2.3031999999999999</v>
      </c>
      <c r="G397">
        <v>2.0184000000000002</v>
      </c>
      <c r="H397">
        <v>0.28481000000000001</v>
      </c>
    </row>
    <row r="398" spans="1:8" x14ac:dyDescent="0.3">
      <c r="A398">
        <v>4.0932000000000004</v>
      </c>
      <c r="B398">
        <v>2.2252999999999998</v>
      </c>
      <c r="C398">
        <v>2.1282999999999999</v>
      </c>
      <c r="D398">
        <v>9.7056000000000003E-2</v>
      </c>
      <c r="E398">
        <v>4.0932000000000004</v>
      </c>
      <c r="F398">
        <v>1.8573</v>
      </c>
      <c r="G398">
        <v>1.7776000000000001</v>
      </c>
      <c r="H398">
        <v>7.9755999999999994E-2</v>
      </c>
    </row>
    <row r="399" spans="1:8" x14ac:dyDescent="0.3">
      <c r="A399">
        <v>3.8895</v>
      </c>
      <c r="B399">
        <v>1.1760999999999999</v>
      </c>
      <c r="C399">
        <v>1.9419999999999999</v>
      </c>
      <c r="D399">
        <v>-0.76587000000000005</v>
      </c>
      <c r="E399">
        <v>3.8895</v>
      </c>
      <c r="F399">
        <v>1.1138999999999999</v>
      </c>
      <c r="G399">
        <v>1.6691</v>
      </c>
      <c r="H399">
        <v>-0.55515000000000003</v>
      </c>
    </row>
    <row r="400" spans="1:8" x14ac:dyDescent="0.3">
      <c r="A400">
        <v>4.7784000000000004</v>
      </c>
      <c r="B400">
        <v>2.8401000000000001</v>
      </c>
      <c r="C400">
        <v>2.7549000000000001</v>
      </c>
      <c r="D400">
        <v>8.5223999999999994E-2</v>
      </c>
      <c r="E400">
        <v>4.7784000000000004</v>
      </c>
      <c r="F400">
        <v>2.2671999999999999</v>
      </c>
      <c r="G400">
        <v>2.1425000000000001</v>
      </c>
      <c r="H400">
        <v>0.12468</v>
      </c>
    </row>
    <row r="401" spans="1:8" x14ac:dyDescent="0.3">
      <c r="A401">
        <v>4.8970000000000002</v>
      </c>
      <c r="B401">
        <v>3.6316000000000002</v>
      </c>
      <c r="C401">
        <v>2.8633000000000002</v>
      </c>
      <c r="D401">
        <v>0.76834000000000002</v>
      </c>
      <c r="E401">
        <v>4.8970000000000002</v>
      </c>
      <c r="F401">
        <v>2.5198</v>
      </c>
      <c r="G401">
        <v>2.2056</v>
      </c>
      <c r="H401">
        <v>0.31419000000000002</v>
      </c>
    </row>
    <row r="402" spans="1:8" x14ac:dyDescent="0.3">
      <c r="A402">
        <v>3.9161000000000001</v>
      </c>
      <c r="B402">
        <v>1.9684999999999999</v>
      </c>
      <c r="C402">
        <v>1.9662999999999999</v>
      </c>
      <c r="D402">
        <v>2.1795E-3</v>
      </c>
      <c r="E402">
        <v>3.9161000000000001</v>
      </c>
      <c r="F402">
        <v>1.7242999999999999</v>
      </c>
      <c r="G402">
        <v>1.6833</v>
      </c>
      <c r="H402">
        <v>4.1009999999999998E-2</v>
      </c>
    </row>
    <row r="403" spans="1:8" x14ac:dyDescent="0.3">
      <c r="A403">
        <v>3.9116</v>
      </c>
      <c r="B403">
        <v>1.6232</v>
      </c>
      <c r="C403">
        <v>1.9621999999999999</v>
      </c>
      <c r="D403">
        <v>-0.33899000000000001</v>
      </c>
      <c r="E403">
        <v>3.9116</v>
      </c>
      <c r="F403">
        <v>1.5563</v>
      </c>
      <c r="G403">
        <v>1.6809000000000001</v>
      </c>
      <c r="H403">
        <v>-0.12459000000000001</v>
      </c>
    </row>
    <row r="404" spans="1:8" x14ac:dyDescent="0.3">
      <c r="A404">
        <v>4.3921999999999999</v>
      </c>
      <c r="B404">
        <v>2.2201</v>
      </c>
      <c r="C404">
        <v>2.4016999999999999</v>
      </c>
      <c r="D404">
        <v>-0.18164</v>
      </c>
      <c r="E404">
        <v>4.3921999999999999</v>
      </c>
      <c r="F404">
        <v>1.8129</v>
      </c>
      <c r="G404">
        <v>1.9368000000000001</v>
      </c>
      <c r="H404">
        <v>-0.12393</v>
      </c>
    </row>
    <row r="405" spans="1:8" x14ac:dyDescent="0.3">
      <c r="A405">
        <v>4.4832999999999998</v>
      </c>
      <c r="B405">
        <v>2.6212</v>
      </c>
      <c r="C405">
        <v>2.4849999999999999</v>
      </c>
      <c r="D405">
        <v>0.13613</v>
      </c>
      <c r="E405">
        <v>4.4832999999999998</v>
      </c>
      <c r="F405">
        <v>2.2454999999999998</v>
      </c>
      <c r="G405">
        <v>1.9854000000000001</v>
      </c>
      <c r="H405">
        <v>0.26016</v>
      </c>
    </row>
    <row r="406" spans="1:8" x14ac:dyDescent="0.3">
      <c r="A406">
        <v>3.9792999999999998</v>
      </c>
      <c r="B406">
        <v>2.4392999999999998</v>
      </c>
      <c r="C406">
        <v>2.0240999999999998</v>
      </c>
      <c r="D406">
        <v>0.41524</v>
      </c>
      <c r="E406">
        <v>3.9792999999999998</v>
      </c>
      <c r="F406">
        <v>2.1553</v>
      </c>
      <c r="G406">
        <v>1.7169000000000001</v>
      </c>
      <c r="H406">
        <v>0.43841999999999998</v>
      </c>
    </row>
    <row r="407" spans="1:8" x14ac:dyDescent="0.3">
      <c r="A407">
        <v>4.4893999999999998</v>
      </c>
      <c r="B407">
        <v>3.1410999999999998</v>
      </c>
      <c r="C407">
        <v>2.4906000000000001</v>
      </c>
      <c r="D407">
        <v>0.65058000000000005</v>
      </c>
      <c r="E407">
        <v>4.4893999999999998</v>
      </c>
      <c r="F407">
        <v>2.4182999999999999</v>
      </c>
      <c r="G407">
        <v>1.9885999999999999</v>
      </c>
      <c r="H407">
        <v>0.42974000000000001</v>
      </c>
    </row>
    <row r="408" spans="1:8" x14ac:dyDescent="0.3">
      <c r="A408">
        <v>4.0479000000000003</v>
      </c>
      <c r="B408">
        <v>3.5842999999999998</v>
      </c>
      <c r="C408">
        <v>2.0868000000000002</v>
      </c>
      <c r="D408">
        <v>1.4975000000000001</v>
      </c>
      <c r="E408">
        <v>4.0479000000000003</v>
      </c>
      <c r="F408">
        <v>2.4502000000000002</v>
      </c>
      <c r="G408">
        <v>1.7535000000000001</v>
      </c>
      <c r="H408">
        <v>0.69679000000000002</v>
      </c>
    </row>
    <row r="409" spans="1:8" x14ac:dyDescent="0.3">
      <c r="A409">
        <v>4.4263000000000003</v>
      </c>
      <c r="B409">
        <v>2.7715999999999998</v>
      </c>
      <c r="C409">
        <v>2.4329000000000001</v>
      </c>
      <c r="D409">
        <v>0.33871000000000001</v>
      </c>
      <c r="E409">
        <v>4.4263000000000003</v>
      </c>
      <c r="F409">
        <v>2.3096000000000001</v>
      </c>
      <c r="G409">
        <v>1.9550000000000001</v>
      </c>
      <c r="H409">
        <v>0.35465000000000002</v>
      </c>
    </row>
    <row r="410" spans="1:8" x14ac:dyDescent="0.3">
      <c r="A410">
        <v>4.5437000000000003</v>
      </c>
      <c r="B410">
        <v>3.9698000000000002</v>
      </c>
      <c r="C410">
        <v>2.5402999999999998</v>
      </c>
      <c r="D410">
        <v>1.4295</v>
      </c>
      <c r="E410">
        <v>4.5437000000000003</v>
      </c>
      <c r="F410">
        <v>2.5276000000000001</v>
      </c>
      <c r="G410">
        <v>2.0175000000000001</v>
      </c>
      <c r="H410">
        <v>0.51012999999999997</v>
      </c>
    </row>
    <row r="411" spans="1:8" x14ac:dyDescent="0.3">
      <c r="A411">
        <v>5.4008000000000003</v>
      </c>
      <c r="B411">
        <v>3.4839000000000002</v>
      </c>
      <c r="C411">
        <v>3.3239999999999998</v>
      </c>
      <c r="D411">
        <v>0.15984000000000001</v>
      </c>
      <c r="E411">
        <v>5.4008000000000003</v>
      </c>
      <c r="F411">
        <v>2.3997000000000002</v>
      </c>
      <c r="G411">
        <v>2.4739</v>
      </c>
      <c r="H411">
        <v>-7.4264999999999998E-2</v>
      </c>
    </row>
    <row r="412" spans="1:8" x14ac:dyDescent="0.3">
      <c r="A412">
        <v>3.5907</v>
      </c>
      <c r="B412">
        <v>1.1460999999999999</v>
      </c>
      <c r="C412">
        <v>1.6688000000000001</v>
      </c>
      <c r="D412">
        <v>-0.52263999999999999</v>
      </c>
      <c r="E412">
        <v>3.5907</v>
      </c>
      <c r="F412">
        <v>1.1138999999999999</v>
      </c>
      <c r="G412">
        <v>1.51</v>
      </c>
      <c r="H412">
        <v>-0.39605000000000001</v>
      </c>
    </row>
    <row r="413" spans="1:8" x14ac:dyDescent="0.3">
      <c r="A413">
        <v>3.6011000000000002</v>
      </c>
      <c r="B413">
        <v>0.77815000000000001</v>
      </c>
      <c r="C413">
        <v>1.6781999999999999</v>
      </c>
      <c r="D413">
        <v>-0.90007999999999999</v>
      </c>
      <c r="E413">
        <v>3.6011000000000002</v>
      </c>
      <c r="F413">
        <v>0.77815000000000001</v>
      </c>
      <c r="G413">
        <v>1.5155000000000001</v>
      </c>
      <c r="H413">
        <v>-0.73736000000000002</v>
      </c>
    </row>
    <row r="414" spans="1:8" x14ac:dyDescent="0.3">
      <c r="A414">
        <v>4.1753</v>
      </c>
      <c r="B414">
        <v>2.1429999999999998</v>
      </c>
      <c r="C414">
        <v>2.2033</v>
      </c>
      <c r="D414">
        <v>-6.0296000000000002E-2</v>
      </c>
      <c r="E414">
        <v>4.1753</v>
      </c>
      <c r="F414">
        <v>1.8920999999999999</v>
      </c>
      <c r="G414">
        <v>1.8212999999999999</v>
      </c>
      <c r="H414">
        <v>7.0807999999999996E-2</v>
      </c>
    </row>
    <row r="415" spans="1:8" x14ac:dyDescent="0.3">
      <c r="A415">
        <v>4.5697999999999999</v>
      </c>
      <c r="B415">
        <v>3.1208999999999998</v>
      </c>
      <c r="C415">
        <v>2.5640999999999998</v>
      </c>
      <c r="D415">
        <v>0.55681000000000003</v>
      </c>
      <c r="E415">
        <v>4.5697999999999999</v>
      </c>
      <c r="F415">
        <v>2.3578999999999999</v>
      </c>
      <c r="G415">
        <v>2.0314000000000001</v>
      </c>
      <c r="H415">
        <v>0.32655000000000001</v>
      </c>
    </row>
    <row r="416" spans="1:8" x14ac:dyDescent="0.3">
      <c r="A416">
        <v>3.8776999999999999</v>
      </c>
      <c r="B416">
        <v>3.0366</v>
      </c>
      <c r="C416">
        <v>1.9312</v>
      </c>
      <c r="D416">
        <v>1.1053999999999999</v>
      </c>
      <c r="E416">
        <v>3.8776999999999999</v>
      </c>
      <c r="F416">
        <v>2.3443999999999998</v>
      </c>
      <c r="G416">
        <v>1.6628000000000001</v>
      </c>
      <c r="H416">
        <v>0.68156000000000005</v>
      </c>
    </row>
    <row r="417" spans="1:8" x14ac:dyDescent="0.3">
      <c r="A417">
        <v>3.7317</v>
      </c>
      <c r="B417">
        <v>0.30103000000000002</v>
      </c>
      <c r="C417">
        <v>1.7977000000000001</v>
      </c>
      <c r="D417">
        <v>-1.4966999999999999</v>
      </c>
      <c r="E417">
        <v>3.7317</v>
      </c>
      <c r="F417">
        <v>0</v>
      </c>
      <c r="G417">
        <v>1.5851</v>
      </c>
      <c r="H417">
        <v>-1.5851</v>
      </c>
    </row>
    <row r="418" spans="1:8" x14ac:dyDescent="0.3">
      <c r="A418">
        <v>3.6251000000000002</v>
      </c>
      <c r="B418">
        <v>3.8736000000000002</v>
      </c>
      <c r="C418">
        <v>1.7001999999999999</v>
      </c>
      <c r="D418">
        <v>2.1732999999999998</v>
      </c>
      <c r="E418">
        <v>3.6251000000000002</v>
      </c>
      <c r="F418">
        <v>2.5888</v>
      </c>
      <c r="G418">
        <v>1.5283</v>
      </c>
      <c r="H418">
        <v>1.0605</v>
      </c>
    </row>
    <row r="419" spans="1:8" x14ac:dyDescent="0.3">
      <c r="A419">
        <v>4.2150999999999996</v>
      </c>
      <c r="B419">
        <v>1.9444999999999999</v>
      </c>
      <c r="C419">
        <v>2.2397</v>
      </c>
      <c r="D419">
        <v>-0.29525000000000001</v>
      </c>
      <c r="E419">
        <v>4.2150999999999996</v>
      </c>
      <c r="F419">
        <v>1.8194999999999999</v>
      </c>
      <c r="G419">
        <v>1.8425</v>
      </c>
      <c r="H419">
        <v>-2.2955E-2</v>
      </c>
    </row>
    <row r="420" spans="1:8" x14ac:dyDescent="0.3">
      <c r="A420">
        <v>4.3844000000000003</v>
      </c>
      <c r="B420">
        <v>2.9956</v>
      </c>
      <c r="C420">
        <v>2.3946000000000001</v>
      </c>
      <c r="D420">
        <v>0.60102</v>
      </c>
      <c r="E420">
        <v>4.3844000000000003</v>
      </c>
      <c r="F420">
        <v>2.3502000000000001</v>
      </c>
      <c r="G420">
        <v>1.9327000000000001</v>
      </c>
      <c r="H420">
        <v>0.41754999999999998</v>
      </c>
    </row>
    <row r="421" spans="1:8" x14ac:dyDescent="0.3">
      <c r="A421">
        <v>3.9026999999999998</v>
      </c>
      <c r="B421">
        <v>1.6532</v>
      </c>
      <c r="C421">
        <v>1.9540999999999999</v>
      </c>
      <c r="D421">
        <v>-0.30086000000000002</v>
      </c>
      <c r="E421">
        <v>3.9026999999999998</v>
      </c>
      <c r="F421">
        <v>1.5798000000000001</v>
      </c>
      <c r="G421">
        <v>1.6760999999999999</v>
      </c>
      <c r="H421">
        <v>-9.6359E-2</v>
      </c>
    </row>
    <row r="422" spans="1:8" x14ac:dyDescent="0.3">
      <c r="A422">
        <v>3.9188000000000001</v>
      </c>
      <c r="B422">
        <v>1.4914000000000001</v>
      </c>
      <c r="C422">
        <v>1.9688000000000001</v>
      </c>
      <c r="D422">
        <v>-0.47738999999999998</v>
      </c>
      <c r="E422">
        <v>3.9188000000000001</v>
      </c>
      <c r="F422">
        <v>1.4472</v>
      </c>
      <c r="G422">
        <v>1.6847000000000001</v>
      </c>
      <c r="H422">
        <v>-0.23752999999999999</v>
      </c>
    </row>
    <row r="423" spans="1:8" x14ac:dyDescent="0.3">
      <c r="A423">
        <v>4.2443999999999997</v>
      </c>
      <c r="B423">
        <v>2.1139000000000001</v>
      </c>
      <c r="C423">
        <v>2.2665999999999999</v>
      </c>
      <c r="D423">
        <v>-0.15262999999999999</v>
      </c>
      <c r="E423">
        <v>4.2443999999999997</v>
      </c>
      <c r="F423">
        <v>1.9345000000000001</v>
      </c>
      <c r="G423">
        <v>1.8581000000000001</v>
      </c>
      <c r="H423">
        <v>7.6372999999999996E-2</v>
      </c>
    </row>
    <row r="424" spans="1:8" x14ac:dyDescent="0.3">
      <c r="A424">
        <v>4.4333999999999998</v>
      </c>
      <c r="B424">
        <v>2.2201</v>
      </c>
      <c r="C424">
        <v>2.4394</v>
      </c>
      <c r="D424">
        <v>-0.21925</v>
      </c>
      <c r="E424">
        <v>4.4333999999999998</v>
      </c>
      <c r="F424">
        <v>2.0169999999999999</v>
      </c>
      <c r="G424">
        <v>1.9587000000000001</v>
      </c>
      <c r="H424">
        <v>5.8284000000000002E-2</v>
      </c>
    </row>
    <row r="425" spans="1:8" x14ac:dyDescent="0.3">
      <c r="A425">
        <v>4.1836000000000002</v>
      </c>
      <c r="B425">
        <v>1</v>
      </c>
      <c r="C425">
        <v>2.2109999999999999</v>
      </c>
      <c r="D425">
        <v>-1.2110000000000001</v>
      </c>
      <c r="E425">
        <v>4.1836000000000002</v>
      </c>
      <c r="F425">
        <v>1</v>
      </c>
      <c r="G425">
        <v>1.8257000000000001</v>
      </c>
      <c r="H425">
        <v>-0.82574000000000003</v>
      </c>
    </row>
    <row r="426" spans="1:8" x14ac:dyDescent="0.3">
      <c r="A426">
        <v>3.5838000000000001</v>
      </c>
      <c r="B426">
        <v>2.0569000000000002</v>
      </c>
      <c r="C426">
        <v>1.6624000000000001</v>
      </c>
      <c r="D426">
        <v>0.39451000000000003</v>
      </c>
      <c r="E426">
        <v>3.5838000000000001</v>
      </c>
      <c r="F426">
        <v>1.8512999999999999</v>
      </c>
      <c r="G426">
        <v>1.5063</v>
      </c>
      <c r="H426">
        <v>0.34497</v>
      </c>
    </row>
    <row r="427" spans="1:8" x14ac:dyDescent="0.3">
      <c r="A427">
        <v>5.0077999999999996</v>
      </c>
      <c r="B427">
        <v>3.5960000000000001</v>
      </c>
      <c r="C427">
        <v>2.9647000000000001</v>
      </c>
      <c r="D427">
        <v>0.63136000000000003</v>
      </c>
      <c r="E427">
        <v>5.0077999999999996</v>
      </c>
      <c r="F427">
        <v>2.5211000000000001</v>
      </c>
      <c r="G427">
        <v>2.2646999999999999</v>
      </c>
      <c r="H427">
        <v>0.25646000000000002</v>
      </c>
    </row>
    <row r="428" spans="1:8" x14ac:dyDescent="0.3">
      <c r="A428">
        <v>3.5222000000000002</v>
      </c>
      <c r="B428">
        <v>1.0414000000000001</v>
      </c>
      <c r="C428">
        <v>1.6061000000000001</v>
      </c>
      <c r="D428">
        <v>-0.56469000000000003</v>
      </c>
      <c r="E428">
        <v>3.5222000000000002</v>
      </c>
      <c r="F428">
        <v>1.0414000000000001</v>
      </c>
      <c r="G428">
        <v>1.4735</v>
      </c>
      <c r="H428">
        <v>-0.43209999999999998</v>
      </c>
    </row>
    <row r="429" spans="1:8" x14ac:dyDescent="0.3">
      <c r="A429">
        <v>5.2447999999999997</v>
      </c>
      <c r="B429">
        <v>2.9180000000000001</v>
      </c>
      <c r="C429">
        <v>3.1814</v>
      </c>
      <c r="D429">
        <v>-0.26334000000000002</v>
      </c>
      <c r="E429">
        <v>5.2447999999999997</v>
      </c>
      <c r="F429">
        <v>2.2528999999999999</v>
      </c>
      <c r="G429">
        <v>2.3908999999999998</v>
      </c>
      <c r="H429">
        <v>-0.13800999999999999</v>
      </c>
    </row>
    <row r="430" spans="1:8" x14ac:dyDescent="0.3">
      <c r="A430">
        <v>5.2145999999999999</v>
      </c>
      <c r="B430">
        <v>3.1558999999999999</v>
      </c>
      <c r="C430">
        <v>3.1537999999999999</v>
      </c>
      <c r="D430">
        <v>2.1640000000000001E-3</v>
      </c>
      <c r="E430">
        <v>5.2145999999999999</v>
      </c>
      <c r="F430">
        <v>2.3944999999999999</v>
      </c>
      <c r="G430">
        <v>2.3748</v>
      </c>
      <c r="H430">
        <v>1.9661999999999999E-2</v>
      </c>
    </row>
    <row r="431" spans="1:8" x14ac:dyDescent="0.3">
      <c r="A431">
        <v>4.9748000000000001</v>
      </c>
      <c r="B431">
        <v>2.8791000000000002</v>
      </c>
      <c r="C431">
        <v>2.9344999999999999</v>
      </c>
      <c r="D431">
        <v>-5.5365999999999999E-2</v>
      </c>
      <c r="E431">
        <v>4.9748000000000001</v>
      </c>
      <c r="F431">
        <v>2.3654999999999999</v>
      </c>
      <c r="G431">
        <v>2.2471000000000001</v>
      </c>
      <c r="H431">
        <v>0.11842</v>
      </c>
    </row>
    <row r="432" spans="1:8" x14ac:dyDescent="0.3">
      <c r="A432">
        <v>5.3760000000000003</v>
      </c>
      <c r="B432">
        <v>3.1398999999999999</v>
      </c>
      <c r="C432">
        <v>3.3014000000000001</v>
      </c>
      <c r="D432">
        <v>-0.16153999999999999</v>
      </c>
      <c r="E432">
        <v>5.3760000000000003</v>
      </c>
      <c r="F432">
        <v>2.3578999999999999</v>
      </c>
      <c r="G432">
        <v>2.4607999999999999</v>
      </c>
      <c r="H432">
        <v>-0.10283</v>
      </c>
    </row>
    <row r="433" spans="1:8" x14ac:dyDescent="0.3">
      <c r="A433">
        <v>4.8737000000000004</v>
      </c>
      <c r="B433">
        <v>3.5131999999999999</v>
      </c>
      <c r="C433">
        <v>2.8420999999999998</v>
      </c>
      <c r="D433">
        <v>0.67113</v>
      </c>
      <c r="E433">
        <v>4.8737000000000004</v>
      </c>
      <c r="F433">
        <v>2.4870999999999999</v>
      </c>
      <c r="G433">
        <v>2.1932999999999998</v>
      </c>
      <c r="H433">
        <v>0.29386000000000001</v>
      </c>
    </row>
    <row r="434" spans="1:8" x14ac:dyDescent="0.3">
      <c r="A434">
        <v>3.6274999999999999</v>
      </c>
      <c r="B434">
        <v>1.2787999999999999</v>
      </c>
      <c r="C434">
        <v>1.7023999999999999</v>
      </c>
      <c r="D434">
        <v>-0.42360999999999999</v>
      </c>
      <c r="E434">
        <v>3.6274999999999999</v>
      </c>
      <c r="F434">
        <v>1.2040999999999999</v>
      </c>
      <c r="G434">
        <v>1.5296000000000001</v>
      </c>
      <c r="H434">
        <v>-0.32544000000000001</v>
      </c>
    </row>
    <row r="435" spans="1:8" x14ac:dyDescent="0.3">
      <c r="A435">
        <v>4.6346999999999996</v>
      </c>
      <c r="B435">
        <v>2.2201</v>
      </c>
      <c r="C435">
        <v>2.6234999999999999</v>
      </c>
      <c r="D435">
        <v>-0.40334999999999999</v>
      </c>
      <c r="E435">
        <v>4.6346999999999996</v>
      </c>
      <c r="F435">
        <v>1.9494</v>
      </c>
      <c r="G435">
        <v>2.0659999999999998</v>
      </c>
      <c r="H435">
        <v>-0.11656999999999999</v>
      </c>
    </row>
    <row r="436" spans="1:8" x14ac:dyDescent="0.3">
      <c r="A436">
        <v>4.1803999999999997</v>
      </c>
      <c r="B436">
        <v>2.7679</v>
      </c>
      <c r="C436">
        <v>2.2080000000000002</v>
      </c>
      <c r="D436">
        <v>0.55989</v>
      </c>
      <c r="E436">
        <v>4.1803999999999997</v>
      </c>
      <c r="F436">
        <v>2.3424</v>
      </c>
      <c r="G436">
        <v>1.8240000000000001</v>
      </c>
      <c r="H436">
        <v>0.51839999999999997</v>
      </c>
    </row>
    <row r="437" spans="1:8" x14ac:dyDescent="0.3">
      <c r="A437">
        <v>4.1459000000000001</v>
      </c>
      <c r="B437">
        <v>2.3711000000000002</v>
      </c>
      <c r="C437">
        <v>2.1764999999999999</v>
      </c>
      <c r="D437">
        <v>0.19461999999999999</v>
      </c>
      <c r="E437">
        <v>4.1459000000000001</v>
      </c>
      <c r="F437">
        <v>2.0531000000000001</v>
      </c>
      <c r="G437">
        <v>1.8056000000000001</v>
      </c>
      <c r="H437">
        <v>0.24743000000000001</v>
      </c>
    </row>
    <row r="438" spans="1:8" x14ac:dyDescent="0.3">
      <c r="A438">
        <v>3.6907000000000001</v>
      </c>
      <c r="B438">
        <v>1.1760999999999999</v>
      </c>
      <c r="C438">
        <v>1.7602</v>
      </c>
      <c r="D438">
        <v>-0.58411999999999997</v>
      </c>
      <c r="E438">
        <v>3.6907000000000001</v>
      </c>
      <c r="F438">
        <v>1</v>
      </c>
      <c r="G438">
        <v>1.5631999999999999</v>
      </c>
      <c r="H438">
        <v>-0.56325000000000003</v>
      </c>
    </row>
    <row r="439" spans="1:8" x14ac:dyDescent="0.3">
      <c r="A439">
        <v>5.5692000000000004</v>
      </c>
      <c r="B439">
        <v>2.8351000000000002</v>
      </c>
      <c r="C439">
        <v>3.4780000000000002</v>
      </c>
      <c r="D439">
        <v>-0.64298999999999995</v>
      </c>
      <c r="E439">
        <v>5.5692000000000004</v>
      </c>
      <c r="F439">
        <v>2.1903000000000001</v>
      </c>
      <c r="G439">
        <v>2.5636000000000001</v>
      </c>
      <c r="H439">
        <v>-0.37329000000000001</v>
      </c>
    </row>
    <row r="440" spans="1:8" x14ac:dyDescent="0.3">
      <c r="A440">
        <v>4.7032999999999996</v>
      </c>
      <c r="B440">
        <v>2.5899000000000001</v>
      </c>
      <c r="C440">
        <v>2.6861999999999999</v>
      </c>
      <c r="D440">
        <v>-9.6278000000000002E-2</v>
      </c>
      <c r="E440">
        <v>4.7032999999999996</v>
      </c>
      <c r="F440">
        <v>2.2252999999999998</v>
      </c>
      <c r="G440">
        <v>2.1025</v>
      </c>
      <c r="H440">
        <v>0.12280000000000001</v>
      </c>
    </row>
    <row r="441" spans="1:8" x14ac:dyDescent="0.3">
      <c r="A441">
        <v>4.2413999999999996</v>
      </c>
      <c r="B441">
        <v>2.7825000000000002</v>
      </c>
      <c r="C441">
        <v>2.2637999999999998</v>
      </c>
      <c r="D441">
        <v>0.51863000000000004</v>
      </c>
      <c r="E441">
        <v>4.2413999999999996</v>
      </c>
      <c r="F441">
        <v>2.2625000000000002</v>
      </c>
      <c r="G441">
        <v>1.8565</v>
      </c>
      <c r="H441">
        <v>0.40590999999999999</v>
      </c>
    </row>
    <row r="442" spans="1:8" x14ac:dyDescent="0.3">
      <c r="A442">
        <v>5.0823</v>
      </c>
      <c r="B442">
        <v>3.7797000000000001</v>
      </c>
      <c r="C442">
        <v>3.0327999999999999</v>
      </c>
      <c r="D442">
        <v>0.74695999999999996</v>
      </c>
      <c r="E442">
        <v>5.0823</v>
      </c>
      <c r="F442">
        <v>2.4579</v>
      </c>
      <c r="G442">
        <v>2.3043</v>
      </c>
      <c r="H442">
        <v>0.15354999999999999</v>
      </c>
    </row>
    <row r="443" spans="1:8" x14ac:dyDescent="0.3">
      <c r="A443">
        <v>4.3159000000000001</v>
      </c>
      <c r="B443">
        <v>2.3874</v>
      </c>
      <c r="C443">
        <v>2.3319000000000001</v>
      </c>
      <c r="D443">
        <v>5.5448999999999998E-2</v>
      </c>
      <c r="E443">
        <v>4.3159000000000001</v>
      </c>
      <c r="F443">
        <v>2.0531000000000001</v>
      </c>
      <c r="G443">
        <v>1.8962000000000001</v>
      </c>
      <c r="H443">
        <v>0.15687999999999999</v>
      </c>
    </row>
    <row r="444" spans="1:8" x14ac:dyDescent="0.3">
      <c r="A444">
        <v>4.2590000000000003</v>
      </c>
      <c r="B444">
        <v>3.4929000000000001</v>
      </c>
      <c r="C444">
        <v>2.2799</v>
      </c>
      <c r="D444">
        <v>1.2130000000000001</v>
      </c>
      <c r="E444">
        <v>4.2590000000000003</v>
      </c>
      <c r="F444">
        <v>2.4314</v>
      </c>
      <c r="G444">
        <v>1.8658999999999999</v>
      </c>
      <c r="H444">
        <v>0.56545000000000001</v>
      </c>
    </row>
    <row r="445" spans="1:8" x14ac:dyDescent="0.3">
      <c r="A445">
        <v>3.8128000000000002</v>
      </c>
      <c r="B445">
        <v>1.6128</v>
      </c>
      <c r="C445">
        <v>1.8718999999999999</v>
      </c>
      <c r="D445">
        <v>-0.25911000000000001</v>
      </c>
      <c r="E445">
        <v>3.8128000000000002</v>
      </c>
      <c r="F445">
        <v>1.5798000000000001</v>
      </c>
      <c r="G445">
        <v>1.6283000000000001</v>
      </c>
      <c r="H445">
        <v>-4.8502000000000003E-2</v>
      </c>
    </row>
    <row r="446" spans="1:8" x14ac:dyDescent="0.3">
      <c r="A446">
        <v>3.8944000000000001</v>
      </c>
      <c r="B446">
        <v>1.7403999999999999</v>
      </c>
      <c r="C446">
        <v>1.9463999999999999</v>
      </c>
      <c r="D446">
        <v>-0.20608000000000001</v>
      </c>
      <c r="E446">
        <v>3.8944000000000001</v>
      </c>
      <c r="F446">
        <v>1.5563</v>
      </c>
      <c r="G446">
        <v>1.6717</v>
      </c>
      <c r="H446">
        <v>-0.1154</v>
      </c>
    </row>
    <row r="447" spans="1:8" x14ac:dyDescent="0.3">
      <c r="A447">
        <v>5.2404000000000002</v>
      </c>
      <c r="B447">
        <v>3.5472000000000001</v>
      </c>
      <c r="C447">
        <v>3.1774</v>
      </c>
      <c r="D447">
        <v>0.36976999999999999</v>
      </c>
      <c r="E447">
        <v>5.2404000000000002</v>
      </c>
      <c r="F447">
        <v>2.4518</v>
      </c>
      <c r="G447">
        <v>2.3885000000000001</v>
      </c>
      <c r="H447">
        <v>6.3249E-2</v>
      </c>
    </row>
    <row r="448" spans="1:8" x14ac:dyDescent="0.3">
      <c r="A448">
        <v>4.7870999999999997</v>
      </c>
      <c r="B448">
        <v>2.9916999999999998</v>
      </c>
      <c r="C448">
        <v>2.7629000000000001</v>
      </c>
      <c r="D448">
        <v>0.2288</v>
      </c>
      <c r="E448">
        <v>4.7870999999999997</v>
      </c>
      <c r="F448">
        <v>2.3262999999999998</v>
      </c>
      <c r="G448">
        <v>2.1471</v>
      </c>
      <c r="H448">
        <v>0.17918999999999999</v>
      </c>
    </row>
    <row r="449" spans="1:8" x14ac:dyDescent="0.3">
      <c r="A449">
        <v>4.6214000000000004</v>
      </c>
      <c r="B449">
        <v>2.1173000000000002</v>
      </c>
      <c r="C449">
        <v>2.6113</v>
      </c>
      <c r="D449">
        <v>-0.49407000000000001</v>
      </c>
      <c r="E449">
        <v>4.6214000000000004</v>
      </c>
      <c r="F449">
        <v>1.9294</v>
      </c>
      <c r="G449">
        <v>2.0589</v>
      </c>
      <c r="H449">
        <v>-0.12948000000000001</v>
      </c>
    </row>
    <row r="450" spans="1:8" x14ac:dyDescent="0.3">
      <c r="A450">
        <v>3.8407</v>
      </c>
      <c r="B450">
        <v>1.6901999999999999</v>
      </c>
      <c r="C450">
        <v>1.8973</v>
      </c>
      <c r="D450">
        <v>-0.20713999999999999</v>
      </c>
      <c r="E450">
        <v>3.8407</v>
      </c>
      <c r="F450">
        <v>1.4914000000000001</v>
      </c>
      <c r="G450">
        <v>1.6431</v>
      </c>
      <c r="H450">
        <v>-0.15174000000000001</v>
      </c>
    </row>
    <row r="451" spans="1:8" x14ac:dyDescent="0.3">
      <c r="A451">
        <v>4.8879999999999999</v>
      </c>
      <c r="B451">
        <v>3.0855999999999999</v>
      </c>
      <c r="C451">
        <v>2.8551000000000002</v>
      </c>
      <c r="D451">
        <v>0.23055</v>
      </c>
      <c r="E451">
        <v>4.8879999999999999</v>
      </c>
      <c r="F451">
        <v>2.3711000000000002</v>
      </c>
      <c r="G451">
        <v>2.2008999999999999</v>
      </c>
      <c r="H451">
        <v>0.17022000000000001</v>
      </c>
    </row>
    <row r="452" spans="1:8" x14ac:dyDescent="0.3">
      <c r="A452">
        <v>5.3685999999999998</v>
      </c>
      <c r="B452">
        <v>3.3147000000000002</v>
      </c>
      <c r="C452">
        <v>3.2946</v>
      </c>
      <c r="D452">
        <v>2.0091999999999999E-2</v>
      </c>
      <c r="E452">
        <v>5.3685999999999998</v>
      </c>
      <c r="F452">
        <v>2.3927</v>
      </c>
      <c r="G452">
        <v>2.4567999999999999</v>
      </c>
      <c r="H452">
        <v>-6.411E-2</v>
      </c>
    </row>
    <row r="453" spans="1:8" x14ac:dyDescent="0.3">
      <c r="A453">
        <v>3.8492000000000002</v>
      </c>
      <c r="B453">
        <v>1.6901999999999999</v>
      </c>
      <c r="C453">
        <v>1.9052</v>
      </c>
      <c r="D453">
        <v>-0.21496999999999999</v>
      </c>
      <c r="E453">
        <v>3.8492000000000002</v>
      </c>
      <c r="F453">
        <v>1.6435</v>
      </c>
      <c r="G453">
        <v>1.6476999999999999</v>
      </c>
      <c r="H453">
        <v>-4.2113999999999997E-3</v>
      </c>
    </row>
    <row r="454" spans="1:8" x14ac:dyDescent="0.3">
      <c r="A454">
        <v>4.2519999999999998</v>
      </c>
      <c r="B454">
        <v>2.5489999999999999</v>
      </c>
      <c r="C454">
        <v>2.2734999999999999</v>
      </c>
      <c r="D454">
        <v>0.27548</v>
      </c>
      <c r="E454">
        <v>4.2519999999999998</v>
      </c>
      <c r="F454">
        <v>2.3243</v>
      </c>
      <c r="G454">
        <v>1.8622000000000001</v>
      </c>
      <c r="H454">
        <v>0.46211000000000002</v>
      </c>
    </row>
    <row r="455" spans="1:8" x14ac:dyDescent="0.3">
      <c r="A455">
        <v>4.7595999999999998</v>
      </c>
      <c r="B455">
        <v>3.2208999999999999</v>
      </c>
      <c r="C455">
        <v>2.7376999999999998</v>
      </c>
      <c r="D455">
        <v>0.48321999999999998</v>
      </c>
      <c r="E455">
        <v>4.7595999999999998</v>
      </c>
      <c r="F455">
        <v>2.3384999999999998</v>
      </c>
      <c r="G455">
        <v>2.1324999999999998</v>
      </c>
      <c r="H455">
        <v>0.20598</v>
      </c>
    </row>
    <row r="456" spans="1:8" x14ac:dyDescent="0.3">
      <c r="A456">
        <v>4.6910999999999996</v>
      </c>
      <c r="B456">
        <v>2.3837999999999999</v>
      </c>
      <c r="C456">
        <v>2.6751</v>
      </c>
      <c r="D456">
        <v>-0.29127999999999998</v>
      </c>
      <c r="E456">
        <v>4.6910999999999996</v>
      </c>
      <c r="F456">
        <v>1.8976</v>
      </c>
      <c r="G456">
        <v>2.0960000000000001</v>
      </c>
      <c r="H456">
        <v>-0.19839999999999999</v>
      </c>
    </row>
    <row r="457" spans="1:8" x14ac:dyDescent="0.3">
      <c r="A457">
        <v>3.8197000000000001</v>
      </c>
      <c r="B457">
        <v>2.5415999999999999</v>
      </c>
      <c r="C457">
        <v>1.8781000000000001</v>
      </c>
      <c r="D457">
        <v>0.66344000000000003</v>
      </c>
      <c r="E457">
        <v>3.8197000000000001</v>
      </c>
      <c r="F457">
        <v>2.1583999999999999</v>
      </c>
      <c r="G457">
        <v>1.6318999999999999</v>
      </c>
      <c r="H457">
        <v>0.52644000000000002</v>
      </c>
    </row>
    <row r="458" spans="1:8" x14ac:dyDescent="0.3">
      <c r="A458">
        <v>5.0967000000000002</v>
      </c>
      <c r="B458">
        <v>2.1903000000000001</v>
      </c>
      <c r="C458">
        <v>3.0459999999999998</v>
      </c>
      <c r="D458">
        <v>-0.85563999999999996</v>
      </c>
      <c r="E458">
        <v>5.0967000000000002</v>
      </c>
      <c r="F458">
        <v>1.9444999999999999</v>
      </c>
      <c r="G458">
        <v>2.3119999999999998</v>
      </c>
      <c r="H458">
        <v>-0.36752000000000001</v>
      </c>
    </row>
    <row r="459" spans="1:8" x14ac:dyDescent="0.3">
      <c r="A459">
        <v>4.6471999999999998</v>
      </c>
      <c r="B459">
        <v>2.8351000000000002</v>
      </c>
      <c r="C459">
        <v>2.6349</v>
      </c>
      <c r="D459">
        <v>0.20016</v>
      </c>
      <c r="E459">
        <v>4.6471999999999998</v>
      </c>
      <c r="F459">
        <v>2.3096000000000001</v>
      </c>
      <c r="G459">
        <v>2.0726</v>
      </c>
      <c r="H459">
        <v>0.23701</v>
      </c>
    </row>
    <row r="460" spans="1:8" x14ac:dyDescent="0.3">
      <c r="A460">
        <v>4.4778000000000002</v>
      </c>
      <c r="B460">
        <v>2.5670000000000002</v>
      </c>
      <c r="C460">
        <v>2.48</v>
      </c>
      <c r="D460">
        <v>8.7072999999999998E-2</v>
      </c>
      <c r="E460">
        <v>4.4778000000000002</v>
      </c>
      <c r="F460">
        <v>2.1398999999999999</v>
      </c>
      <c r="G460">
        <v>1.9823999999999999</v>
      </c>
      <c r="H460">
        <v>0.15748999999999999</v>
      </c>
    </row>
    <row r="461" spans="1:8" x14ac:dyDescent="0.3">
      <c r="A461">
        <v>5.1768000000000001</v>
      </c>
      <c r="B461">
        <v>3.6520000000000001</v>
      </c>
      <c r="C461">
        <v>3.1192000000000002</v>
      </c>
      <c r="D461">
        <v>0.53271000000000002</v>
      </c>
      <c r="E461">
        <v>5.1768000000000001</v>
      </c>
      <c r="F461">
        <v>2.4712999999999998</v>
      </c>
      <c r="G461">
        <v>2.3546999999999998</v>
      </c>
      <c r="H461">
        <v>0.11661000000000001</v>
      </c>
    </row>
    <row r="462" spans="1:8" x14ac:dyDescent="0.3">
      <c r="A462">
        <v>3.4994999999999998</v>
      </c>
      <c r="B462">
        <v>1.0414000000000001</v>
      </c>
      <c r="C462">
        <v>1.5853999999999999</v>
      </c>
      <c r="D462">
        <v>-0.54398999999999997</v>
      </c>
      <c r="E462">
        <v>3.4994999999999998</v>
      </c>
      <c r="F462">
        <v>1</v>
      </c>
      <c r="G462">
        <v>1.4614</v>
      </c>
      <c r="H462">
        <v>-0.46144000000000002</v>
      </c>
    </row>
    <row r="463" spans="1:8" x14ac:dyDescent="0.3">
      <c r="A463">
        <v>4.1212</v>
      </c>
      <c r="B463">
        <v>3.4093</v>
      </c>
      <c r="C463">
        <v>2.1539000000000001</v>
      </c>
      <c r="D463">
        <v>1.2553000000000001</v>
      </c>
      <c r="E463">
        <v>4.1212</v>
      </c>
      <c r="F463">
        <v>2.3464</v>
      </c>
      <c r="G463">
        <v>1.7925</v>
      </c>
      <c r="H463">
        <v>0.55384</v>
      </c>
    </row>
    <row r="464" spans="1:8" x14ac:dyDescent="0.3">
      <c r="A464">
        <v>3.6554000000000002</v>
      </c>
      <c r="B464">
        <v>1.0414000000000001</v>
      </c>
      <c r="C464">
        <v>1.7279</v>
      </c>
      <c r="D464">
        <v>-0.68654000000000004</v>
      </c>
      <c r="E464">
        <v>3.6554000000000002</v>
      </c>
      <c r="F464">
        <v>0.95423999999999998</v>
      </c>
      <c r="G464">
        <v>1.5444</v>
      </c>
      <c r="H464">
        <v>-0.59021000000000001</v>
      </c>
    </row>
    <row r="465" spans="1:8" x14ac:dyDescent="0.3">
      <c r="A465">
        <v>4.5683999999999996</v>
      </c>
      <c r="B465">
        <v>1.9731000000000001</v>
      </c>
      <c r="C465">
        <v>2.5628000000000002</v>
      </c>
      <c r="D465">
        <v>-0.5897</v>
      </c>
      <c r="E465">
        <v>4.5683999999999996</v>
      </c>
      <c r="F465">
        <v>1.7924</v>
      </c>
      <c r="G465">
        <v>2.0306000000000002</v>
      </c>
      <c r="H465">
        <v>-0.23826</v>
      </c>
    </row>
    <row r="466" spans="1:8" x14ac:dyDescent="0.3">
      <c r="A466">
        <v>3.6791</v>
      </c>
      <c r="B466">
        <v>0.30103000000000002</v>
      </c>
      <c r="C466">
        <v>1.7495000000000001</v>
      </c>
      <c r="D466">
        <v>-1.4484999999999999</v>
      </c>
      <c r="E466">
        <v>3.6791</v>
      </c>
      <c r="F466">
        <v>0</v>
      </c>
      <c r="G466">
        <v>1.5569999999999999</v>
      </c>
      <c r="H466">
        <v>-1.5569999999999999</v>
      </c>
    </row>
    <row r="467" spans="1:8" x14ac:dyDescent="0.3">
      <c r="A467">
        <v>3.5272000000000001</v>
      </c>
      <c r="B467">
        <v>2.0569000000000002</v>
      </c>
      <c r="C467">
        <v>1.6107</v>
      </c>
      <c r="D467">
        <v>0.44619999999999999</v>
      </c>
      <c r="E467">
        <v>3.5272000000000001</v>
      </c>
      <c r="F467">
        <v>1.8808</v>
      </c>
      <c r="G467">
        <v>1.4762</v>
      </c>
      <c r="H467">
        <v>0.40462999999999999</v>
      </c>
    </row>
    <row r="468" spans="1:8" x14ac:dyDescent="0.3">
      <c r="A468">
        <v>5.6222000000000003</v>
      </c>
      <c r="B468">
        <v>3.8664000000000001</v>
      </c>
      <c r="C468">
        <v>3.5265</v>
      </c>
      <c r="D468">
        <v>0.33988000000000002</v>
      </c>
      <c r="E468">
        <v>5.6222000000000003</v>
      </c>
      <c r="F468">
        <v>2.5236999999999998</v>
      </c>
      <c r="G468">
        <v>2.5918999999999999</v>
      </c>
      <c r="H468">
        <v>-6.8110000000000004E-2</v>
      </c>
    </row>
    <row r="469" spans="1:8" x14ac:dyDescent="0.3">
      <c r="A469">
        <v>4.3155000000000001</v>
      </c>
      <c r="B469">
        <v>2.3262999999999998</v>
      </c>
      <c r="C469">
        <v>2.3315999999999999</v>
      </c>
      <c r="D469">
        <v>-5.2595999999999997E-3</v>
      </c>
      <c r="E469">
        <v>4.3155000000000001</v>
      </c>
      <c r="F469">
        <v>2.0644999999999998</v>
      </c>
      <c r="G469">
        <v>1.8959999999999999</v>
      </c>
      <c r="H469">
        <v>0.16847000000000001</v>
      </c>
    </row>
    <row r="470" spans="1:8" x14ac:dyDescent="0.3">
      <c r="A470">
        <v>4.2744</v>
      </c>
      <c r="B470">
        <v>2.7084000000000001</v>
      </c>
      <c r="C470">
        <v>2.294</v>
      </c>
      <c r="D470">
        <v>0.41441</v>
      </c>
      <c r="E470">
        <v>4.2744</v>
      </c>
      <c r="F470">
        <v>2.2877999999999998</v>
      </c>
      <c r="G470">
        <v>1.8741000000000001</v>
      </c>
      <c r="H470">
        <v>0.41369</v>
      </c>
    </row>
    <row r="471" spans="1:8" x14ac:dyDescent="0.3">
      <c r="A471">
        <v>4.4974999999999996</v>
      </c>
      <c r="B471">
        <v>3.2907000000000002</v>
      </c>
      <c r="C471">
        <v>2.4980000000000002</v>
      </c>
      <c r="D471">
        <v>0.79266000000000003</v>
      </c>
      <c r="E471">
        <v>4.4974999999999996</v>
      </c>
      <c r="F471">
        <v>2.415</v>
      </c>
      <c r="G471">
        <v>1.9928999999999999</v>
      </c>
      <c r="H471">
        <v>0.42204999999999998</v>
      </c>
    </row>
    <row r="472" spans="1:8" x14ac:dyDescent="0.3">
      <c r="A472">
        <v>3.6898</v>
      </c>
      <c r="B472">
        <v>2.6484000000000001</v>
      </c>
      <c r="C472">
        <v>1.7594000000000001</v>
      </c>
      <c r="D472">
        <v>0.88895999999999997</v>
      </c>
      <c r="E472">
        <v>3.6898</v>
      </c>
      <c r="F472">
        <v>2.2014</v>
      </c>
      <c r="G472">
        <v>1.5628</v>
      </c>
      <c r="H472">
        <v>0.63861999999999997</v>
      </c>
    </row>
    <row r="473" spans="1:8" x14ac:dyDescent="0.3">
      <c r="A473">
        <v>4.4550999999999998</v>
      </c>
      <c r="B473">
        <v>1.6532</v>
      </c>
      <c r="C473">
        <v>2.4592000000000001</v>
      </c>
      <c r="D473">
        <v>-0.80601</v>
      </c>
      <c r="E473">
        <v>4.4550999999999998</v>
      </c>
      <c r="F473">
        <v>1.5315000000000001</v>
      </c>
      <c r="G473">
        <v>1.9702999999999999</v>
      </c>
      <c r="H473">
        <v>-0.43884000000000001</v>
      </c>
    </row>
    <row r="474" spans="1:8" x14ac:dyDescent="0.3">
      <c r="A474">
        <v>4.0785</v>
      </c>
      <c r="B474">
        <v>0.84509999999999996</v>
      </c>
      <c r="C474">
        <v>2.1147999999999998</v>
      </c>
      <c r="D474">
        <v>-1.2697000000000001</v>
      </c>
      <c r="E474">
        <v>4.0785</v>
      </c>
      <c r="F474">
        <v>0.69896999999999998</v>
      </c>
      <c r="G474">
        <v>1.7697000000000001</v>
      </c>
      <c r="H474">
        <v>-1.0708</v>
      </c>
    </row>
    <row r="475" spans="1:8" x14ac:dyDescent="0.3">
      <c r="A475">
        <v>3.8609</v>
      </c>
      <c r="B475">
        <v>2.1760999999999999</v>
      </c>
      <c r="C475">
        <v>1.9158999999999999</v>
      </c>
      <c r="D475">
        <v>0.26022000000000001</v>
      </c>
      <c r="E475">
        <v>3.8609</v>
      </c>
      <c r="F475">
        <v>1.9684999999999999</v>
      </c>
      <c r="G475">
        <v>1.6538999999999999</v>
      </c>
      <c r="H475">
        <v>0.31458999999999998</v>
      </c>
    </row>
    <row r="476" spans="1:8" x14ac:dyDescent="0.3">
      <c r="A476">
        <v>5.0145</v>
      </c>
      <c r="B476">
        <v>2.9394999999999998</v>
      </c>
      <c r="C476">
        <v>2.9708000000000001</v>
      </c>
      <c r="D476">
        <v>-3.1268999999999998E-2</v>
      </c>
      <c r="E476">
        <v>5.0145</v>
      </c>
      <c r="F476">
        <v>2.3521999999999998</v>
      </c>
      <c r="G476">
        <v>2.2682000000000002</v>
      </c>
      <c r="H476">
        <v>8.3957000000000004E-2</v>
      </c>
    </row>
    <row r="477" spans="1:8" x14ac:dyDescent="0.3">
      <c r="A477">
        <v>4.8353000000000002</v>
      </c>
      <c r="B477">
        <v>2.6627999999999998</v>
      </c>
      <c r="C477">
        <v>2.8069000000000002</v>
      </c>
      <c r="D477">
        <v>-0.14413000000000001</v>
      </c>
      <c r="E477">
        <v>4.8353000000000002</v>
      </c>
      <c r="F477">
        <v>2.2454999999999998</v>
      </c>
      <c r="G477">
        <v>2.1728000000000001</v>
      </c>
      <c r="H477">
        <v>7.2733999999999993E-2</v>
      </c>
    </row>
    <row r="478" spans="1:8" x14ac:dyDescent="0.3">
      <c r="A478">
        <v>5.4859</v>
      </c>
      <c r="B478">
        <v>3.4729000000000001</v>
      </c>
      <c r="C478">
        <v>3.4018999999999999</v>
      </c>
      <c r="D478">
        <v>7.1017999999999998E-2</v>
      </c>
      <c r="E478">
        <v>5.4859</v>
      </c>
      <c r="F478">
        <v>2.3856000000000002</v>
      </c>
      <c r="G478">
        <v>2.5192999999999999</v>
      </c>
      <c r="H478">
        <v>-0.13367000000000001</v>
      </c>
    </row>
    <row r="479" spans="1:8" x14ac:dyDescent="0.3">
      <c r="A479">
        <v>3.9020000000000001</v>
      </c>
      <c r="B479">
        <v>2.7938000000000001</v>
      </c>
      <c r="C479">
        <v>1.9534</v>
      </c>
      <c r="D479">
        <v>0.84036999999999995</v>
      </c>
      <c r="E479">
        <v>3.9020000000000001</v>
      </c>
      <c r="F479">
        <v>2.2528999999999999</v>
      </c>
      <c r="G479">
        <v>1.6758</v>
      </c>
      <c r="H479">
        <v>0.57708999999999999</v>
      </c>
    </row>
    <row r="480" spans="1:8" x14ac:dyDescent="0.3">
      <c r="A480">
        <v>4.8921999999999999</v>
      </c>
      <c r="B480">
        <v>2.6385000000000001</v>
      </c>
      <c r="C480">
        <v>2.8589000000000002</v>
      </c>
      <c r="D480">
        <v>-0.22044</v>
      </c>
      <c r="E480">
        <v>4.8921999999999999</v>
      </c>
      <c r="F480">
        <v>2.2122000000000002</v>
      </c>
      <c r="G480">
        <v>2.2031000000000001</v>
      </c>
      <c r="H480">
        <v>9.1024999999999995E-3</v>
      </c>
    </row>
    <row r="481" spans="1:8" x14ac:dyDescent="0.3">
      <c r="A481">
        <v>4.9480000000000004</v>
      </c>
      <c r="B481">
        <v>2.6200999999999999</v>
      </c>
      <c r="C481">
        <v>2.9098999999999999</v>
      </c>
      <c r="D481">
        <v>-0.28981000000000001</v>
      </c>
      <c r="E481">
        <v>4.9480000000000004</v>
      </c>
      <c r="F481">
        <v>2.2067999999999999</v>
      </c>
      <c r="G481">
        <v>2.2328000000000001</v>
      </c>
      <c r="H481">
        <v>-2.5968999999999999E-2</v>
      </c>
    </row>
    <row r="482" spans="1:8" x14ac:dyDescent="0.3">
      <c r="A482">
        <v>4.6891999999999996</v>
      </c>
      <c r="B482">
        <v>2.3096000000000001</v>
      </c>
      <c r="C482">
        <v>2.6732999999999998</v>
      </c>
      <c r="D482">
        <v>-0.36365999999999998</v>
      </c>
      <c r="E482">
        <v>4.6891999999999996</v>
      </c>
      <c r="F482">
        <v>1.9912000000000001</v>
      </c>
      <c r="G482">
        <v>2.0950000000000002</v>
      </c>
      <c r="H482">
        <v>-0.10375</v>
      </c>
    </row>
    <row r="483" spans="1:8" x14ac:dyDescent="0.3">
      <c r="A483">
        <v>4.3373999999999997</v>
      </c>
      <c r="B483">
        <v>1.7242999999999999</v>
      </c>
      <c r="C483">
        <v>2.3515999999999999</v>
      </c>
      <c r="D483">
        <v>-0.62731999999999999</v>
      </c>
      <c r="E483">
        <v>4.3373999999999997</v>
      </c>
      <c r="F483">
        <v>1.6021000000000001</v>
      </c>
      <c r="G483">
        <v>1.9076</v>
      </c>
      <c r="H483">
        <v>-0.30558000000000002</v>
      </c>
    </row>
    <row r="484" spans="1:8" x14ac:dyDescent="0.3">
      <c r="A484">
        <v>3.3791000000000002</v>
      </c>
      <c r="B484">
        <v>0.60206000000000004</v>
      </c>
      <c r="C484">
        <v>1.4753000000000001</v>
      </c>
      <c r="D484">
        <v>-0.87319000000000002</v>
      </c>
      <c r="E484">
        <v>3.3791000000000002</v>
      </c>
      <c r="F484">
        <v>0.60206000000000004</v>
      </c>
      <c r="G484">
        <v>1.3973</v>
      </c>
      <c r="H484">
        <v>-0.79523999999999995</v>
      </c>
    </row>
    <row r="485" spans="1:8" x14ac:dyDescent="0.3">
      <c r="A485">
        <v>4.1745999999999999</v>
      </c>
      <c r="B485">
        <v>2.738</v>
      </c>
      <c r="C485">
        <v>2.2027000000000001</v>
      </c>
      <c r="D485">
        <v>0.53530999999999995</v>
      </c>
      <c r="E485">
        <v>4.1745999999999999</v>
      </c>
      <c r="F485">
        <v>2.3054000000000001</v>
      </c>
      <c r="G485">
        <v>1.8209</v>
      </c>
      <c r="H485">
        <v>0.48443999999999998</v>
      </c>
    </row>
    <row r="486" spans="1:8" x14ac:dyDescent="0.3">
      <c r="A486">
        <v>3.6612</v>
      </c>
      <c r="B486">
        <v>1.2553000000000001</v>
      </c>
      <c r="C486">
        <v>1.7333000000000001</v>
      </c>
      <c r="D486">
        <v>-0.47798000000000002</v>
      </c>
      <c r="E486">
        <v>3.6612</v>
      </c>
      <c r="F486">
        <v>1.2303999999999999</v>
      </c>
      <c r="G486">
        <v>1.5475000000000001</v>
      </c>
      <c r="H486">
        <v>-0.31709999999999999</v>
      </c>
    </row>
    <row r="487" spans="1:8" x14ac:dyDescent="0.3">
      <c r="A487">
        <v>3.4230999999999998</v>
      </c>
      <c r="B487">
        <v>1.2040999999999999</v>
      </c>
      <c r="C487">
        <v>1.5155000000000001</v>
      </c>
      <c r="D487">
        <v>-0.31133</v>
      </c>
      <c r="E487">
        <v>3.4230999999999998</v>
      </c>
      <c r="F487">
        <v>1.1138999999999999</v>
      </c>
      <c r="G487">
        <v>1.4207000000000001</v>
      </c>
      <c r="H487">
        <v>-0.30676999999999999</v>
      </c>
    </row>
    <row r="488" spans="1:8" x14ac:dyDescent="0.3">
      <c r="A488">
        <v>4.2346000000000004</v>
      </c>
      <c r="B488">
        <v>1.7323999999999999</v>
      </c>
      <c r="C488">
        <v>2.2576000000000001</v>
      </c>
      <c r="D488">
        <v>-0.52519000000000005</v>
      </c>
      <c r="E488">
        <v>4.2346000000000004</v>
      </c>
      <c r="F488">
        <v>1.5798000000000001</v>
      </c>
      <c r="G488">
        <v>1.8529</v>
      </c>
      <c r="H488">
        <v>-0.27311000000000002</v>
      </c>
    </row>
    <row r="489" spans="1:8" x14ac:dyDescent="0.3">
      <c r="A489">
        <v>3.9096000000000002</v>
      </c>
      <c r="B489">
        <v>2.2671999999999999</v>
      </c>
      <c r="C489">
        <v>1.9602999999999999</v>
      </c>
      <c r="D489">
        <v>0.30684</v>
      </c>
      <c r="E489">
        <v>3.9096000000000002</v>
      </c>
      <c r="F489">
        <v>2.0333999999999999</v>
      </c>
      <c r="G489">
        <v>1.6798</v>
      </c>
      <c r="H489">
        <v>0.35364000000000001</v>
      </c>
    </row>
    <row r="490" spans="1:8" x14ac:dyDescent="0.3">
      <c r="A490">
        <v>3.5680000000000001</v>
      </c>
      <c r="B490">
        <v>0.84509999999999996</v>
      </c>
      <c r="C490">
        <v>1.6478999999999999</v>
      </c>
      <c r="D490">
        <v>-0.80284999999999995</v>
      </c>
      <c r="E490">
        <v>3.5680000000000001</v>
      </c>
      <c r="F490">
        <v>0.84509999999999996</v>
      </c>
      <c r="G490">
        <v>1.4979</v>
      </c>
      <c r="H490">
        <v>-0.65276999999999996</v>
      </c>
    </row>
    <row r="491" spans="1:8" x14ac:dyDescent="0.3">
      <c r="A491">
        <v>3.4940000000000002</v>
      </c>
      <c r="B491">
        <v>2.1492</v>
      </c>
      <c r="C491">
        <v>1.5803</v>
      </c>
      <c r="D491">
        <v>0.56889999999999996</v>
      </c>
      <c r="E491">
        <v>3.4940000000000002</v>
      </c>
      <c r="F491">
        <v>1.9395</v>
      </c>
      <c r="G491">
        <v>1.4584999999999999</v>
      </c>
      <c r="H491">
        <v>0.48103000000000001</v>
      </c>
    </row>
    <row r="492" spans="1:8" x14ac:dyDescent="0.3">
      <c r="A492">
        <v>4.6734999999999998</v>
      </c>
      <c r="B492">
        <v>2.9876999999999998</v>
      </c>
      <c r="C492">
        <v>2.6589</v>
      </c>
      <c r="D492">
        <v>0.32872000000000001</v>
      </c>
      <c r="E492">
        <v>4.6734999999999998</v>
      </c>
      <c r="F492">
        <v>2.2671999999999999</v>
      </c>
      <c r="G492">
        <v>2.0865999999999998</v>
      </c>
      <c r="H492">
        <v>0.18054999999999999</v>
      </c>
    </row>
    <row r="493" spans="1:8" x14ac:dyDescent="0.3">
      <c r="A493">
        <v>5.0007999999999999</v>
      </c>
      <c r="B493">
        <v>3.5695000000000001</v>
      </c>
      <c r="C493">
        <v>2.9582999999999999</v>
      </c>
      <c r="D493">
        <v>0.61124000000000001</v>
      </c>
      <c r="E493">
        <v>5.0007999999999999</v>
      </c>
      <c r="F493">
        <v>2.4518</v>
      </c>
      <c r="G493">
        <v>2.2608999999999999</v>
      </c>
      <c r="H493">
        <v>0.19086</v>
      </c>
    </row>
    <row r="494" spans="1:8" x14ac:dyDescent="0.3">
      <c r="A494">
        <v>3.9933000000000001</v>
      </c>
      <c r="B494">
        <v>2.7972999999999999</v>
      </c>
      <c r="C494">
        <v>2.0369000000000002</v>
      </c>
      <c r="D494">
        <v>0.76039000000000001</v>
      </c>
      <c r="E494">
        <v>3.9933000000000001</v>
      </c>
      <c r="F494">
        <v>2.2404999999999999</v>
      </c>
      <c r="G494">
        <v>1.7243999999999999</v>
      </c>
      <c r="H494">
        <v>0.51617999999999997</v>
      </c>
    </row>
    <row r="495" spans="1:8" x14ac:dyDescent="0.3">
      <c r="A495">
        <v>3.7673999999999999</v>
      </c>
      <c r="B495">
        <v>0.90308999999999995</v>
      </c>
      <c r="C495">
        <v>1.8303</v>
      </c>
      <c r="D495">
        <v>-0.92722000000000004</v>
      </c>
      <c r="E495">
        <v>3.7673999999999999</v>
      </c>
      <c r="F495">
        <v>0.90308999999999995</v>
      </c>
      <c r="G495">
        <v>1.6041000000000001</v>
      </c>
      <c r="H495">
        <v>-0.70098000000000005</v>
      </c>
    </row>
    <row r="496" spans="1:8" x14ac:dyDescent="0.3">
      <c r="A496">
        <v>4.1462000000000003</v>
      </c>
      <c r="B496">
        <v>1.0414000000000001</v>
      </c>
      <c r="C496">
        <v>2.1766999999999999</v>
      </c>
      <c r="D496">
        <v>-1.1353</v>
      </c>
      <c r="E496">
        <v>4.1462000000000003</v>
      </c>
      <c r="F496">
        <v>1</v>
      </c>
      <c r="G496">
        <v>1.8058000000000001</v>
      </c>
      <c r="H496">
        <v>-0.80581000000000003</v>
      </c>
    </row>
    <row r="497" spans="1:8" x14ac:dyDescent="0.3">
      <c r="A497">
        <v>3.4815999999999998</v>
      </c>
      <c r="B497">
        <v>1.4472</v>
      </c>
      <c r="C497">
        <v>1.569</v>
      </c>
      <c r="D497">
        <v>-0.12180000000000001</v>
      </c>
      <c r="E497">
        <v>3.4815999999999998</v>
      </c>
      <c r="F497">
        <v>1.4472</v>
      </c>
      <c r="G497">
        <v>1.4519</v>
      </c>
      <c r="H497">
        <v>-4.7118000000000004E-3</v>
      </c>
    </row>
    <row r="498" spans="1:8" x14ac:dyDescent="0.3">
      <c r="A498">
        <v>3.6111</v>
      </c>
      <c r="B498">
        <v>0</v>
      </c>
      <c r="C498">
        <v>1.6874</v>
      </c>
      <c r="D498">
        <v>-1.6874</v>
      </c>
      <c r="E498">
        <v>3.6111</v>
      </c>
      <c r="F498">
        <v>0</v>
      </c>
      <c r="G498">
        <v>1.5207999999999999</v>
      </c>
      <c r="H498">
        <v>-1.5207999999999999</v>
      </c>
    </row>
    <row r="499" spans="1:8" x14ac:dyDescent="0.3">
      <c r="A499">
        <v>5.3781999999999996</v>
      </c>
      <c r="B499">
        <v>3.0607000000000002</v>
      </c>
      <c r="C499">
        <v>3.3033999999999999</v>
      </c>
      <c r="D499">
        <v>-0.2427</v>
      </c>
      <c r="E499">
        <v>5.3781999999999996</v>
      </c>
      <c r="F499">
        <v>2.3159999999999998</v>
      </c>
      <c r="G499">
        <v>2.4619</v>
      </c>
      <c r="H499">
        <v>-0.14595</v>
      </c>
    </row>
    <row r="500" spans="1:8" x14ac:dyDescent="0.3">
      <c r="A500">
        <v>4.4226000000000001</v>
      </c>
      <c r="B500">
        <v>2.4843000000000002</v>
      </c>
      <c r="C500">
        <v>2.4295</v>
      </c>
      <c r="D500">
        <v>5.4782999999999998E-2</v>
      </c>
      <c r="E500">
        <v>4.4226000000000001</v>
      </c>
      <c r="F500">
        <v>2.1461000000000001</v>
      </c>
      <c r="G500">
        <v>1.9530000000000001</v>
      </c>
      <c r="H500">
        <v>0.19311</v>
      </c>
    </row>
    <row r="501" spans="1:8" x14ac:dyDescent="0.3">
      <c r="A501">
        <v>4.92</v>
      </c>
      <c r="B501">
        <v>3.1732</v>
      </c>
      <c r="C501">
        <v>2.8843999999999999</v>
      </c>
      <c r="D501">
        <v>0.28882999999999998</v>
      </c>
      <c r="E501">
        <v>4.92</v>
      </c>
      <c r="F501">
        <v>2.3944999999999999</v>
      </c>
      <c r="G501">
        <v>2.2179000000000002</v>
      </c>
      <c r="H501">
        <v>0.17655999999999999</v>
      </c>
    </row>
    <row r="502" spans="1:8" x14ac:dyDescent="0.3">
      <c r="A502">
        <v>5.6748000000000003</v>
      </c>
      <c r="B502">
        <v>2.3180999999999998</v>
      </c>
      <c r="C502">
        <v>3.5746000000000002</v>
      </c>
      <c r="D502">
        <v>-1.2565999999999999</v>
      </c>
      <c r="E502">
        <v>5.6748000000000003</v>
      </c>
      <c r="F502">
        <v>1.9541999999999999</v>
      </c>
      <c r="G502">
        <v>2.6198999999999999</v>
      </c>
      <c r="H502">
        <v>-0.66563000000000005</v>
      </c>
    </row>
    <row r="503" spans="1:8" x14ac:dyDescent="0.3">
      <c r="A503">
        <v>3.7395999999999998</v>
      </c>
      <c r="B503">
        <v>1.9085000000000001</v>
      </c>
      <c r="C503">
        <v>1.8048999999999999</v>
      </c>
      <c r="D503">
        <v>0.1036</v>
      </c>
      <c r="E503">
        <v>3.7395999999999998</v>
      </c>
      <c r="F503">
        <v>1.6901999999999999</v>
      </c>
      <c r="G503">
        <v>1.5892999999999999</v>
      </c>
      <c r="H503">
        <v>0.10093000000000001</v>
      </c>
    </row>
    <row r="504" spans="1:8" x14ac:dyDescent="0.3">
      <c r="A504">
        <v>3.5838999999999999</v>
      </c>
      <c r="B504">
        <v>2.3180999999999998</v>
      </c>
      <c r="C504">
        <v>1.6625000000000001</v>
      </c>
      <c r="D504">
        <v>0.65556000000000003</v>
      </c>
      <c r="E504">
        <v>3.5838999999999999</v>
      </c>
      <c r="F504">
        <v>2.0792000000000002</v>
      </c>
      <c r="G504">
        <v>1.5063</v>
      </c>
      <c r="H504">
        <v>0.57282999999999995</v>
      </c>
    </row>
    <row r="505" spans="1:8" x14ac:dyDescent="0.3">
      <c r="A505">
        <v>3.2806000000000002</v>
      </c>
      <c r="B505">
        <v>1.2040999999999999</v>
      </c>
      <c r="C505">
        <v>1.3851</v>
      </c>
      <c r="D505">
        <v>-0.18101</v>
      </c>
      <c r="E505">
        <v>3.2806000000000002</v>
      </c>
      <c r="F505">
        <v>1.1138999999999999</v>
      </c>
      <c r="G505">
        <v>1.3448</v>
      </c>
      <c r="H505">
        <v>-0.23088</v>
      </c>
    </row>
    <row r="506" spans="1:8" x14ac:dyDescent="0.3">
      <c r="A506">
        <v>4.3468999999999998</v>
      </c>
      <c r="B506">
        <v>2.4456000000000002</v>
      </c>
      <c r="C506">
        <v>2.3601999999999999</v>
      </c>
      <c r="D506">
        <v>8.5356000000000001E-2</v>
      </c>
      <c r="E506">
        <v>4.3468999999999998</v>
      </c>
      <c r="F506">
        <v>2.0718999999999999</v>
      </c>
      <c r="G506">
        <v>1.9127000000000001</v>
      </c>
      <c r="H506">
        <v>0.15920000000000001</v>
      </c>
    </row>
    <row r="507" spans="1:8" x14ac:dyDescent="0.3">
      <c r="A507">
        <v>4.1109</v>
      </c>
      <c r="B507">
        <v>3.1</v>
      </c>
      <c r="C507">
        <v>2.1444000000000001</v>
      </c>
      <c r="D507">
        <v>0.9556</v>
      </c>
      <c r="E507">
        <v>4.1109</v>
      </c>
      <c r="F507">
        <v>2.5065</v>
      </c>
      <c r="G507">
        <v>1.7869999999999999</v>
      </c>
      <c r="H507">
        <v>0.71950999999999998</v>
      </c>
    </row>
    <row r="508" spans="1:8" x14ac:dyDescent="0.3">
      <c r="A508">
        <v>3.4893999999999998</v>
      </c>
      <c r="B508">
        <v>2.5038</v>
      </c>
      <c r="C508">
        <v>1.5761000000000001</v>
      </c>
      <c r="D508">
        <v>0.92769000000000001</v>
      </c>
      <c r="E508">
        <v>3.4893999999999998</v>
      </c>
      <c r="F508">
        <v>2.0253000000000001</v>
      </c>
      <c r="G508">
        <v>1.456</v>
      </c>
      <c r="H508">
        <v>0.56928000000000001</v>
      </c>
    </row>
    <row r="509" spans="1:8" x14ac:dyDescent="0.3">
      <c r="A509">
        <v>4.2961999999999998</v>
      </c>
      <c r="B509">
        <v>3.5375999999999999</v>
      </c>
      <c r="C509">
        <v>2.3138999999999998</v>
      </c>
      <c r="D509">
        <v>1.2236</v>
      </c>
      <c r="E509">
        <v>4.2961999999999998</v>
      </c>
      <c r="F509">
        <v>2.4857</v>
      </c>
      <c r="G509">
        <v>1.8856999999999999</v>
      </c>
      <c r="H509">
        <v>0.60002</v>
      </c>
    </row>
    <row r="510" spans="1:8" x14ac:dyDescent="0.3">
      <c r="A510">
        <v>4.4707999999999997</v>
      </c>
      <c r="B510">
        <v>2.5598999999999998</v>
      </c>
      <c r="C510">
        <v>2.4735999999999998</v>
      </c>
      <c r="D510">
        <v>8.6349999999999996E-2</v>
      </c>
      <c r="E510">
        <v>4.4707999999999997</v>
      </c>
      <c r="F510">
        <v>2.1673</v>
      </c>
      <c r="G510">
        <v>1.9786999999999999</v>
      </c>
      <c r="H510">
        <v>0.18865000000000001</v>
      </c>
    </row>
    <row r="511" spans="1:8" x14ac:dyDescent="0.3">
      <c r="A511">
        <v>4.2614999999999998</v>
      </c>
      <c r="B511">
        <v>2.1703000000000001</v>
      </c>
      <c r="C511">
        <v>2.2822</v>
      </c>
      <c r="D511">
        <v>-0.1119</v>
      </c>
      <c r="E511">
        <v>4.2614999999999998</v>
      </c>
      <c r="F511">
        <v>1.9638</v>
      </c>
      <c r="G511">
        <v>1.8672</v>
      </c>
      <c r="H511">
        <v>9.6581E-2</v>
      </c>
    </row>
    <row r="512" spans="1:8" x14ac:dyDescent="0.3">
      <c r="A512">
        <v>4.7769000000000004</v>
      </c>
      <c r="B512">
        <v>2.5832000000000002</v>
      </c>
      <c r="C512">
        <v>2.7534999999999998</v>
      </c>
      <c r="D512">
        <v>-0.17030000000000001</v>
      </c>
      <c r="E512">
        <v>4.7769000000000004</v>
      </c>
      <c r="F512">
        <v>2.1987000000000001</v>
      </c>
      <c r="G512">
        <v>2.1417000000000002</v>
      </c>
      <c r="H512">
        <v>5.6971000000000001E-2</v>
      </c>
    </row>
    <row r="513" spans="1:8" x14ac:dyDescent="0.3">
      <c r="A513">
        <v>3.6876000000000002</v>
      </c>
      <c r="B513">
        <v>0.47711999999999999</v>
      </c>
      <c r="C513">
        <v>1.7574000000000001</v>
      </c>
      <c r="D513">
        <v>-1.2802</v>
      </c>
      <c r="E513">
        <v>3.6876000000000002</v>
      </c>
      <c r="F513">
        <v>0.47711999999999999</v>
      </c>
      <c r="G513">
        <v>1.5616000000000001</v>
      </c>
      <c r="H513">
        <v>-1.0845</v>
      </c>
    </row>
    <row r="514" spans="1:8" x14ac:dyDescent="0.3">
      <c r="A514">
        <v>4.8380999999999998</v>
      </c>
      <c r="B514">
        <v>2.7033</v>
      </c>
      <c r="C514">
        <v>2.8094999999999999</v>
      </c>
      <c r="D514">
        <v>-0.10621999999999999</v>
      </c>
      <c r="E514">
        <v>4.8380999999999998</v>
      </c>
      <c r="F514">
        <v>2.3765999999999998</v>
      </c>
      <c r="G514">
        <v>2.1743000000000001</v>
      </c>
      <c r="H514">
        <v>0.20227000000000001</v>
      </c>
    </row>
    <row r="515" spans="1:8" x14ac:dyDescent="0.3">
      <c r="A515">
        <v>5.6492000000000004</v>
      </c>
      <c r="B515">
        <v>3.9321999999999999</v>
      </c>
      <c r="C515">
        <v>3.5512000000000001</v>
      </c>
      <c r="D515">
        <v>0.38095000000000001</v>
      </c>
      <c r="E515">
        <v>5.6492000000000004</v>
      </c>
      <c r="F515">
        <v>2.5933000000000002</v>
      </c>
      <c r="G515">
        <v>2.6061999999999999</v>
      </c>
      <c r="H515">
        <v>-1.2952E-2</v>
      </c>
    </row>
    <row r="516" spans="1:8" x14ac:dyDescent="0.3">
      <c r="A516">
        <v>5.1814999999999998</v>
      </c>
      <c r="B516">
        <v>2.9794999999999998</v>
      </c>
      <c r="C516">
        <v>3.1234999999999999</v>
      </c>
      <c r="D516">
        <v>-0.14399999999999999</v>
      </c>
      <c r="E516">
        <v>5.1814999999999998</v>
      </c>
      <c r="F516">
        <v>2.3443999999999998</v>
      </c>
      <c r="G516">
        <v>2.3572000000000002</v>
      </c>
      <c r="H516">
        <v>-1.2792E-2</v>
      </c>
    </row>
    <row r="517" spans="1:8" x14ac:dyDescent="0.3">
      <c r="A517">
        <v>4.9694000000000003</v>
      </c>
      <c r="B517">
        <v>3.0962000000000001</v>
      </c>
      <c r="C517">
        <v>2.9295</v>
      </c>
      <c r="D517">
        <v>0.16669</v>
      </c>
      <c r="E517">
        <v>4.9694000000000003</v>
      </c>
      <c r="F517">
        <v>2.2742</v>
      </c>
      <c r="G517">
        <v>2.2442000000000002</v>
      </c>
      <c r="H517">
        <v>2.9961000000000002E-2</v>
      </c>
    </row>
    <row r="518" spans="1:8" x14ac:dyDescent="0.3">
      <c r="A518">
        <v>3.5432000000000001</v>
      </c>
      <c r="B518">
        <v>2.0043000000000002</v>
      </c>
      <c r="C518">
        <v>1.6253</v>
      </c>
      <c r="D518">
        <v>0.37902000000000002</v>
      </c>
      <c r="E518">
        <v>3.5432000000000001</v>
      </c>
      <c r="F518">
        <v>1.8451</v>
      </c>
      <c r="G518">
        <v>1.4846999999999999</v>
      </c>
      <c r="H518">
        <v>0.36042000000000002</v>
      </c>
    </row>
    <row r="519" spans="1:8" x14ac:dyDescent="0.3">
      <c r="A519">
        <v>3.3538999999999999</v>
      </c>
      <c r="B519">
        <v>1.3978999999999999</v>
      </c>
      <c r="C519">
        <v>1.4521999999999999</v>
      </c>
      <c r="D519">
        <v>-5.4260000000000003E-2</v>
      </c>
      <c r="E519">
        <v>3.3538999999999999</v>
      </c>
      <c r="F519">
        <v>1.3424</v>
      </c>
      <c r="G519">
        <v>1.3838999999999999</v>
      </c>
      <c r="H519">
        <v>-4.1456E-2</v>
      </c>
    </row>
    <row r="520" spans="1:8" x14ac:dyDescent="0.3">
      <c r="A520">
        <v>4.7535999999999996</v>
      </c>
      <c r="B520">
        <v>3.5529000000000002</v>
      </c>
      <c r="C520">
        <v>2.7322000000000002</v>
      </c>
      <c r="D520">
        <v>0.82069999999999999</v>
      </c>
      <c r="E520">
        <v>4.7535999999999996</v>
      </c>
      <c r="F520">
        <v>2.4361999999999999</v>
      </c>
      <c r="G520">
        <v>2.1293000000000002</v>
      </c>
      <c r="H520">
        <v>0.30686999999999998</v>
      </c>
    </row>
    <row r="521" spans="1:8" x14ac:dyDescent="0.3">
      <c r="A521">
        <v>3.9051</v>
      </c>
      <c r="B521">
        <v>3.8942000000000001</v>
      </c>
      <c r="C521">
        <v>1.9562999999999999</v>
      </c>
      <c r="D521">
        <v>1.9379</v>
      </c>
      <c r="E521">
        <v>3.9051</v>
      </c>
      <c r="F521">
        <v>2.4563999999999999</v>
      </c>
      <c r="G521">
        <v>1.6774</v>
      </c>
      <c r="H521">
        <v>0.77893000000000001</v>
      </c>
    </row>
    <row r="522" spans="1:8" x14ac:dyDescent="0.3">
      <c r="A522">
        <v>4.7032999999999996</v>
      </c>
      <c r="B522">
        <v>3.0065</v>
      </c>
      <c r="C522">
        <v>2.6861999999999999</v>
      </c>
      <c r="D522">
        <v>0.32028000000000001</v>
      </c>
      <c r="E522">
        <v>4.7032999999999996</v>
      </c>
      <c r="F522">
        <v>2.3692000000000002</v>
      </c>
      <c r="G522">
        <v>2.1025</v>
      </c>
      <c r="H522">
        <v>0.26673000000000002</v>
      </c>
    </row>
    <row r="523" spans="1:8" x14ac:dyDescent="0.3">
      <c r="A523">
        <v>4.3994</v>
      </c>
      <c r="B523">
        <v>1.8062</v>
      </c>
      <c r="C523">
        <v>2.4083000000000001</v>
      </c>
      <c r="D523">
        <v>-0.60216000000000003</v>
      </c>
      <c r="E523">
        <v>4.3994</v>
      </c>
      <c r="F523">
        <v>1.716</v>
      </c>
      <c r="G523">
        <v>1.9407000000000001</v>
      </c>
      <c r="H523">
        <v>-0.22467999999999999</v>
      </c>
    </row>
    <row r="524" spans="1:8" x14ac:dyDescent="0.3">
      <c r="A524">
        <v>4.2789000000000001</v>
      </c>
      <c r="B524">
        <v>0.77815000000000001</v>
      </c>
      <c r="C524">
        <v>2.2980999999999998</v>
      </c>
      <c r="D524">
        <v>-1.52</v>
      </c>
      <c r="E524">
        <v>4.2789000000000001</v>
      </c>
      <c r="F524">
        <v>0.77815000000000001</v>
      </c>
      <c r="G524">
        <v>1.8765000000000001</v>
      </c>
      <c r="H524">
        <v>-1.0984</v>
      </c>
    </row>
    <row r="525" spans="1:8" x14ac:dyDescent="0.3">
      <c r="A525">
        <v>3.6196999999999999</v>
      </c>
      <c r="B525">
        <v>1.5185</v>
      </c>
      <c r="C525">
        <v>1.6953</v>
      </c>
      <c r="D525">
        <v>-0.17676</v>
      </c>
      <c r="E525">
        <v>3.6196999999999999</v>
      </c>
      <c r="F525">
        <v>1.4771000000000001</v>
      </c>
      <c r="G525">
        <v>1.5254000000000001</v>
      </c>
      <c r="H525">
        <v>-4.8313000000000002E-2</v>
      </c>
    </row>
    <row r="526" spans="1:8" x14ac:dyDescent="0.3">
      <c r="A526">
        <v>4.7765000000000004</v>
      </c>
      <c r="B526">
        <v>2.1238999999999999</v>
      </c>
      <c r="C526">
        <v>2.7532000000000001</v>
      </c>
      <c r="D526">
        <v>-0.62929999999999997</v>
      </c>
      <c r="E526">
        <v>4.7765000000000004</v>
      </c>
      <c r="F526">
        <v>1.9031</v>
      </c>
      <c r="G526">
        <v>2.1415000000000002</v>
      </c>
      <c r="H526">
        <v>-0.23838999999999999</v>
      </c>
    </row>
    <row r="527" spans="1:8" x14ac:dyDescent="0.3">
      <c r="A527">
        <v>3.6677</v>
      </c>
      <c r="B527">
        <v>3.1074999999999999</v>
      </c>
      <c r="C527">
        <v>1.7392000000000001</v>
      </c>
      <c r="D527">
        <v>1.3684000000000001</v>
      </c>
      <c r="E527">
        <v>3.6677</v>
      </c>
      <c r="F527">
        <v>2.4133</v>
      </c>
      <c r="G527">
        <v>1.5509999999999999</v>
      </c>
      <c r="H527">
        <v>0.86229999999999996</v>
      </c>
    </row>
    <row r="528" spans="1:8" x14ac:dyDescent="0.3">
      <c r="A528">
        <v>4.5180999999999996</v>
      </c>
      <c r="B528">
        <v>2.9148999999999998</v>
      </c>
      <c r="C528">
        <v>2.5167999999999999</v>
      </c>
      <c r="D528">
        <v>0.39802999999999999</v>
      </c>
      <c r="E528">
        <v>4.5180999999999996</v>
      </c>
      <c r="F528">
        <v>2.2856000000000001</v>
      </c>
      <c r="G528">
        <v>2.0038999999999998</v>
      </c>
      <c r="H528">
        <v>0.28169</v>
      </c>
    </row>
    <row r="529" spans="1:8" x14ac:dyDescent="0.3">
      <c r="A529">
        <v>4.1341999999999999</v>
      </c>
      <c r="B529">
        <v>2.8965000000000001</v>
      </c>
      <c r="C529">
        <v>2.1657999999999999</v>
      </c>
      <c r="D529">
        <v>0.73072000000000004</v>
      </c>
      <c r="E529">
        <v>4.1341999999999999</v>
      </c>
      <c r="F529">
        <v>2.3464</v>
      </c>
      <c r="G529">
        <v>1.7994000000000001</v>
      </c>
      <c r="H529">
        <v>0.54691000000000001</v>
      </c>
    </row>
    <row r="530" spans="1:8" x14ac:dyDescent="0.3">
      <c r="A530">
        <v>3.6774</v>
      </c>
      <c r="B530">
        <v>1.8633</v>
      </c>
      <c r="C530">
        <v>1.748</v>
      </c>
      <c r="D530">
        <v>0.11527</v>
      </c>
      <c r="E530">
        <v>3.6774</v>
      </c>
      <c r="F530">
        <v>1.7403999999999999</v>
      </c>
      <c r="G530">
        <v>1.5562</v>
      </c>
      <c r="H530">
        <v>0.1842</v>
      </c>
    </row>
    <row r="531" spans="1:8" x14ac:dyDescent="0.3">
      <c r="A531">
        <v>3.6518999999999999</v>
      </c>
      <c r="B531">
        <v>1.7403999999999999</v>
      </c>
      <c r="C531">
        <v>1.7246999999999999</v>
      </c>
      <c r="D531">
        <v>1.5694E-2</v>
      </c>
      <c r="E531">
        <v>3.6518999999999999</v>
      </c>
      <c r="F531">
        <v>1.5563</v>
      </c>
      <c r="G531">
        <v>1.5426</v>
      </c>
      <c r="H531">
        <v>1.3752E-2</v>
      </c>
    </row>
    <row r="532" spans="1:8" x14ac:dyDescent="0.3">
      <c r="A532">
        <v>3.4971000000000001</v>
      </c>
      <c r="B532">
        <v>0.47711999999999999</v>
      </c>
      <c r="C532">
        <v>1.5831</v>
      </c>
      <c r="D532">
        <v>-1.1060000000000001</v>
      </c>
      <c r="E532">
        <v>3.4971000000000001</v>
      </c>
      <c r="F532">
        <v>0.47711999999999999</v>
      </c>
      <c r="G532">
        <v>1.4601</v>
      </c>
      <c r="H532">
        <v>-0.98299000000000003</v>
      </c>
    </row>
    <row r="533" spans="1:8" x14ac:dyDescent="0.3">
      <c r="A533">
        <v>3.6863999999999999</v>
      </c>
      <c r="B533">
        <v>1.8388</v>
      </c>
      <c r="C533">
        <v>1.7562</v>
      </c>
      <c r="D533">
        <v>8.2622000000000001E-2</v>
      </c>
      <c r="E533">
        <v>3.6863999999999999</v>
      </c>
      <c r="F533">
        <v>1.716</v>
      </c>
      <c r="G533">
        <v>1.5609</v>
      </c>
      <c r="H533">
        <v>0.15508</v>
      </c>
    </row>
    <row r="534" spans="1:8" x14ac:dyDescent="0.3">
      <c r="A534">
        <v>3.8235000000000001</v>
      </c>
      <c r="B534">
        <v>2.8567</v>
      </c>
      <c r="C534">
        <v>1.8816999999999999</v>
      </c>
      <c r="D534">
        <v>0.97506000000000004</v>
      </c>
      <c r="E534">
        <v>3.8235000000000001</v>
      </c>
      <c r="F534">
        <v>2.3746999999999998</v>
      </c>
      <c r="G534">
        <v>1.6339999999999999</v>
      </c>
      <c r="H534">
        <v>0.74077000000000004</v>
      </c>
    </row>
    <row r="535" spans="1:8" x14ac:dyDescent="0.3">
      <c r="A535">
        <v>4.2676999999999996</v>
      </c>
      <c r="B535">
        <v>2.8591000000000002</v>
      </c>
      <c r="C535">
        <v>2.2879</v>
      </c>
      <c r="D535">
        <v>0.57125000000000004</v>
      </c>
      <c r="E535">
        <v>4.2676999999999996</v>
      </c>
      <c r="F535">
        <v>2.2694999999999999</v>
      </c>
      <c r="G535">
        <v>1.8705000000000001</v>
      </c>
      <c r="H535">
        <v>0.39896999999999999</v>
      </c>
    </row>
    <row r="536" spans="1:8" x14ac:dyDescent="0.3">
      <c r="A536">
        <v>3.9508999999999999</v>
      </c>
      <c r="B536">
        <v>2.1522999999999999</v>
      </c>
      <c r="C536">
        <v>1.9981</v>
      </c>
      <c r="D536">
        <v>0.15418999999999999</v>
      </c>
      <c r="E536">
        <v>3.9508999999999999</v>
      </c>
      <c r="F536">
        <v>1.9494</v>
      </c>
      <c r="G536">
        <v>1.7018</v>
      </c>
      <c r="H536">
        <v>0.24761</v>
      </c>
    </row>
    <row r="537" spans="1:8" x14ac:dyDescent="0.3">
      <c r="A537">
        <v>4.0598999999999998</v>
      </c>
      <c r="B537">
        <v>1.8976</v>
      </c>
      <c r="C537">
        <v>2.0977999999999999</v>
      </c>
      <c r="D537">
        <v>-0.20016</v>
      </c>
      <c r="E537">
        <v>4.0598999999999998</v>
      </c>
      <c r="F537">
        <v>1.7559</v>
      </c>
      <c r="G537">
        <v>1.7598</v>
      </c>
      <c r="H537">
        <v>-3.9623999999999996E-3</v>
      </c>
    </row>
    <row r="538" spans="1:8" x14ac:dyDescent="0.3">
      <c r="A538">
        <v>3.7170999999999998</v>
      </c>
      <c r="B538">
        <v>1.7992999999999999</v>
      </c>
      <c r="C538">
        <v>1.7843</v>
      </c>
      <c r="D538">
        <v>1.502E-2</v>
      </c>
      <c r="E538">
        <v>3.7170999999999998</v>
      </c>
      <c r="F538">
        <v>1.6812</v>
      </c>
      <c r="G538">
        <v>1.5772999999999999</v>
      </c>
      <c r="H538">
        <v>0.10395</v>
      </c>
    </row>
    <row r="539" spans="1:8" x14ac:dyDescent="0.3">
      <c r="A539">
        <v>3.8433999999999999</v>
      </c>
      <c r="B539">
        <v>1.4472</v>
      </c>
      <c r="C539">
        <v>1.8998999999999999</v>
      </c>
      <c r="D539">
        <v>-0.45268999999999998</v>
      </c>
      <c r="E539">
        <v>3.8433999999999999</v>
      </c>
      <c r="F539">
        <v>1.3424</v>
      </c>
      <c r="G539">
        <v>1.6446000000000001</v>
      </c>
      <c r="H539">
        <v>-0.30214000000000002</v>
      </c>
    </row>
    <row r="540" spans="1:8" x14ac:dyDescent="0.3">
      <c r="A540">
        <v>3.9891999999999999</v>
      </c>
      <c r="B540">
        <v>2.3304</v>
      </c>
      <c r="C540">
        <v>2.0331999999999999</v>
      </c>
      <c r="D540">
        <v>0.29721999999999998</v>
      </c>
      <c r="E540">
        <v>3.9891999999999999</v>
      </c>
      <c r="F540">
        <v>2.0491999999999999</v>
      </c>
      <c r="G540">
        <v>1.7222</v>
      </c>
      <c r="H540">
        <v>0.32700000000000001</v>
      </c>
    </row>
    <row r="541" spans="1:8" x14ac:dyDescent="0.3">
      <c r="A541">
        <v>3.2744</v>
      </c>
      <c r="B541">
        <v>1.8388</v>
      </c>
      <c r="C541">
        <v>1.3794999999999999</v>
      </c>
      <c r="D541">
        <v>0.45938000000000001</v>
      </c>
      <c r="E541">
        <v>3.2744</v>
      </c>
      <c r="F541">
        <v>1.6435</v>
      </c>
      <c r="G541">
        <v>1.3414999999999999</v>
      </c>
      <c r="H541">
        <v>0.30192999999999998</v>
      </c>
    </row>
    <row r="542" spans="1:8" x14ac:dyDescent="0.3">
      <c r="A542">
        <v>4.0487000000000002</v>
      </c>
      <c r="B542">
        <v>1.3802000000000001</v>
      </c>
      <c r="C542">
        <v>2.0876000000000001</v>
      </c>
      <c r="D542">
        <v>-0.70735000000000003</v>
      </c>
      <c r="E542">
        <v>4.0487000000000002</v>
      </c>
      <c r="F542">
        <v>1.3424</v>
      </c>
      <c r="G542">
        <v>1.7539</v>
      </c>
      <c r="H542">
        <v>-0.41144999999999998</v>
      </c>
    </row>
    <row r="543" spans="1:8" x14ac:dyDescent="0.3">
      <c r="A543">
        <v>4.3323999999999998</v>
      </c>
      <c r="B543">
        <v>2.2694999999999999</v>
      </c>
      <c r="C543">
        <v>2.3471000000000002</v>
      </c>
      <c r="D543">
        <v>-7.7546000000000004E-2</v>
      </c>
      <c r="E543">
        <v>4.3323999999999998</v>
      </c>
      <c r="F543">
        <v>1.8451</v>
      </c>
      <c r="G543">
        <v>1.905</v>
      </c>
      <c r="H543">
        <v>-5.9900000000000002E-2</v>
      </c>
    </row>
    <row r="544" spans="1:8" x14ac:dyDescent="0.3">
      <c r="A544">
        <v>3.5987</v>
      </c>
      <c r="B544">
        <v>2.4786000000000001</v>
      </c>
      <c r="C544">
        <v>1.6759999999999999</v>
      </c>
      <c r="D544">
        <v>0.80252999999999997</v>
      </c>
      <c r="E544">
        <v>3.5987</v>
      </c>
      <c r="F544">
        <v>2.1522999999999999</v>
      </c>
      <c r="G544">
        <v>1.5142</v>
      </c>
      <c r="H544">
        <v>0.63805999999999996</v>
      </c>
    </row>
    <row r="545" spans="1:8" x14ac:dyDescent="0.3">
      <c r="A545">
        <v>4.7793999999999999</v>
      </c>
      <c r="B545">
        <v>2.4996999999999998</v>
      </c>
      <c r="C545">
        <v>2.7557999999999998</v>
      </c>
      <c r="D545">
        <v>-0.25613000000000002</v>
      </c>
      <c r="E545">
        <v>4.7793999999999999</v>
      </c>
      <c r="F545">
        <v>2.0644999999999998</v>
      </c>
      <c r="G545">
        <v>2.1429999999999998</v>
      </c>
      <c r="H545">
        <v>-7.8576999999999994E-2</v>
      </c>
    </row>
    <row r="546" spans="1:8" x14ac:dyDescent="0.3">
      <c r="A546">
        <v>3.7656999999999998</v>
      </c>
      <c r="B546">
        <v>1.5682</v>
      </c>
      <c r="C546">
        <v>1.8287</v>
      </c>
      <c r="D546">
        <v>-0.26055</v>
      </c>
      <c r="E546">
        <v>3.7656999999999998</v>
      </c>
      <c r="F546">
        <v>1.4771000000000001</v>
      </c>
      <c r="G546">
        <v>1.6032</v>
      </c>
      <c r="H546">
        <v>-0.12604000000000001</v>
      </c>
    </row>
    <row r="547" spans="1:8" x14ac:dyDescent="0.3">
      <c r="A547">
        <v>4.6132999999999997</v>
      </c>
      <c r="B547">
        <v>2.6053000000000002</v>
      </c>
      <c r="C547">
        <v>2.6038999999999999</v>
      </c>
      <c r="D547">
        <v>1.3669999999999999E-3</v>
      </c>
      <c r="E547">
        <v>4.6132999999999997</v>
      </c>
      <c r="F547">
        <v>2.1703000000000001</v>
      </c>
      <c r="G547">
        <v>2.0546000000000002</v>
      </c>
      <c r="H547">
        <v>0.11567</v>
      </c>
    </row>
    <row r="548" spans="1:8" x14ac:dyDescent="0.3">
      <c r="A548">
        <v>3.8711000000000002</v>
      </c>
      <c r="B548">
        <v>2.0828000000000002</v>
      </c>
      <c r="C548">
        <v>1.9252</v>
      </c>
      <c r="D548">
        <v>0.15762000000000001</v>
      </c>
      <c r="E548">
        <v>3.8711000000000002</v>
      </c>
      <c r="F548">
        <v>1.9956</v>
      </c>
      <c r="G548">
        <v>1.6593</v>
      </c>
      <c r="H548">
        <v>0.33632000000000001</v>
      </c>
    </row>
    <row r="549" spans="1:8" x14ac:dyDescent="0.3">
      <c r="A549">
        <v>3.6324000000000001</v>
      </c>
      <c r="B549">
        <v>0.95423999999999998</v>
      </c>
      <c r="C549">
        <v>1.7068000000000001</v>
      </c>
      <c r="D549">
        <v>-0.75258999999999998</v>
      </c>
      <c r="E549">
        <v>3.6324000000000001</v>
      </c>
      <c r="F549">
        <v>0.90308999999999995</v>
      </c>
      <c r="G549">
        <v>1.5322</v>
      </c>
      <c r="H549">
        <v>-0.62907000000000002</v>
      </c>
    </row>
    <row r="550" spans="1:8" x14ac:dyDescent="0.3">
      <c r="A550">
        <v>3.3972000000000002</v>
      </c>
      <c r="B550">
        <v>1</v>
      </c>
      <c r="C550">
        <v>1.4918</v>
      </c>
      <c r="D550">
        <v>-0.49181999999999998</v>
      </c>
      <c r="E550">
        <v>3.3972000000000002</v>
      </c>
      <c r="F550">
        <v>0.95423999999999998</v>
      </c>
      <c r="G550">
        <v>1.407</v>
      </c>
      <c r="H550">
        <v>-0.45271</v>
      </c>
    </row>
    <row r="551" spans="1:8" x14ac:dyDescent="0.3">
      <c r="A551">
        <v>4.7385999999999999</v>
      </c>
      <c r="B551">
        <v>3.5049000000000001</v>
      </c>
      <c r="C551">
        <v>2.7185000000000001</v>
      </c>
      <c r="D551">
        <v>0.78642000000000001</v>
      </c>
      <c r="E551">
        <v>4.7385999999999999</v>
      </c>
      <c r="F551">
        <v>2.3559999999999999</v>
      </c>
      <c r="G551">
        <v>2.1213000000000002</v>
      </c>
      <c r="H551">
        <v>0.23474999999999999</v>
      </c>
    </row>
    <row r="552" spans="1:8" x14ac:dyDescent="0.3">
      <c r="A552">
        <v>3.6415999999999999</v>
      </c>
      <c r="B552">
        <v>1.6335</v>
      </c>
      <c r="C552">
        <v>1.7153</v>
      </c>
      <c r="D552">
        <v>-8.1794000000000006E-2</v>
      </c>
      <c r="E552">
        <v>3.6415999999999999</v>
      </c>
      <c r="F552">
        <v>1.5051000000000001</v>
      </c>
      <c r="G552">
        <v>1.5370999999999999</v>
      </c>
      <c r="H552">
        <v>-3.1921999999999999E-2</v>
      </c>
    </row>
    <row r="553" spans="1:8" x14ac:dyDescent="0.3">
      <c r="A553">
        <v>3.8138999999999998</v>
      </c>
      <c r="B553">
        <v>0.60206000000000004</v>
      </c>
      <c r="C553">
        <v>1.8729</v>
      </c>
      <c r="D553">
        <v>-1.2707999999999999</v>
      </c>
      <c r="E553">
        <v>3.8138999999999998</v>
      </c>
      <c r="F553">
        <v>0.60206000000000004</v>
      </c>
      <c r="G553">
        <v>1.6289</v>
      </c>
      <c r="H553">
        <v>-1.0267999999999999</v>
      </c>
    </row>
    <row r="554" spans="1:8" x14ac:dyDescent="0.3">
      <c r="A554">
        <v>3.8492000000000002</v>
      </c>
      <c r="B554">
        <v>1.6232</v>
      </c>
      <c r="C554">
        <v>1.9051</v>
      </c>
      <c r="D554">
        <v>-0.28186</v>
      </c>
      <c r="E554">
        <v>3.8492000000000002</v>
      </c>
      <c r="F554">
        <v>1.5315000000000001</v>
      </c>
      <c r="G554">
        <v>1.6476</v>
      </c>
      <c r="H554">
        <v>-0.11615</v>
      </c>
    </row>
    <row r="555" spans="1:8" x14ac:dyDescent="0.3">
      <c r="A555">
        <v>4.6436999999999999</v>
      </c>
      <c r="B555">
        <v>2.0899000000000001</v>
      </c>
      <c r="C555">
        <v>2.6316999999999999</v>
      </c>
      <c r="D555">
        <v>-0.54183000000000003</v>
      </c>
      <c r="E555">
        <v>4.6436999999999999</v>
      </c>
      <c r="F555">
        <v>1.9395</v>
      </c>
      <c r="G555">
        <v>2.0708000000000002</v>
      </c>
      <c r="H555">
        <v>-0.13125999999999999</v>
      </c>
    </row>
    <row r="556" spans="1:8" x14ac:dyDescent="0.3">
      <c r="A556">
        <v>5.8441000000000001</v>
      </c>
      <c r="B556">
        <v>2.7134999999999998</v>
      </c>
      <c r="C556">
        <v>3.7294999999999998</v>
      </c>
      <c r="D556">
        <v>-1.016</v>
      </c>
      <c r="E556">
        <v>5.8441000000000001</v>
      </c>
      <c r="F556">
        <v>2.0333999999999999</v>
      </c>
      <c r="G556">
        <v>2.7101000000000002</v>
      </c>
      <c r="H556">
        <v>-0.67662999999999995</v>
      </c>
    </row>
    <row r="557" spans="1:8" x14ac:dyDescent="0.3">
      <c r="A557">
        <v>3.4155000000000002</v>
      </c>
      <c r="B557">
        <v>1.5315000000000001</v>
      </c>
      <c r="C557">
        <v>1.5085</v>
      </c>
      <c r="D557">
        <v>2.2984999999999998E-2</v>
      </c>
      <c r="E557">
        <v>3.4155000000000002</v>
      </c>
      <c r="F557">
        <v>1.3802000000000001</v>
      </c>
      <c r="G557">
        <v>1.4167000000000001</v>
      </c>
      <c r="H557">
        <v>-3.6450000000000003E-2</v>
      </c>
    </row>
    <row r="558" spans="1:8" x14ac:dyDescent="0.3">
      <c r="A558">
        <v>4.5168999999999997</v>
      </c>
      <c r="B558">
        <v>2.1303000000000001</v>
      </c>
      <c r="C558">
        <v>2.5158</v>
      </c>
      <c r="D558">
        <v>-0.38542999999999999</v>
      </c>
      <c r="E558">
        <v>4.5168999999999997</v>
      </c>
      <c r="F558">
        <v>2.0413999999999999</v>
      </c>
      <c r="G558">
        <v>2.0032000000000001</v>
      </c>
      <c r="H558">
        <v>3.8149000000000002E-2</v>
      </c>
    </row>
    <row r="559" spans="1:8" x14ac:dyDescent="0.3">
      <c r="A559">
        <v>5.0552000000000001</v>
      </c>
      <c r="B559">
        <v>3.0017</v>
      </c>
      <c r="C559">
        <v>3.008</v>
      </c>
      <c r="D559">
        <v>-6.2509999999999996E-3</v>
      </c>
      <c r="E559">
        <v>5.0552000000000001</v>
      </c>
      <c r="F559">
        <v>2.3262999999999998</v>
      </c>
      <c r="G559">
        <v>2.2898999999999998</v>
      </c>
      <c r="H559">
        <v>3.6449000000000002E-2</v>
      </c>
    </row>
    <row r="560" spans="1:8" x14ac:dyDescent="0.3">
      <c r="A560">
        <v>3.9325999999999999</v>
      </c>
      <c r="B560">
        <v>1.6720999999999999</v>
      </c>
      <c r="C560">
        <v>1.9814000000000001</v>
      </c>
      <c r="D560">
        <v>-0.30929000000000001</v>
      </c>
      <c r="E560">
        <v>3.9325999999999999</v>
      </c>
      <c r="F560">
        <v>1.5563</v>
      </c>
      <c r="G560">
        <v>1.6919999999999999</v>
      </c>
      <c r="H560">
        <v>-0.13575000000000001</v>
      </c>
    </row>
    <row r="561" spans="1:8" x14ac:dyDescent="0.3">
      <c r="A561">
        <v>4.0153999999999996</v>
      </c>
      <c r="B561">
        <v>2.0293999999999999</v>
      </c>
      <c r="C561">
        <v>2.0571000000000002</v>
      </c>
      <c r="D561">
        <v>-2.7744999999999999E-2</v>
      </c>
      <c r="E561">
        <v>4.0153999999999996</v>
      </c>
      <c r="F561">
        <v>1.8451</v>
      </c>
      <c r="G561">
        <v>1.7362</v>
      </c>
      <c r="H561">
        <v>0.10894</v>
      </c>
    </row>
    <row r="562" spans="1:8" x14ac:dyDescent="0.3">
      <c r="A562">
        <v>4.1521999999999997</v>
      </c>
      <c r="B562">
        <v>1.0791999999999999</v>
      </c>
      <c r="C562">
        <v>2.1821999999999999</v>
      </c>
      <c r="D562">
        <v>-1.103</v>
      </c>
      <c r="E562">
        <v>4.1521999999999997</v>
      </c>
      <c r="F562">
        <v>1.0791999999999999</v>
      </c>
      <c r="G562">
        <v>1.8089999999999999</v>
      </c>
      <c r="H562">
        <v>-0.72982999999999998</v>
      </c>
    </row>
    <row r="563" spans="1:8" x14ac:dyDescent="0.3">
      <c r="A563">
        <v>4.1124999999999998</v>
      </c>
      <c r="B563">
        <v>1.3222</v>
      </c>
      <c r="C563">
        <v>2.1459000000000001</v>
      </c>
      <c r="D563">
        <v>-0.82371000000000005</v>
      </c>
      <c r="E563">
        <v>4.1124999999999998</v>
      </c>
      <c r="F563">
        <v>1.2787999999999999</v>
      </c>
      <c r="G563">
        <v>1.7879</v>
      </c>
      <c r="H563">
        <v>-0.50912000000000002</v>
      </c>
    </row>
    <row r="564" spans="1:8" x14ac:dyDescent="0.3">
      <c r="A564">
        <v>4.1230000000000002</v>
      </c>
      <c r="B564">
        <v>1.3978999999999999</v>
      </c>
      <c r="C564">
        <v>2.1556000000000002</v>
      </c>
      <c r="D564">
        <v>-0.75761999999999996</v>
      </c>
      <c r="E564">
        <v>4.1230000000000002</v>
      </c>
      <c r="F564">
        <v>1.1760999999999999</v>
      </c>
      <c r="G564">
        <v>1.7935000000000001</v>
      </c>
      <c r="H564">
        <v>-0.61738999999999999</v>
      </c>
    </row>
    <row r="565" spans="1:8" x14ac:dyDescent="0.3">
      <c r="A565">
        <v>3.9676999999999998</v>
      </c>
      <c r="B565">
        <v>1.5441</v>
      </c>
      <c r="C565">
        <v>2.0135000000000001</v>
      </c>
      <c r="D565">
        <v>-0.46943000000000001</v>
      </c>
      <c r="E565">
        <v>3.9676999999999998</v>
      </c>
      <c r="F565">
        <v>1.4314</v>
      </c>
      <c r="G565">
        <v>1.7107000000000001</v>
      </c>
      <c r="H565">
        <v>-0.27938000000000002</v>
      </c>
    </row>
    <row r="566" spans="1:8" x14ac:dyDescent="0.3">
      <c r="A566">
        <v>4.3468</v>
      </c>
      <c r="B566">
        <v>1.2553000000000001</v>
      </c>
      <c r="C566">
        <v>2.3601999999999999</v>
      </c>
      <c r="D566">
        <v>-1.1049</v>
      </c>
      <c r="E566">
        <v>4.3468</v>
      </c>
      <c r="F566">
        <v>1.2040999999999999</v>
      </c>
      <c r="G566">
        <v>1.9126000000000001</v>
      </c>
      <c r="H566">
        <v>-0.70850999999999997</v>
      </c>
    </row>
    <row r="567" spans="1:8" x14ac:dyDescent="0.3">
      <c r="A567">
        <v>4.1980000000000004</v>
      </c>
      <c r="B567">
        <v>2.6617999999999999</v>
      </c>
      <c r="C567">
        <v>2.2241</v>
      </c>
      <c r="D567">
        <v>0.43768000000000001</v>
      </c>
      <c r="E567">
        <v>4.1980000000000004</v>
      </c>
      <c r="F567">
        <v>2.2122000000000002</v>
      </c>
      <c r="G567">
        <v>1.8333999999999999</v>
      </c>
      <c r="H567">
        <v>0.37877</v>
      </c>
    </row>
    <row r="568" spans="1:8" x14ac:dyDescent="0.3">
      <c r="A568">
        <v>4.6599000000000004</v>
      </c>
      <c r="B568">
        <v>2.5131999999999999</v>
      </c>
      <c r="C568">
        <v>2.6465999999999998</v>
      </c>
      <c r="D568">
        <v>-0.13335</v>
      </c>
      <c r="E568">
        <v>4.6599000000000004</v>
      </c>
      <c r="F568">
        <v>2.1818</v>
      </c>
      <c r="G568">
        <v>2.0794000000000001</v>
      </c>
      <c r="H568">
        <v>0.10242999999999999</v>
      </c>
    </row>
    <row r="569" spans="1:8" x14ac:dyDescent="0.3">
      <c r="A569">
        <v>4.2606000000000002</v>
      </c>
      <c r="B569">
        <v>3.3508</v>
      </c>
      <c r="C569">
        <v>2.2814000000000001</v>
      </c>
      <c r="D569">
        <v>1.0694999999999999</v>
      </c>
      <c r="E569">
        <v>4.2606000000000002</v>
      </c>
      <c r="F569">
        <v>2.4914000000000001</v>
      </c>
      <c r="G569">
        <v>1.8667</v>
      </c>
      <c r="H569">
        <v>0.62461999999999995</v>
      </c>
    </row>
    <row r="570" spans="1:8" x14ac:dyDescent="0.3">
      <c r="A570">
        <v>3.8098000000000001</v>
      </c>
      <c r="B570">
        <v>1.6812</v>
      </c>
      <c r="C570">
        <v>1.8691</v>
      </c>
      <c r="D570">
        <v>-0.18789</v>
      </c>
      <c r="E570">
        <v>3.8098000000000001</v>
      </c>
      <c r="F570">
        <v>1.4623999999999999</v>
      </c>
      <c r="G570">
        <v>1.6267</v>
      </c>
      <c r="H570">
        <v>-0.16428000000000001</v>
      </c>
    </row>
    <row r="571" spans="1:8" x14ac:dyDescent="0.3">
      <c r="A571">
        <v>4.3052999999999999</v>
      </c>
      <c r="B571">
        <v>2.4487000000000001</v>
      </c>
      <c r="C571">
        <v>2.3222</v>
      </c>
      <c r="D571">
        <v>0.12648000000000001</v>
      </c>
      <c r="E571">
        <v>4.3052999999999999</v>
      </c>
      <c r="F571">
        <v>2.1271</v>
      </c>
      <c r="G571">
        <v>1.8905000000000001</v>
      </c>
      <c r="H571">
        <v>0.23657</v>
      </c>
    </row>
    <row r="572" spans="1:8" x14ac:dyDescent="0.3">
      <c r="A572">
        <v>3.6103999999999998</v>
      </c>
      <c r="B572">
        <v>1.8808</v>
      </c>
      <c r="C572">
        <v>1.6868000000000001</v>
      </c>
      <c r="D572">
        <v>0.19402</v>
      </c>
      <c r="E572">
        <v>3.6103999999999998</v>
      </c>
      <c r="F572">
        <v>1.7482</v>
      </c>
      <c r="G572">
        <v>1.5205</v>
      </c>
      <c r="H572">
        <v>0.22769</v>
      </c>
    </row>
    <row r="573" spans="1:8" x14ac:dyDescent="0.3">
      <c r="A573">
        <v>4.04</v>
      </c>
      <c r="B573">
        <v>0</v>
      </c>
      <c r="C573">
        <v>2.0796000000000001</v>
      </c>
      <c r="D573">
        <v>-2.0796000000000001</v>
      </c>
      <c r="E573">
        <v>4.04</v>
      </c>
      <c r="F573">
        <v>0</v>
      </c>
      <c r="G573">
        <v>1.7492000000000001</v>
      </c>
      <c r="H573">
        <v>-1.7492000000000001</v>
      </c>
    </row>
    <row r="574" spans="1:8" x14ac:dyDescent="0.3">
      <c r="A574">
        <v>3.8085</v>
      </c>
      <c r="B574">
        <v>2.6031</v>
      </c>
      <c r="C574">
        <v>1.8680000000000001</v>
      </c>
      <c r="D574">
        <v>0.73517999999999994</v>
      </c>
      <c r="E574">
        <v>3.8085</v>
      </c>
      <c r="F574">
        <v>2.1959</v>
      </c>
      <c r="G574">
        <v>1.6259999999999999</v>
      </c>
      <c r="H574">
        <v>0.56989999999999996</v>
      </c>
    </row>
    <row r="575" spans="1:8" x14ac:dyDescent="0.3">
      <c r="A575">
        <v>4.2933000000000003</v>
      </c>
      <c r="B575">
        <v>2.6920000000000002</v>
      </c>
      <c r="C575">
        <v>2.3113000000000001</v>
      </c>
      <c r="D575">
        <v>0.38068000000000002</v>
      </c>
      <c r="E575">
        <v>4.2933000000000003</v>
      </c>
      <c r="F575">
        <v>2.2625000000000002</v>
      </c>
      <c r="G575">
        <v>1.8842000000000001</v>
      </c>
      <c r="H575">
        <v>0.37829000000000002</v>
      </c>
    </row>
    <row r="576" spans="1:8" x14ac:dyDescent="0.3">
      <c r="A576">
        <v>3.3347000000000002</v>
      </c>
      <c r="B576">
        <v>0.84509999999999996</v>
      </c>
      <c r="C576">
        <v>1.4346000000000001</v>
      </c>
      <c r="D576">
        <v>-0.58948999999999996</v>
      </c>
      <c r="E576">
        <v>3.3347000000000002</v>
      </c>
      <c r="F576">
        <v>0.77815000000000001</v>
      </c>
      <c r="G576">
        <v>1.3735999999999999</v>
      </c>
      <c r="H576">
        <v>-0.59547000000000005</v>
      </c>
    </row>
    <row r="577" spans="1:8" x14ac:dyDescent="0.3">
      <c r="A577">
        <v>4.1664000000000003</v>
      </c>
      <c r="B577">
        <v>2.0718999999999999</v>
      </c>
      <c r="C577">
        <v>2.1951999999999998</v>
      </c>
      <c r="D577">
        <v>-0.12336</v>
      </c>
      <c r="E577">
        <v>4.1664000000000003</v>
      </c>
      <c r="F577">
        <v>1.9541999999999999</v>
      </c>
      <c r="G577">
        <v>1.8166</v>
      </c>
      <c r="H577">
        <v>0.13764999999999999</v>
      </c>
    </row>
    <row r="578" spans="1:8" x14ac:dyDescent="0.3">
      <c r="A578">
        <v>3.8672</v>
      </c>
      <c r="B578">
        <v>2.1903000000000001</v>
      </c>
      <c r="C578">
        <v>1.9216</v>
      </c>
      <c r="D578">
        <v>0.26869999999999999</v>
      </c>
      <c r="E578">
        <v>3.8672</v>
      </c>
      <c r="F578">
        <v>1.9777</v>
      </c>
      <c r="G578">
        <v>1.6572</v>
      </c>
      <c r="H578">
        <v>0.32047999999999999</v>
      </c>
    </row>
    <row r="579" spans="1:8" x14ac:dyDescent="0.3">
      <c r="A579">
        <v>5.0391000000000004</v>
      </c>
      <c r="B579">
        <v>3.4226000000000001</v>
      </c>
      <c r="C579">
        <v>2.9933000000000001</v>
      </c>
      <c r="D579">
        <v>0.42927999999999999</v>
      </c>
      <c r="E579">
        <v>5.0391000000000004</v>
      </c>
      <c r="F579">
        <v>2.3464</v>
      </c>
      <c r="G579">
        <v>2.2812999999999999</v>
      </c>
      <c r="H579">
        <v>6.5010999999999999E-2</v>
      </c>
    </row>
    <row r="580" spans="1:8" x14ac:dyDescent="0.3">
      <c r="A580">
        <v>3.2631999999999999</v>
      </c>
      <c r="B580">
        <v>1.1138999999999999</v>
      </c>
      <c r="C580">
        <v>1.3692</v>
      </c>
      <c r="D580">
        <v>-0.25525999999999999</v>
      </c>
      <c r="E580">
        <v>3.2631999999999999</v>
      </c>
      <c r="F580">
        <v>1.0414000000000001</v>
      </c>
      <c r="G580">
        <v>1.3354999999999999</v>
      </c>
      <c r="H580">
        <v>-0.29415000000000002</v>
      </c>
    </row>
    <row r="581" spans="1:8" x14ac:dyDescent="0.3">
      <c r="A581">
        <v>3.9516</v>
      </c>
      <c r="B581">
        <v>1.5185</v>
      </c>
      <c r="C581">
        <v>1.9987999999999999</v>
      </c>
      <c r="D581">
        <v>-0.48025000000000001</v>
      </c>
      <c r="E581">
        <v>3.9516</v>
      </c>
      <c r="F581">
        <v>1.4914000000000001</v>
      </c>
      <c r="G581">
        <v>1.7021999999999999</v>
      </c>
      <c r="H581">
        <v>-0.21081</v>
      </c>
    </row>
    <row r="582" spans="1:8" x14ac:dyDescent="0.3">
      <c r="A582">
        <v>4.6692</v>
      </c>
      <c r="B582">
        <v>2.73</v>
      </c>
      <c r="C582">
        <v>2.6549999999999998</v>
      </c>
      <c r="D582">
        <v>7.4951000000000004E-2</v>
      </c>
      <c r="E582">
        <v>4.6692</v>
      </c>
      <c r="F582">
        <v>2.2147999999999999</v>
      </c>
      <c r="G582">
        <v>2.0842999999999998</v>
      </c>
      <c r="H582">
        <v>0.1305</v>
      </c>
    </row>
    <row r="583" spans="1:8" x14ac:dyDescent="0.3">
      <c r="A583">
        <v>3.7848000000000002</v>
      </c>
      <c r="B583">
        <v>2.5657999999999999</v>
      </c>
      <c r="C583">
        <v>1.8463000000000001</v>
      </c>
      <c r="D583">
        <v>0.71958</v>
      </c>
      <c r="E583">
        <v>3.7848000000000002</v>
      </c>
      <c r="F583">
        <v>2.0933999999999999</v>
      </c>
      <c r="G583">
        <v>1.6133999999999999</v>
      </c>
      <c r="H583">
        <v>0.48005999999999999</v>
      </c>
    </row>
    <row r="584" spans="1:8" x14ac:dyDescent="0.3">
      <c r="A584">
        <v>3.3969</v>
      </c>
      <c r="B584">
        <v>0.84509999999999996</v>
      </c>
      <c r="C584">
        <v>1.4915</v>
      </c>
      <c r="D584">
        <v>-0.64641000000000004</v>
      </c>
      <c r="E584">
        <v>3.3969</v>
      </c>
      <c r="F584">
        <v>0.60206000000000004</v>
      </c>
      <c r="G584">
        <v>1.4068000000000001</v>
      </c>
      <c r="H584">
        <v>-0.80471000000000004</v>
      </c>
    </row>
    <row r="585" spans="1:8" x14ac:dyDescent="0.3">
      <c r="A585">
        <v>4.2239000000000004</v>
      </c>
      <c r="B585">
        <v>2.5716999999999999</v>
      </c>
      <c r="C585">
        <v>2.2477999999999998</v>
      </c>
      <c r="D585">
        <v>0.32395000000000002</v>
      </c>
      <c r="E585">
        <v>4.2239000000000004</v>
      </c>
      <c r="F585">
        <v>2.1789999999999998</v>
      </c>
      <c r="G585">
        <v>1.8472</v>
      </c>
      <c r="H585">
        <v>0.33179999999999998</v>
      </c>
    </row>
    <row r="586" spans="1:8" x14ac:dyDescent="0.3">
      <c r="A586">
        <v>4.6805000000000003</v>
      </c>
      <c r="B586">
        <v>3.2852999999999999</v>
      </c>
      <c r="C586">
        <v>2.6654</v>
      </c>
      <c r="D586">
        <v>0.61995999999999996</v>
      </c>
      <c r="E586">
        <v>4.6805000000000003</v>
      </c>
      <c r="F586">
        <v>2.3578999999999999</v>
      </c>
      <c r="G586">
        <v>2.0903999999999998</v>
      </c>
      <c r="H586">
        <v>0.26756999999999997</v>
      </c>
    </row>
    <row r="587" spans="1:8" x14ac:dyDescent="0.3">
      <c r="A587">
        <v>3.4904000000000002</v>
      </c>
      <c r="B587">
        <v>2.1818</v>
      </c>
      <c r="C587">
        <v>1.577</v>
      </c>
      <c r="D587">
        <v>0.60485</v>
      </c>
      <c r="E587">
        <v>3.4904000000000002</v>
      </c>
      <c r="F587">
        <v>2.0863999999999998</v>
      </c>
      <c r="G587">
        <v>1.4565999999999999</v>
      </c>
      <c r="H587">
        <v>0.62980999999999998</v>
      </c>
    </row>
    <row r="588" spans="1:8" x14ac:dyDescent="0.3">
      <c r="A588">
        <v>4.0542999999999996</v>
      </c>
      <c r="B588">
        <v>3.1735000000000002</v>
      </c>
      <c r="C588">
        <v>2.0926999999999998</v>
      </c>
      <c r="D588">
        <v>1.0808</v>
      </c>
      <c r="E588">
        <v>4.0542999999999996</v>
      </c>
      <c r="F588">
        <v>2.4014000000000002</v>
      </c>
      <c r="G588">
        <v>1.7568999999999999</v>
      </c>
      <c r="H588">
        <v>0.64454</v>
      </c>
    </row>
    <row r="589" spans="1:8" x14ac:dyDescent="0.3">
      <c r="A589">
        <v>4.8021000000000003</v>
      </c>
      <c r="B589">
        <v>2.0085999999999999</v>
      </c>
      <c r="C589">
        <v>2.7766000000000002</v>
      </c>
      <c r="D589">
        <v>-0.76800000000000002</v>
      </c>
      <c r="E589">
        <v>4.8021000000000003</v>
      </c>
      <c r="F589">
        <v>1.8062</v>
      </c>
      <c r="G589">
        <v>2.1551</v>
      </c>
      <c r="H589">
        <v>-0.34895999999999999</v>
      </c>
    </row>
    <row r="590" spans="1:8" x14ac:dyDescent="0.3">
      <c r="A590">
        <v>4.4093999999999998</v>
      </c>
      <c r="B590">
        <v>2.1206</v>
      </c>
      <c r="C590">
        <v>2.4174000000000002</v>
      </c>
      <c r="D590">
        <v>-0.29687000000000002</v>
      </c>
      <c r="E590">
        <v>4.4093999999999998</v>
      </c>
      <c r="F590">
        <v>1.8194999999999999</v>
      </c>
      <c r="G590">
        <v>1.946</v>
      </c>
      <c r="H590">
        <v>-0.12644</v>
      </c>
    </row>
    <row r="591" spans="1:8" x14ac:dyDescent="0.3">
      <c r="A591">
        <v>3.9379</v>
      </c>
      <c r="B591">
        <v>1.3978999999999999</v>
      </c>
      <c r="C591">
        <v>1.9863</v>
      </c>
      <c r="D591">
        <v>-0.58833000000000002</v>
      </c>
      <c r="E591">
        <v>3.9379</v>
      </c>
      <c r="F591">
        <v>1.2553000000000001</v>
      </c>
      <c r="G591">
        <v>1.6949000000000001</v>
      </c>
      <c r="H591">
        <v>-0.43962000000000001</v>
      </c>
    </row>
    <row r="592" spans="1:8" x14ac:dyDescent="0.3">
      <c r="A592">
        <v>4.8342999999999998</v>
      </c>
      <c r="B592">
        <v>4.2320000000000002</v>
      </c>
      <c r="C592">
        <v>2.806</v>
      </c>
      <c r="D592">
        <v>1.4258999999999999</v>
      </c>
      <c r="E592">
        <v>4.8342999999999998</v>
      </c>
      <c r="F592">
        <v>2.6415000000000002</v>
      </c>
      <c r="G592">
        <v>2.1722999999999999</v>
      </c>
      <c r="H592">
        <v>0.46920000000000001</v>
      </c>
    </row>
    <row r="593" spans="1:8" x14ac:dyDescent="0.3">
      <c r="A593">
        <v>3.7766999999999999</v>
      </c>
      <c r="B593">
        <v>0.30103000000000002</v>
      </c>
      <c r="C593">
        <v>1.8388</v>
      </c>
      <c r="D593">
        <v>-1.5378000000000001</v>
      </c>
      <c r="E593">
        <v>3.7766999999999999</v>
      </c>
      <c r="F593">
        <v>0.30103000000000002</v>
      </c>
      <c r="G593">
        <v>1.609</v>
      </c>
      <c r="H593">
        <v>-1.3080000000000001</v>
      </c>
    </row>
    <row r="594" spans="1:8" x14ac:dyDescent="0.3">
      <c r="A594">
        <v>4.7431000000000001</v>
      </c>
      <c r="B594">
        <v>3.0916999999999999</v>
      </c>
      <c r="C594">
        <v>2.7225999999999999</v>
      </c>
      <c r="D594">
        <v>0.36906</v>
      </c>
      <c r="E594">
        <v>4.7431000000000001</v>
      </c>
      <c r="F594">
        <v>2.4609000000000001</v>
      </c>
      <c r="G594">
        <v>2.1236999999999999</v>
      </c>
      <c r="H594">
        <v>0.3372</v>
      </c>
    </row>
    <row r="595" spans="1:8" x14ac:dyDescent="0.3">
      <c r="A595">
        <v>4.4652000000000003</v>
      </c>
      <c r="B595">
        <v>2.3502000000000001</v>
      </c>
      <c r="C595">
        <v>2.4683999999999999</v>
      </c>
      <c r="D595">
        <v>-0.11817999999999999</v>
      </c>
      <c r="E595">
        <v>4.4652000000000003</v>
      </c>
      <c r="F595">
        <v>2.1271</v>
      </c>
      <c r="G595">
        <v>1.9757</v>
      </c>
      <c r="H595">
        <v>0.15143000000000001</v>
      </c>
    </row>
    <row r="596" spans="1:8" x14ac:dyDescent="0.3">
      <c r="A596">
        <v>5.2262000000000004</v>
      </c>
      <c r="B596">
        <v>3.6339000000000001</v>
      </c>
      <c r="C596">
        <v>3.1644000000000001</v>
      </c>
      <c r="D596">
        <v>0.46950999999999998</v>
      </c>
      <c r="E596">
        <v>5.2262000000000004</v>
      </c>
      <c r="F596">
        <v>2.5855000000000001</v>
      </c>
      <c r="G596">
        <v>2.3809999999999998</v>
      </c>
      <c r="H596">
        <v>0.20451</v>
      </c>
    </row>
    <row r="597" spans="1:8" x14ac:dyDescent="0.3">
      <c r="A597">
        <v>4.2317</v>
      </c>
      <c r="B597">
        <v>2.3673999999999999</v>
      </c>
      <c r="C597">
        <v>2.2549000000000001</v>
      </c>
      <c r="D597">
        <v>0.11242000000000001</v>
      </c>
      <c r="E597">
        <v>4.2317</v>
      </c>
      <c r="F597">
        <v>2.0828000000000002</v>
      </c>
      <c r="G597">
        <v>1.8512999999999999</v>
      </c>
      <c r="H597">
        <v>0.23144000000000001</v>
      </c>
    </row>
    <row r="598" spans="1:8" x14ac:dyDescent="0.3">
      <c r="A598">
        <v>4.1820000000000004</v>
      </c>
      <c r="B598">
        <v>2.7751999999999999</v>
      </c>
      <c r="C598">
        <v>2.2094999999999998</v>
      </c>
      <c r="D598">
        <v>0.56572</v>
      </c>
      <c r="E598">
        <v>4.1820000000000004</v>
      </c>
      <c r="F598">
        <v>2.3222</v>
      </c>
      <c r="G598">
        <v>1.8249</v>
      </c>
      <c r="H598">
        <v>0.49731999999999998</v>
      </c>
    </row>
    <row r="599" spans="1:8" x14ac:dyDescent="0.3">
      <c r="A599">
        <v>3.5672999999999999</v>
      </c>
      <c r="B599">
        <v>1.2303999999999999</v>
      </c>
      <c r="C599">
        <v>1.6473</v>
      </c>
      <c r="D599">
        <v>-0.41686000000000001</v>
      </c>
      <c r="E599">
        <v>3.5672999999999999</v>
      </c>
      <c r="F599">
        <v>1.0414000000000001</v>
      </c>
      <c r="G599">
        <v>1.4975000000000001</v>
      </c>
      <c r="H599">
        <v>-0.45610000000000001</v>
      </c>
    </row>
    <row r="600" spans="1:8" x14ac:dyDescent="0.3">
      <c r="A600">
        <v>4.1353999999999997</v>
      </c>
      <c r="B600">
        <v>2.6253000000000002</v>
      </c>
      <c r="C600">
        <v>2.1667999999999998</v>
      </c>
      <c r="D600">
        <v>0.45849000000000001</v>
      </c>
      <c r="E600">
        <v>4.1353999999999997</v>
      </c>
      <c r="F600">
        <v>2.2279</v>
      </c>
      <c r="G600">
        <v>1.8</v>
      </c>
      <c r="H600">
        <v>0.42785000000000001</v>
      </c>
    </row>
    <row r="601" spans="1:8" x14ac:dyDescent="0.3">
      <c r="A601">
        <v>4.4362000000000004</v>
      </c>
      <c r="B601">
        <v>2.7084000000000001</v>
      </c>
      <c r="C601">
        <v>2.4420000000000002</v>
      </c>
      <c r="D601">
        <v>0.26645999999999997</v>
      </c>
      <c r="E601">
        <v>4.4362000000000004</v>
      </c>
      <c r="F601">
        <v>2.2454999999999998</v>
      </c>
      <c r="G601">
        <v>1.9602999999999999</v>
      </c>
      <c r="H601">
        <v>0.28525</v>
      </c>
    </row>
    <row r="602" spans="1:8" x14ac:dyDescent="0.3">
      <c r="A602">
        <v>5.6064999999999996</v>
      </c>
      <c r="B602">
        <v>4.1535000000000002</v>
      </c>
      <c r="C602">
        <v>3.5122</v>
      </c>
      <c r="D602">
        <v>0.64129000000000003</v>
      </c>
      <c r="E602">
        <v>5.6064999999999996</v>
      </c>
      <c r="F602">
        <v>2.5402999999999998</v>
      </c>
      <c r="G602">
        <v>2.5834999999999999</v>
      </c>
      <c r="H602">
        <v>-4.3196999999999999E-2</v>
      </c>
    </row>
    <row r="603" spans="1:8" x14ac:dyDescent="0.3">
      <c r="A603">
        <v>4.4743000000000004</v>
      </c>
      <c r="B603">
        <v>4.0849000000000002</v>
      </c>
      <c r="C603">
        <v>2.4767999999999999</v>
      </c>
      <c r="D603">
        <v>1.6081000000000001</v>
      </c>
      <c r="E603">
        <v>4.4743000000000004</v>
      </c>
      <c r="F603">
        <v>2.5465</v>
      </c>
      <c r="G603">
        <v>1.9804999999999999</v>
      </c>
      <c r="H603">
        <v>0.56598999999999999</v>
      </c>
    </row>
    <row r="604" spans="1:8" x14ac:dyDescent="0.3">
      <c r="A604">
        <v>4.4063999999999997</v>
      </c>
      <c r="B604">
        <v>2.9841000000000002</v>
      </c>
      <c r="C604">
        <v>2.4146999999999998</v>
      </c>
      <c r="D604">
        <v>0.56938</v>
      </c>
      <c r="E604">
        <v>4.4063999999999997</v>
      </c>
      <c r="F604">
        <v>2.3711000000000002</v>
      </c>
      <c r="G604">
        <v>1.9443999999999999</v>
      </c>
      <c r="H604">
        <v>0.42668</v>
      </c>
    </row>
    <row r="605" spans="1:8" x14ac:dyDescent="0.3">
      <c r="A605">
        <v>4.0575999999999999</v>
      </c>
      <c r="B605">
        <v>2.0569000000000002</v>
      </c>
      <c r="C605">
        <v>2.0956999999999999</v>
      </c>
      <c r="D605">
        <v>-3.8769999999999999E-2</v>
      </c>
      <c r="E605">
        <v>4.0575999999999999</v>
      </c>
      <c r="F605">
        <v>1.8129</v>
      </c>
      <c r="G605">
        <v>1.7585999999999999</v>
      </c>
      <c r="H605">
        <v>5.4309000000000003E-2</v>
      </c>
    </row>
    <row r="606" spans="1:8" x14ac:dyDescent="0.3">
      <c r="A606">
        <v>4.2763</v>
      </c>
      <c r="B606">
        <v>2.2404999999999999</v>
      </c>
      <c r="C606">
        <v>2.2957999999999998</v>
      </c>
      <c r="D606">
        <v>-5.5213999999999999E-2</v>
      </c>
      <c r="E606">
        <v>4.2763</v>
      </c>
      <c r="F606">
        <v>2.0373999999999999</v>
      </c>
      <c r="G606">
        <v>1.8751</v>
      </c>
      <c r="H606">
        <v>0.1623</v>
      </c>
    </row>
    <row r="607" spans="1:8" x14ac:dyDescent="0.3">
      <c r="A607">
        <v>4.4398</v>
      </c>
      <c r="B607">
        <v>1.3009999999999999</v>
      </c>
      <c r="C607">
        <v>2.4451999999999998</v>
      </c>
      <c r="D607">
        <v>-1.1442000000000001</v>
      </c>
      <c r="E607">
        <v>4.4398</v>
      </c>
      <c r="F607">
        <v>1.1760999999999999</v>
      </c>
      <c r="G607">
        <v>1.9621999999999999</v>
      </c>
      <c r="H607">
        <v>-0.78605999999999998</v>
      </c>
    </row>
    <row r="608" spans="1:8" x14ac:dyDescent="0.3">
      <c r="A608">
        <v>4.8830999999999998</v>
      </c>
      <c r="B608">
        <v>3.1162999999999998</v>
      </c>
      <c r="C608">
        <v>2.8506999999999998</v>
      </c>
      <c r="D608">
        <v>0.2656</v>
      </c>
      <c r="E608">
        <v>4.8830999999999998</v>
      </c>
      <c r="F608">
        <v>2.3673999999999999</v>
      </c>
      <c r="G608">
        <v>2.1983000000000001</v>
      </c>
      <c r="H608">
        <v>0.16908000000000001</v>
      </c>
    </row>
    <row r="609" spans="1:8" x14ac:dyDescent="0.3">
      <c r="A609">
        <v>4.1346999999999996</v>
      </c>
      <c r="B609">
        <v>2.0969000000000002</v>
      </c>
      <c r="C609">
        <v>2.1661999999999999</v>
      </c>
      <c r="D609">
        <v>-6.9305000000000005E-2</v>
      </c>
      <c r="E609">
        <v>4.1346999999999996</v>
      </c>
      <c r="F609">
        <v>1.8865000000000001</v>
      </c>
      <c r="G609">
        <v>1.7997000000000001</v>
      </c>
      <c r="H609">
        <v>8.6806999999999995E-2</v>
      </c>
    </row>
    <row r="610" spans="1:8" x14ac:dyDescent="0.3">
      <c r="A610">
        <v>4.5990000000000002</v>
      </c>
      <c r="B610">
        <v>2.1492</v>
      </c>
      <c r="C610">
        <v>2.5908000000000002</v>
      </c>
      <c r="D610">
        <v>-0.44161</v>
      </c>
      <c r="E610">
        <v>4.5990000000000002</v>
      </c>
      <c r="F610">
        <v>2.0413999999999999</v>
      </c>
      <c r="G610">
        <v>2.0470000000000002</v>
      </c>
      <c r="H610">
        <v>-5.5633000000000002E-3</v>
      </c>
    </row>
    <row r="611" spans="1:8" x14ac:dyDescent="0.3">
      <c r="A611">
        <v>3.7191000000000001</v>
      </c>
      <c r="B611">
        <v>2.2330000000000001</v>
      </c>
      <c r="C611">
        <v>1.7861</v>
      </c>
      <c r="D611">
        <v>0.44685000000000002</v>
      </c>
      <c r="E611">
        <v>3.7191000000000001</v>
      </c>
      <c r="F611">
        <v>1.9956</v>
      </c>
      <c r="G611">
        <v>1.5784</v>
      </c>
      <c r="H611">
        <v>0.41727999999999998</v>
      </c>
    </row>
    <row r="612" spans="1:8" x14ac:dyDescent="0.3">
      <c r="A612">
        <v>3.5501999999999998</v>
      </c>
      <c r="B612">
        <v>1.3978999999999999</v>
      </c>
      <c r="C612">
        <v>1.6316999999999999</v>
      </c>
      <c r="D612">
        <v>-0.23379</v>
      </c>
      <c r="E612">
        <v>3.5501999999999998</v>
      </c>
      <c r="F612">
        <v>1.3978999999999999</v>
      </c>
      <c r="G612">
        <v>1.4883999999999999</v>
      </c>
      <c r="H612">
        <v>-9.0485999999999997E-2</v>
      </c>
    </row>
    <row r="613" spans="1:8" x14ac:dyDescent="0.3">
      <c r="A613">
        <v>5.0698999999999996</v>
      </c>
      <c r="B613">
        <v>1.6990000000000001</v>
      </c>
      <c r="C613">
        <v>3.0213999999999999</v>
      </c>
      <c r="D613">
        <v>-1.3225</v>
      </c>
      <c r="E613">
        <v>5.0698999999999996</v>
      </c>
      <c r="F613">
        <v>1.5798000000000001</v>
      </c>
      <c r="G613">
        <v>2.2976999999999999</v>
      </c>
      <c r="H613">
        <v>-0.71792999999999996</v>
      </c>
    </row>
    <row r="614" spans="1:8" x14ac:dyDescent="0.3">
      <c r="A614">
        <v>3.7824</v>
      </c>
      <c r="B614">
        <v>1.1460999999999999</v>
      </c>
      <c r="C614">
        <v>1.8440000000000001</v>
      </c>
      <c r="D614">
        <v>-0.69791999999999998</v>
      </c>
      <c r="E614">
        <v>3.7824</v>
      </c>
      <c r="F614">
        <v>1.1460999999999999</v>
      </c>
      <c r="G614">
        <v>1.6121000000000001</v>
      </c>
      <c r="H614">
        <v>-0.46594000000000002</v>
      </c>
    </row>
    <row r="615" spans="1:8" x14ac:dyDescent="0.3">
      <c r="A615">
        <v>4.3426999999999998</v>
      </c>
      <c r="B615">
        <v>1.2553000000000001</v>
      </c>
      <c r="C615">
        <v>2.3563999999999998</v>
      </c>
      <c r="D615">
        <v>-1.1012</v>
      </c>
      <c r="E615">
        <v>4.3426999999999998</v>
      </c>
      <c r="F615">
        <v>1.2040999999999999</v>
      </c>
      <c r="G615">
        <v>1.9105000000000001</v>
      </c>
      <c r="H615">
        <v>-0.70633999999999997</v>
      </c>
    </row>
    <row r="616" spans="1:8" x14ac:dyDescent="0.3">
      <c r="A616">
        <v>3.5335000000000001</v>
      </c>
      <c r="B616">
        <v>2.0333999999999999</v>
      </c>
      <c r="C616">
        <v>1.6164000000000001</v>
      </c>
      <c r="D616">
        <v>0.41698000000000002</v>
      </c>
      <c r="E616">
        <v>3.5335000000000001</v>
      </c>
      <c r="F616">
        <v>1.7403999999999999</v>
      </c>
      <c r="G616">
        <v>1.4795</v>
      </c>
      <c r="H616">
        <v>0.26084000000000002</v>
      </c>
    </row>
    <row r="617" spans="1:8" x14ac:dyDescent="0.3">
      <c r="A617">
        <v>4.6985999999999999</v>
      </c>
      <c r="B617">
        <v>1.9956</v>
      </c>
      <c r="C617">
        <v>2.6819000000000002</v>
      </c>
      <c r="D617">
        <v>-0.68630999999999998</v>
      </c>
      <c r="E617">
        <v>4.6985999999999999</v>
      </c>
      <c r="F617">
        <v>1.9294</v>
      </c>
      <c r="G617">
        <v>2.1</v>
      </c>
      <c r="H617">
        <v>-0.1706</v>
      </c>
    </row>
    <row r="618" spans="1:8" x14ac:dyDescent="0.3">
      <c r="A618">
        <v>3.6654</v>
      </c>
      <c r="B618">
        <v>0.47711999999999999</v>
      </c>
      <c r="C618">
        <v>1.7370000000000001</v>
      </c>
      <c r="D618">
        <v>-1.2599</v>
      </c>
      <c r="E618">
        <v>3.6654</v>
      </c>
      <c r="F618">
        <v>0.47711999999999999</v>
      </c>
      <c r="G618">
        <v>1.5498000000000001</v>
      </c>
      <c r="H618">
        <v>-1.0726</v>
      </c>
    </row>
    <row r="619" spans="1:8" x14ac:dyDescent="0.3">
      <c r="A619">
        <v>3.4110999999999998</v>
      </c>
      <c r="B619">
        <v>1.8194999999999999</v>
      </c>
      <c r="C619">
        <v>1.5044999999999999</v>
      </c>
      <c r="D619">
        <v>0.31503999999999999</v>
      </c>
      <c r="E619">
        <v>3.4110999999999998</v>
      </c>
      <c r="F619">
        <v>1.6435</v>
      </c>
      <c r="G619">
        <v>1.4142999999999999</v>
      </c>
      <c r="H619">
        <v>0.22911000000000001</v>
      </c>
    </row>
    <row r="620" spans="1:8" x14ac:dyDescent="0.3">
      <c r="A620">
        <v>3.62</v>
      </c>
      <c r="B620">
        <v>0.77815000000000001</v>
      </c>
      <c r="C620">
        <v>1.6956</v>
      </c>
      <c r="D620">
        <v>-0.91740999999999995</v>
      </c>
      <c r="E620">
        <v>3.62</v>
      </c>
      <c r="F620">
        <v>0.77815000000000001</v>
      </c>
      <c r="G620">
        <v>1.5256000000000001</v>
      </c>
      <c r="H620">
        <v>-0.74744999999999995</v>
      </c>
    </row>
    <row r="621" spans="1:8" x14ac:dyDescent="0.3">
      <c r="A621">
        <v>3.9967000000000001</v>
      </c>
      <c r="B621">
        <v>2.4182999999999999</v>
      </c>
      <c r="C621">
        <v>2.0400999999999998</v>
      </c>
      <c r="D621">
        <v>0.37824999999999998</v>
      </c>
      <c r="E621">
        <v>3.9967000000000001</v>
      </c>
      <c r="F621">
        <v>2.1303000000000001</v>
      </c>
      <c r="G621">
        <v>1.7262</v>
      </c>
      <c r="H621">
        <v>0.40411999999999998</v>
      </c>
    </row>
    <row r="622" spans="1:8" x14ac:dyDescent="0.3">
      <c r="A622">
        <v>4.7251000000000003</v>
      </c>
      <c r="B622">
        <v>2.5752000000000002</v>
      </c>
      <c r="C622">
        <v>2.7061000000000002</v>
      </c>
      <c r="D622">
        <v>-0.13094</v>
      </c>
      <c r="E622">
        <v>4.7251000000000003</v>
      </c>
      <c r="F622">
        <v>2.1644000000000001</v>
      </c>
      <c r="G622">
        <v>2.1141000000000001</v>
      </c>
      <c r="H622">
        <v>5.0251999999999998E-2</v>
      </c>
    </row>
    <row r="623" spans="1:8" x14ac:dyDescent="0.3">
      <c r="A623">
        <v>4.7492999999999999</v>
      </c>
      <c r="B623">
        <v>2.7839</v>
      </c>
      <c r="C623">
        <v>2.7282999999999999</v>
      </c>
      <c r="D623">
        <v>5.5579000000000003E-2</v>
      </c>
      <c r="E623">
        <v>4.7492999999999999</v>
      </c>
      <c r="F623">
        <v>2.2765</v>
      </c>
      <c r="G623">
        <v>2.1269999999999998</v>
      </c>
      <c r="H623">
        <v>0.14943999999999999</v>
      </c>
    </row>
    <row r="624" spans="1:8" x14ac:dyDescent="0.3">
      <c r="A624">
        <v>4.3917000000000002</v>
      </c>
      <c r="B624">
        <v>2.4014000000000002</v>
      </c>
      <c r="C624">
        <v>2.4011999999999998</v>
      </c>
      <c r="D624">
        <v>1.5307E-4</v>
      </c>
      <c r="E624">
        <v>4.3917000000000002</v>
      </c>
      <c r="F624">
        <v>2.1335000000000002</v>
      </c>
      <c r="G624">
        <v>1.9366000000000001</v>
      </c>
      <c r="H624">
        <v>0.19697999999999999</v>
      </c>
    </row>
    <row r="625" spans="1:8" x14ac:dyDescent="0.3">
      <c r="A625">
        <v>4.2396000000000003</v>
      </c>
      <c r="B625">
        <v>1.4914000000000001</v>
      </c>
      <c r="C625">
        <v>2.2621000000000002</v>
      </c>
      <c r="D625">
        <v>-0.77076999999999996</v>
      </c>
      <c r="E625">
        <v>4.2396000000000003</v>
      </c>
      <c r="F625">
        <v>1.4472</v>
      </c>
      <c r="G625">
        <v>1.8554999999999999</v>
      </c>
      <c r="H625">
        <v>-0.40838000000000002</v>
      </c>
    </row>
    <row r="626" spans="1:8" x14ac:dyDescent="0.3">
      <c r="A626">
        <v>3.6120000000000001</v>
      </c>
      <c r="B626">
        <v>0.47711999999999999</v>
      </c>
      <c r="C626">
        <v>1.6882999999999999</v>
      </c>
      <c r="D626">
        <v>-1.2111000000000001</v>
      </c>
      <c r="E626">
        <v>3.6120000000000001</v>
      </c>
      <c r="F626">
        <v>0.47711999999999999</v>
      </c>
      <c r="G626">
        <v>1.5213000000000001</v>
      </c>
      <c r="H626">
        <v>-1.0442</v>
      </c>
    </row>
    <row r="627" spans="1:8" x14ac:dyDescent="0.3">
      <c r="A627">
        <v>4.3323999999999998</v>
      </c>
      <c r="B627">
        <v>2.3384999999999998</v>
      </c>
      <c r="C627">
        <v>2.347</v>
      </c>
      <c r="D627">
        <v>-8.5281999999999997E-3</v>
      </c>
      <c r="E627">
        <v>4.3323999999999998</v>
      </c>
      <c r="F627">
        <v>2.1335000000000002</v>
      </c>
      <c r="G627">
        <v>1.905</v>
      </c>
      <c r="H627">
        <v>0.22858000000000001</v>
      </c>
    </row>
    <row r="628" spans="1:8" x14ac:dyDescent="0.3">
      <c r="A628">
        <v>5.5119999999999996</v>
      </c>
      <c r="B628">
        <v>3.0910000000000002</v>
      </c>
      <c r="C628">
        <v>3.4258000000000002</v>
      </c>
      <c r="D628">
        <v>-0.33478999999999998</v>
      </c>
      <c r="E628">
        <v>5.5119999999999996</v>
      </c>
      <c r="F628">
        <v>2.3483000000000001</v>
      </c>
      <c r="G628">
        <v>2.5331999999999999</v>
      </c>
      <c r="H628">
        <v>-0.18487000000000001</v>
      </c>
    </row>
    <row r="629" spans="1:8" x14ac:dyDescent="0.3">
      <c r="A629">
        <v>3.7210999999999999</v>
      </c>
      <c r="B629">
        <v>1.3424</v>
      </c>
      <c r="C629">
        <v>1.788</v>
      </c>
      <c r="D629">
        <v>-0.44553999999999999</v>
      </c>
      <c r="E629">
        <v>3.7210999999999999</v>
      </c>
      <c r="F629">
        <v>1.3009999999999999</v>
      </c>
      <c r="G629">
        <v>1.5793999999999999</v>
      </c>
      <c r="H629">
        <v>-0.27838000000000002</v>
      </c>
    </row>
    <row r="630" spans="1:8" x14ac:dyDescent="0.3">
      <c r="A630">
        <v>3.6120999999999999</v>
      </c>
      <c r="B630">
        <v>1.6990000000000001</v>
      </c>
      <c r="C630">
        <v>1.6883999999999999</v>
      </c>
      <c r="D630">
        <v>1.0618000000000001E-2</v>
      </c>
      <c r="E630">
        <v>3.6120999999999999</v>
      </c>
      <c r="F630">
        <v>1.5051000000000001</v>
      </c>
      <c r="G630">
        <v>1.5214000000000001</v>
      </c>
      <c r="H630">
        <v>-1.6251999999999999E-2</v>
      </c>
    </row>
    <row r="631" spans="1:8" x14ac:dyDescent="0.3">
      <c r="A631">
        <v>4.1174999999999997</v>
      </c>
      <c r="B631">
        <v>1.7853000000000001</v>
      </c>
      <c r="C631">
        <v>2.1505000000000001</v>
      </c>
      <c r="D631">
        <v>-0.36514000000000002</v>
      </c>
      <c r="E631">
        <v>4.1174999999999997</v>
      </c>
      <c r="F631">
        <v>1.6720999999999999</v>
      </c>
      <c r="G631">
        <v>1.7905</v>
      </c>
      <c r="H631">
        <v>-0.11842</v>
      </c>
    </row>
    <row r="632" spans="1:8" x14ac:dyDescent="0.3">
      <c r="A632">
        <v>4.6454000000000004</v>
      </c>
      <c r="B632">
        <v>2.5888</v>
      </c>
      <c r="C632">
        <v>2.6333000000000002</v>
      </c>
      <c r="D632">
        <v>-4.4450999999999997E-2</v>
      </c>
      <c r="E632">
        <v>4.6454000000000004</v>
      </c>
      <c r="F632">
        <v>2.1875</v>
      </c>
      <c r="G632">
        <v>2.0716999999999999</v>
      </c>
      <c r="H632">
        <v>0.11584</v>
      </c>
    </row>
    <row r="633" spans="1:8" x14ac:dyDescent="0.3">
      <c r="A633">
        <v>5.3593000000000002</v>
      </c>
      <c r="B633">
        <v>3.07</v>
      </c>
      <c r="C633">
        <v>3.2862</v>
      </c>
      <c r="D633">
        <v>-0.21612999999999999</v>
      </c>
      <c r="E633">
        <v>5.3593000000000002</v>
      </c>
      <c r="F633">
        <v>2.2576999999999998</v>
      </c>
      <c r="G633">
        <v>2.4519000000000002</v>
      </c>
      <c r="H633">
        <v>-0.19420999999999999</v>
      </c>
    </row>
    <row r="634" spans="1:8" x14ac:dyDescent="0.3">
      <c r="A634">
        <v>4.5968</v>
      </c>
      <c r="B634">
        <v>1.8692</v>
      </c>
      <c r="C634">
        <v>2.5888</v>
      </c>
      <c r="D634">
        <v>-0.71955999999999998</v>
      </c>
      <c r="E634">
        <v>4.5968</v>
      </c>
      <c r="F634">
        <v>1.7242999999999999</v>
      </c>
      <c r="G634">
        <v>2.0457999999999998</v>
      </c>
      <c r="H634">
        <v>-0.32150000000000001</v>
      </c>
    </row>
    <row r="635" spans="1:8" x14ac:dyDescent="0.3">
      <c r="A635">
        <v>4.6067</v>
      </c>
      <c r="B635">
        <v>1.7708999999999999</v>
      </c>
      <c r="C635">
        <v>2.5979000000000001</v>
      </c>
      <c r="D635">
        <v>-0.82704</v>
      </c>
      <c r="E635">
        <v>4.6067</v>
      </c>
      <c r="F635">
        <v>1.6335</v>
      </c>
      <c r="G635">
        <v>2.0510999999999999</v>
      </c>
      <c r="H635">
        <v>-0.41760000000000003</v>
      </c>
    </row>
    <row r="636" spans="1:8" x14ac:dyDescent="0.3">
      <c r="A636">
        <v>3.5802</v>
      </c>
      <c r="B636">
        <v>2.2067999999999999</v>
      </c>
      <c r="C636">
        <v>1.6592</v>
      </c>
      <c r="D636">
        <v>0.54764999999999997</v>
      </c>
      <c r="E636">
        <v>3.5802</v>
      </c>
      <c r="F636">
        <v>1.9191</v>
      </c>
      <c r="G636">
        <v>1.5044</v>
      </c>
      <c r="H636">
        <v>0.41466999999999998</v>
      </c>
    </row>
    <row r="637" spans="1:8" x14ac:dyDescent="0.3">
      <c r="A637">
        <v>4.1494999999999997</v>
      </c>
      <c r="B637">
        <v>2.0754999999999999</v>
      </c>
      <c r="C637">
        <v>2.1798000000000002</v>
      </c>
      <c r="D637">
        <v>-0.10421</v>
      </c>
      <c r="E637">
        <v>4.1494999999999997</v>
      </c>
      <c r="F637">
        <v>1.9191</v>
      </c>
      <c r="G637">
        <v>1.8076000000000001</v>
      </c>
      <c r="H637">
        <v>0.11151</v>
      </c>
    </row>
    <row r="638" spans="1:8" x14ac:dyDescent="0.3">
      <c r="A638">
        <v>4.1277999999999997</v>
      </c>
      <c r="B638">
        <v>2.1461000000000001</v>
      </c>
      <c r="C638">
        <v>2.1598999999999999</v>
      </c>
      <c r="D638">
        <v>-1.3745E-2</v>
      </c>
      <c r="E638">
        <v>4.1277999999999997</v>
      </c>
      <c r="F638">
        <v>1.9590000000000001</v>
      </c>
      <c r="G638">
        <v>1.796</v>
      </c>
      <c r="H638">
        <v>0.16305</v>
      </c>
    </row>
    <row r="639" spans="1:8" x14ac:dyDescent="0.3">
      <c r="A639">
        <v>3.8220000000000001</v>
      </c>
      <c r="B639">
        <v>1.2553000000000001</v>
      </c>
      <c r="C639">
        <v>1.8803000000000001</v>
      </c>
      <c r="D639">
        <v>-0.62502000000000002</v>
      </c>
      <c r="E639">
        <v>3.8220000000000001</v>
      </c>
      <c r="F639">
        <v>1.2303999999999999</v>
      </c>
      <c r="G639">
        <v>1.6332</v>
      </c>
      <c r="H639">
        <v>-0.40272999999999998</v>
      </c>
    </row>
    <row r="640" spans="1:8" x14ac:dyDescent="0.3">
      <c r="A640">
        <v>3.9579</v>
      </c>
      <c r="B640">
        <v>2.3711000000000002</v>
      </c>
      <c r="C640">
        <v>2.0045000000000002</v>
      </c>
      <c r="D640">
        <v>0.36653000000000002</v>
      </c>
      <c r="E640">
        <v>3.9579</v>
      </c>
      <c r="F640">
        <v>2.1492</v>
      </c>
      <c r="G640">
        <v>1.7055</v>
      </c>
      <c r="H640">
        <v>0.44368999999999997</v>
      </c>
    </row>
    <row r="641" spans="1:8" x14ac:dyDescent="0.3">
      <c r="A641">
        <v>4.4729000000000001</v>
      </c>
      <c r="B641">
        <v>2.5550999999999999</v>
      </c>
      <c r="C641">
        <v>2.4754999999999998</v>
      </c>
      <c r="D641">
        <v>7.9620999999999997E-2</v>
      </c>
      <c r="E641">
        <v>4.4729000000000001</v>
      </c>
      <c r="F641">
        <v>2.1673</v>
      </c>
      <c r="G641">
        <v>1.9798</v>
      </c>
      <c r="H641">
        <v>0.18754000000000001</v>
      </c>
    </row>
    <row r="642" spans="1:8" x14ac:dyDescent="0.3">
      <c r="A642">
        <v>3.5855999999999999</v>
      </c>
      <c r="B642">
        <v>2.7250999999999999</v>
      </c>
      <c r="C642">
        <v>1.6640999999999999</v>
      </c>
      <c r="D642">
        <v>1.0609999999999999</v>
      </c>
      <c r="E642">
        <v>3.5855999999999999</v>
      </c>
      <c r="F642">
        <v>2.2601</v>
      </c>
      <c r="G642">
        <v>1.5072000000000001</v>
      </c>
      <c r="H642">
        <v>0.75282000000000004</v>
      </c>
    </row>
    <row r="643" spans="1:8" x14ac:dyDescent="0.3">
      <c r="A643">
        <v>4.3067000000000002</v>
      </c>
      <c r="B643">
        <v>1.5051000000000001</v>
      </c>
      <c r="C643">
        <v>2.3235000000000001</v>
      </c>
      <c r="D643">
        <v>-0.81833999999999996</v>
      </c>
      <c r="E643">
        <v>4.3067000000000002</v>
      </c>
      <c r="F643">
        <v>1.4472</v>
      </c>
      <c r="G643">
        <v>1.8913</v>
      </c>
      <c r="H643">
        <v>-0.44411</v>
      </c>
    </row>
    <row r="644" spans="1:8" x14ac:dyDescent="0.3">
      <c r="A644">
        <v>3.9832000000000001</v>
      </c>
      <c r="B644">
        <v>1.6128</v>
      </c>
      <c r="C644">
        <v>2.0276999999999998</v>
      </c>
      <c r="D644">
        <v>-0.41491</v>
      </c>
      <c r="E644">
        <v>3.9832000000000001</v>
      </c>
      <c r="F644">
        <v>1.5682</v>
      </c>
      <c r="G644">
        <v>1.7190000000000001</v>
      </c>
      <c r="H644">
        <v>-0.15082000000000001</v>
      </c>
    </row>
    <row r="645" spans="1:8" x14ac:dyDescent="0.3">
      <c r="A645">
        <v>4.7507000000000001</v>
      </c>
      <c r="B645">
        <v>2.94</v>
      </c>
      <c r="C645">
        <v>2.7294999999999998</v>
      </c>
      <c r="D645">
        <v>0.21048</v>
      </c>
      <c r="E645">
        <v>4.7507000000000001</v>
      </c>
      <c r="F645">
        <v>2.2967</v>
      </c>
      <c r="G645">
        <v>2.1276999999999999</v>
      </c>
      <c r="H645">
        <v>0.16893</v>
      </c>
    </row>
    <row r="646" spans="1:8" x14ac:dyDescent="0.3">
      <c r="A646">
        <v>3.8803999999999998</v>
      </c>
      <c r="B646">
        <v>1.9777</v>
      </c>
      <c r="C646">
        <v>1.9337</v>
      </c>
      <c r="D646">
        <v>4.4041999999999998E-2</v>
      </c>
      <c r="E646">
        <v>3.8803999999999998</v>
      </c>
      <c r="F646">
        <v>1.7634000000000001</v>
      </c>
      <c r="G646">
        <v>1.6642999999999999</v>
      </c>
      <c r="H646">
        <v>9.9159999999999998E-2</v>
      </c>
    </row>
    <row r="647" spans="1:8" x14ac:dyDescent="0.3">
      <c r="A647">
        <v>3.5236999999999998</v>
      </c>
      <c r="B647">
        <v>2.3784000000000001</v>
      </c>
      <c r="C647">
        <v>1.6074999999999999</v>
      </c>
      <c r="D647">
        <v>0.77088999999999996</v>
      </c>
      <c r="E647">
        <v>3.5236999999999998</v>
      </c>
      <c r="F647">
        <v>2.1271</v>
      </c>
      <c r="G647">
        <v>1.4742999999999999</v>
      </c>
      <c r="H647">
        <v>0.65278000000000003</v>
      </c>
    </row>
    <row r="648" spans="1:8" x14ac:dyDescent="0.3">
      <c r="A648">
        <v>4.1212</v>
      </c>
      <c r="B648">
        <v>2.5249999999999999</v>
      </c>
      <c r="C648">
        <v>2.1539000000000001</v>
      </c>
      <c r="D648">
        <v>0.37117</v>
      </c>
      <c r="E648">
        <v>4.1212</v>
      </c>
      <c r="F648">
        <v>2.0293999999999999</v>
      </c>
      <c r="G648">
        <v>1.7925</v>
      </c>
      <c r="H648">
        <v>0.23688000000000001</v>
      </c>
    </row>
    <row r="649" spans="1:8" x14ac:dyDescent="0.3">
      <c r="A649">
        <v>4.2160000000000002</v>
      </c>
      <c r="B649">
        <v>1.7924</v>
      </c>
      <c r="C649">
        <v>2.2406000000000001</v>
      </c>
      <c r="D649">
        <v>-0.44818999999999998</v>
      </c>
      <c r="E649">
        <v>4.2160000000000002</v>
      </c>
      <c r="F649">
        <v>1.6435</v>
      </c>
      <c r="G649">
        <v>1.843</v>
      </c>
      <c r="H649">
        <v>-0.19954</v>
      </c>
    </row>
    <row r="650" spans="1:8" x14ac:dyDescent="0.3">
      <c r="A650">
        <v>3.6738</v>
      </c>
      <c r="B650">
        <v>1.1138999999999999</v>
      </c>
      <c r="C650">
        <v>1.7446999999999999</v>
      </c>
      <c r="D650">
        <v>-0.63075000000000003</v>
      </c>
      <c r="E650">
        <v>3.6738</v>
      </c>
      <c r="F650">
        <v>1.0791999999999999</v>
      </c>
      <c r="G650">
        <v>1.5542</v>
      </c>
      <c r="H650">
        <v>-0.47503000000000001</v>
      </c>
    </row>
    <row r="651" spans="1:8" x14ac:dyDescent="0.3">
      <c r="A651">
        <v>3.6572</v>
      </c>
      <c r="B651">
        <v>1</v>
      </c>
      <c r="C651">
        <v>1.7295</v>
      </c>
      <c r="D651">
        <v>-0.72950999999999999</v>
      </c>
      <c r="E651">
        <v>3.6572</v>
      </c>
      <c r="F651">
        <v>0.84509999999999996</v>
      </c>
      <c r="G651">
        <v>1.5454000000000001</v>
      </c>
      <c r="H651">
        <v>-0.70026999999999995</v>
      </c>
    </row>
    <row r="652" spans="1:8" x14ac:dyDescent="0.3">
      <c r="A652">
        <v>3.3473000000000002</v>
      </c>
      <c r="B652">
        <v>1.5798000000000001</v>
      </c>
      <c r="C652">
        <v>1.4461999999999999</v>
      </c>
      <c r="D652">
        <v>0.13361000000000001</v>
      </c>
      <c r="E652">
        <v>3.3473000000000002</v>
      </c>
      <c r="F652">
        <v>1.3424</v>
      </c>
      <c r="G652">
        <v>1.3804000000000001</v>
      </c>
      <c r="H652">
        <v>-3.7948000000000003E-2</v>
      </c>
    </row>
    <row r="653" spans="1:8" x14ac:dyDescent="0.3">
      <c r="A653">
        <v>3.8849999999999998</v>
      </c>
      <c r="B653">
        <v>4.4132999999999996</v>
      </c>
      <c r="C653">
        <v>1.9378</v>
      </c>
      <c r="D653">
        <v>2.4754999999999998</v>
      </c>
      <c r="E653">
        <v>3.8849999999999998</v>
      </c>
      <c r="F653">
        <v>2.6395</v>
      </c>
      <c r="G653">
        <v>1.6667000000000001</v>
      </c>
      <c r="H653">
        <v>0.97279000000000004</v>
      </c>
    </row>
    <row r="654" spans="1:8" x14ac:dyDescent="0.3">
      <c r="A654">
        <v>5.0913000000000004</v>
      </c>
      <c r="B654">
        <v>3.0373999999999999</v>
      </c>
      <c r="C654">
        <v>3.0409999999999999</v>
      </c>
      <c r="D654">
        <v>-3.6028000000000002E-3</v>
      </c>
      <c r="E654">
        <v>5.0913000000000004</v>
      </c>
      <c r="F654">
        <v>2.3010000000000002</v>
      </c>
      <c r="G654">
        <v>2.3090999999999999</v>
      </c>
      <c r="H654">
        <v>-8.0999000000000002E-3</v>
      </c>
    </row>
    <row r="655" spans="1:8" x14ac:dyDescent="0.3">
      <c r="A655">
        <v>5.8471000000000002</v>
      </c>
      <c r="B655">
        <v>3.9203000000000001</v>
      </c>
      <c r="C655">
        <v>3.7323</v>
      </c>
      <c r="D655">
        <v>0.18808</v>
      </c>
      <c r="E655">
        <v>5.8471000000000002</v>
      </c>
      <c r="F655">
        <v>2.48</v>
      </c>
      <c r="G655">
        <v>2.7117</v>
      </c>
      <c r="H655">
        <v>-0.23164999999999999</v>
      </c>
    </row>
    <row r="656" spans="1:8" x14ac:dyDescent="0.3">
      <c r="A656">
        <v>3.5598000000000001</v>
      </c>
      <c r="B656">
        <v>3.0834999999999999</v>
      </c>
      <c r="C656">
        <v>1.6405000000000001</v>
      </c>
      <c r="D656">
        <v>1.4430000000000001</v>
      </c>
      <c r="E656">
        <v>3.5598000000000001</v>
      </c>
      <c r="F656">
        <v>2.3483000000000001</v>
      </c>
      <c r="G656">
        <v>1.4935</v>
      </c>
      <c r="H656">
        <v>0.85479000000000005</v>
      </c>
    </row>
    <row r="657" spans="1:8" x14ac:dyDescent="0.3">
      <c r="A657">
        <v>4.0334000000000003</v>
      </c>
      <c r="B657">
        <v>2.2989000000000002</v>
      </c>
      <c r="C657">
        <v>2.0735999999999999</v>
      </c>
      <c r="D657">
        <v>0.22528000000000001</v>
      </c>
      <c r="E657">
        <v>4.0334000000000003</v>
      </c>
      <c r="F657">
        <v>2.0863999999999998</v>
      </c>
      <c r="G657">
        <v>1.7457</v>
      </c>
      <c r="H657">
        <v>0.34062999999999999</v>
      </c>
    </row>
    <row r="658" spans="1:8" x14ac:dyDescent="0.3">
      <c r="A658">
        <v>3.9992000000000001</v>
      </c>
      <c r="B658">
        <v>1.0414000000000001</v>
      </c>
      <c r="C658">
        <v>2.0423</v>
      </c>
      <c r="D658">
        <v>-1.0008999999999999</v>
      </c>
      <c r="E658">
        <v>3.9992000000000001</v>
      </c>
      <c r="F658">
        <v>1.0414000000000001</v>
      </c>
      <c r="G658">
        <v>1.7275</v>
      </c>
      <c r="H658">
        <v>-0.68611999999999995</v>
      </c>
    </row>
    <row r="659" spans="1:8" x14ac:dyDescent="0.3">
      <c r="A659">
        <v>5.3148</v>
      </c>
      <c r="B659">
        <v>3.9834999999999998</v>
      </c>
      <c r="C659">
        <v>3.2454000000000001</v>
      </c>
      <c r="D659">
        <v>0.73809999999999998</v>
      </c>
      <c r="E659">
        <v>5.3148</v>
      </c>
      <c r="F659">
        <v>2.5366</v>
      </c>
      <c r="G659">
        <v>2.4281000000000001</v>
      </c>
      <c r="H659">
        <v>0.10842</v>
      </c>
    </row>
    <row r="660" spans="1:8" x14ac:dyDescent="0.3">
      <c r="A660">
        <v>4.5468999999999999</v>
      </c>
      <c r="B660">
        <v>1.8194999999999999</v>
      </c>
      <c r="C660">
        <v>2.5432000000000001</v>
      </c>
      <c r="D660">
        <v>-0.72363</v>
      </c>
      <c r="E660">
        <v>4.5468999999999999</v>
      </c>
      <c r="F660">
        <v>1.5911</v>
      </c>
      <c r="G660">
        <v>2.0192000000000001</v>
      </c>
      <c r="H660">
        <v>-0.42814000000000002</v>
      </c>
    </row>
    <row r="661" spans="1:8" x14ac:dyDescent="0.3">
      <c r="A661">
        <v>4.7062999999999997</v>
      </c>
      <c r="B661">
        <v>2.3283999999999998</v>
      </c>
      <c r="C661">
        <v>2.6888999999999998</v>
      </c>
      <c r="D661">
        <v>-0.36054000000000003</v>
      </c>
      <c r="E661">
        <v>4.7062999999999997</v>
      </c>
      <c r="F661">
        <v>2.0211999999999999</v>
      </c>
      <c r="G661">
        <v>2.1040999999999999</v>
      </c>
      <c r="H661">
        <v>-8.2888000000000003E-2</v>
      </c>
    </row>
    <row r="662" spans="1:8" x14ac:dyDescent="0.3">
      <c r="A662">
        <v>4.0975000000000001</v>
      </c>
      <c r="B662">
        <v>1.9590000000000001</v>
      </c>
      <c r="C662">
        <v>2.1322000000000001</v>
      </c>
      <c r="D662">
        <v>-0.17319999999999999</v>
      </c>
      <c r="E662">
        <v>4.0975000000000001</v>
      </c>
      <c r="F662">
        <v>1.7559</v>
      </c>
      <c r="G662">
        <v>1.7799</v>
      </c>
      <c r="H662">
        <v>-2.4022999999999999E-2</v>
      </c>
    </row>
    <row r="663" spans="1:8" x14ac:dyDescent="0.3">
      <c r="A663">
        <v>3.7423000000000002</v>
      </c>
      <c r="B663">
        <v>0.69896999999999998</v>
      </c>
      <c r="C663">
        <v>1.8072999999999999</v>
      </c>
      <c r="D663">
        <v>-1.1084000000000001</v>
      </c>
      <c r="E663">
        <v>3.7423000000000002</v>
      </c>
      <c r="F663">
        <v>0.60206000000000004</v>
      </c>
      <c r="G663">
        <v>1.5907</v>
      </c>
      <c r="H663">
        <v>-0.98863000000000001</v>
      </c>
    </row>
    <row r="664" spans="1:8" x14ac:dyDescent="0.3">
      <c r="A664">
        <v>4.2211999999999996</v>
      </c>
      <c r="B664">
        <v>2.3997000000000002</v>
      </c>
      <c r="C664">
        <v>2.2454000000000001</v>
      </c>
      <c r="D664">
        <v>0.15431</v>
      </c>
      <c r="E664">
        <v>4.2211999999999996</v>
      </c>
      <c r="F664">
        <v>2.1173000000000002</v>
      </c>
      <c r="G664">
        <v>1.8458000000000001</v>
      </c>
      <c r="H664">
        <v>0.27150000000000002</v>
      </c>
    </row>
    <row r="665" spans="1:8" x14ac:dyDescent="0.3">
      <c r="A665">
        <v>4.0298999999999996</v>
      </c>
      <c r="B665">
        <v>2.4712999999999998</v>
      </c>
      <c r="C665">
        <v>2.0703999999999998</v>
      </c>
      <c r="D665">
        <v>0.40093000000000001</v>
      </c>
      <c r="E665">
        <v>4.0298999999999996</v>
      </c>
      <c r="F665">
        <v>2.1614</v>
      </c>
      <c r="G665">
        <v>1.7439</v>
      </c>
      <c r="H665">
        <v>0.41750999999999999</v>
      </c>
    </row>
    <row r="666" spans="1:8" x14ac:dyDescent="0.3">
      <c r="A666">
        <v>3.4952999999999999</v>
      </c>
      <c r="B666">
        <v>0</v>
      </c>
      <c r="C666">
        <v>1.5814999999999999</v>
      </c>
      <c r="D666">
        <v>-1.5814999999999999</v>
      </c>
      <c r="E666">
        <v>3.4952999999999999</v>
      </c>
      <c r="F666">
        <v>0</v>
      </c>
      <c r="G666">
        <v>1.4592000000000001</v>
      </c>
      <c r="H666">
        <v>-1.4592000000000001</v>
      </c>
    </row>
    <row r="667" spans="1:8" x14ac:dyDescent="0.3">
      <c r="A667">
        <v>3.4980000000000002</v>
      </c>
      <c r="B667">
        <v>2.4639000000000002</v>
      </c>
      <c r="C667">
        <v>1.5840000000000001</v>
      </c>
      <c r="D667">
        <v>0.87990000000000002</v>
      </c>
      <c r="E667">
        <v>3.4980000000000002</v>
      </c>
      <c r="F667">
        <v>2.0644999999999998</v>
      </c>
      <c r="G667">
        <v>1.4605999999999999</v>
      </c>
      <c r="H667">
        <v>0.60382999999999998</v>
      </c>
    </row>
    <row r="668" spans="1:8" x14ac:dyDescent="0.3">
      <c r="A668">
        <v>3.7473999999999998</v>
      </c>
      <c r="B668">
        <v>1.7708999999999999</v>
      </c>
      <c r="C668">
        <v>1.8121</v>
      </c>
      <c r="D668">
        <v>-4.1199E-2</v>
      </c>
      <c r="E668">
        <v>3.7473999999999998</v>
      </c>
      <c r="F668">
        <v>1.6232</v>
      </c>
      <c r="G668">
        <v>1.5933999999999999</v>
      </c>
      <c r="H668">
        <v>2.9812000000000002E-2</v>
      </c>
    </row>
    <row r="669" spans="1:8" x14ac:dyDescent="0.3">
      <c r="A669">
        <v>3.3860000000000001</v>
      </c>
      <c r="B669">
        <v>1.6232</v>
      </c>
      <c r="C669">
        <v>1.4815</v>
      </c>
      <c r="D669">
        <v>0.14174</v>
      </c>
      <c r="E669">
        <v>3.3860000000000001</v>
      </c>
      <c r="F669">
        <v>1.5441</v>
      </c>
      <c r="G669">
        <v>1.4009</v>
      </c>
      <c r="H669">
        <v>0.14312</v>
      </c>
    </row>
    <row r="670" spans="1:8" x14ac:dyDescent="0.3">
      <c r="A670">
        <v>3.8014999999999999</v>
      </c>
      <c r="B670">
        <v>2.1644000000000001</v>
      </c>
      <c r="C670">
        <v>1.8614999999999999</v>
      </c>
      <c r="D670">
        <v>0.30286000000000002</v>
      </c>
      <c r="E670">
        <v>3.8014999999999999</v>
      </c>
      <c r="F670">
        <v>1.9731000000000001</v>
      </c>
      <c r="G670">
        <v>1.6222000000000001</v>
      </c>
      <c r="H670">
        <v>0.35089999999999999</v>
      </c>
    </row>
    <row r="671" spans="1:8" x14ac:dyDescent="0.3">
      <c r="A671">
        <v>4.0751999999999997</v>
      </c>
      <c r="B671">
        <v>2.48</v>
      </c>
      <c r="C671">
        <v>2.1118000000000001</v>
      </c>
      <c r="D671">
        <v>0.36820999999999998</v>
      </c>
      <c r="E671">
        <v>4.0751999999999997</v>
      </c>
      <c r="F671">
        <v>2.1818</v>
      </c>
      <c r="G671">
        <v>1.768</v>
      </c>
      <c r="H671">
        <v>0.41385</v>
      </c>
    </row>
    <row r="672" spans="1:8" x14ac:dyDescent="0.3">
      <c r="A672">
        <v>4.234</v>
      </c>
      <c r="B672">
        <v>3.9045999999999998</v>
      </c>
      <c r="C672">
        <v>2.2570000000000001</v>
      </c>
      <c r="D672">
        <v>1.6475</v>
      </c>
      <c r="E672">
        <v>4.234</v>
      </c>
      <c r="F672">
        <v>2.5943999999999998</v>
      </c>
      <c r="G672">
        <v>1.8526</v>
      </c>
      <c r="H672">
        <v>0.74182999999999999</v>
      </c>
    </row>
    <row r="673" spans="1:8" x14ac:dyDescent="0.3">
      <c r="A673">
        <v>3.9182999999999999</v>
      </c>
      <c r="B673">
        <v>1.4472</v>
      </c>
      <c r="C673">
        <v>1.9683999999999999</v>
      </c>
      <c r="D673">
        <v>-0.52120999999999995</v>
      </c>
      <c r="E673">
        <v>3.9182999999999999</v>
      </c>
      <c r="F673">
        <v>1.2787999999999999</v>
      </c>
      <c r="G673">
        <v>1.6845000000000001</v>
      </c>
      <c r="H673">
        <v>-0.40572000000000003</v>
      </c>
    </row>
    <row r="674" spans="1:8" x14ac:dyDescent="0.3">
      <c r="A674">
        <v>5.0743</v>
      </c>
      <c r="B674">
        <v>3.9384999999999999</v>
      </c>
      <c r="C674">
        <v>3.0255000000000001</v>
      </c>
      <c r="D674">
        <v>0.91295999999999999</v>
      </c>
      <c r="E674">
        <v>5.0743</v>
      </c>
      <c r="F674">
        <v>2.4472</v>
      </c>
      <c r="G674">
        <v>2.3001</v>
      </c>
      <c r="H674">
        <v>0.14707000000000001</v>
      </c>
    </row>
    <row r="675" spans="1:8" x14ac:dyDescent="0.3">
      <c r="A675">
        <v>4.6573000000000002</v>
      </c>
      <c r="B675">
        <v>2.6084999999999998</v>
      </c>
      <c r="C675">
        <v>2.6440999999999999</v>
      </c>
      <c r="D675">
        <v>-3.5588000000000002E-2</v>
      </c>
      <c r="E675">
        <v>4.6573000000000002</v>
      </c>
      <c r="F675">
        <v>2.1760999999999999</v>
      </c>
      <c r="G675">
        <v>2.0779999999999998</v>
      </c>
      <c r="H675">
        <v>9.8103999999999997E-2</v>
      </c>
    </row>
    <row r="676" spans="1:8" x14ac:dyDescent="0.3">
      <c r="A676">
        <v>3.9699</v>
      </c>
      <c r="B676">
        <v>1.6335</v>
      </c>
      <c r="C676">
        <v>2.0154999999999998</v>
      </c>
      <c r="D676">
        <v>-0.38207000000000002</v>
      </c>
      <c r="E676">
        <v>3.9699</v>
      </c>
      <c r="F676">
        <v>1.5185</v>
      </c>
      <c r="G676">
        <v>1.7119</v>
      </c>
      <c r="H676">
        <v>-0.19342999999999999</v>
      </c>
    </row>
    <row r="677" spans="1:8" x14ac:dyDescent="0.3">
      <c r="A677">
        <v>3.6337000000000002</v>
      </c>
      <c r="B677">
        <v>1.9590000000000001</v>
      </c>
      <c r="C677">
        <v>1.708</v>
      </c>
      <c r="D677">
        <v>0.25101000000000001</v>
      </c>
      <c r="E677">
        <v>3.6337000000000002</v>
      </c>
      <c r="F677">
        <v>1.9137999999999999</v>
      </c>
      <c r="G677">
        <v>1.5328999999999999</v>
      </c>
      <c r="H677">
        <v>0.38095000000000001</v>
      </c>
    </row>
    <row r="678" spans="1:8" x14ac:dyDescent="0.3">
      <c r="A678">
        <v>4.1898</v>
      </c>
      <c r="B678">
        <v>1.6812</v>
      </c>
      <c r="C678">
        <v>2.2166000000000001</v>
      </c>
      <c r="D678">
        <v>-0.53534999999999999</v>
      </c>
      <c r="E678">
        <v>4.1898</v>
      </c>
      <c r="F678">
        <v>1.6128</v>
      </c>
      <c r="G678">
        <v>1.829</v>
      </c>
      <c r="H678">
        <v>-0.21623999999999999</v>
      </c>
    </row>
    <row r="679" spans="1:8" x14ac:dyDescent="0.3">
      <c r="A679">
        <v>3.7787000000000002</v>
      </c>
      <c r="B679">
        <v>2.2480000000000002</v>
      </c>
      <c r="C679">
        <v>1.8407</v>
      </c>
      <c r="D679">
        <v>0.40727999999999998</v>
      </c>
      <c r="E679">
        <v>3.7787000000000002</v>
      </c>
      <c r="F679">
        <v>1.9638</v>
      </c>
      <c r="G679">
        <v>1.6101000000000001</v>
      </c>
      <c r="H679">
        <v>0.35366999999999998</v>
      </c>
    </row>
    <row r="680" spans="1:8" x14ac:dyDescent="0.3">
      <c r="A680">
        <v>5.2866</v>
      </c>
      <c r="B680">
        <v>3.6072000000000002</v>
      </c>
      <c r="C680">
        <v>3.2197</v>
      </c>
      <c r="D680">
        <v>0.38757999999999998</v>
      </c>
      <c r="E680">
        <v>5.2866</v>
      </c>
      <c r="F680">
        <v>2.3837999999999999</v>
      </c>
      <c r="G680">
        <v>2.4131999999999998</v>
      </c>
      <c r="H680">
        <v>-2.9340999999999999E-2</v>
      </c>
    </row>
    <row r="681" spans="1:8" x14ac:dyDescent="0.3">
      <c r="A681">
        <v>4.1699000000000002</v>
      </c>
      <c r="B681">
        <v>2.8584999999999998</v>
      </c>
      <c r="C681">
        <v>2.1983999999999999</v>
      </c>
      <c r="D681">
        <v>0.66010999999999997</v>
      </c>
      <c r="E681">
        <v>4.1699000000000002</v>
      </c>
      <c r="F681">
        <v>2.3180999999999998</v>
      </c>
      <c r="G681">
        <v>1.8184</v>
      </c>
      <c r="H681">
        <v>0.49962000000000001</v>
      </c>
    </row>
    <row r="682" spans="1:8" x14ac:dyDescent="0.3">
      <c r="A682">
        <v>3.3252999999999999</v>
      </c>
      <c r="B682">
        <v>1.9912000000000001</v>
      </c>
      <c r="C682">
        <v>1.4259999999999999</v>
      </c>
      <c r="D682">
        <v>0.56518999999999997</v>
      </c>
      <c r="E682">
        <v>3.3252999999999999</v>
      </c>
      <c r="F682">
        <v>1.7853000000000001</v>
      </c>
      <c r="G682">
        <v>1.3686</v>
      </c>
      <c r="H682">
        <v>0.41669</v>
      </c>
    </row>
    <row r="683" spans="1:8" x14ac:dyDescent="0.3">
      <c r="A683">
        <v>3.6535000000000002</v>
      </c>
      <c r="B683">
        <v>2.85</v>
      </c>
      <c r="C683">
        <v>1.7262</v>
      </c>
      <c r="D683">
        <v>1.1238999999999999</v>
      </c>
      <c r="E683">
        <v>3.6535000000000002</v>
      </c>
      <c r="F683">
        <v>2.4165999999999999</v>
      </c>
      <c r="G683">
        <v>1.5434000000000001</v>
      </c>
      <c r="H683">
        <v>0.87322</v>
      </c>
    </row>
    <row r="684" spans="1:8" x14ac:dyDescent="0.3">
      <c r="A684">
        <v>3.3302</v>
      </c>
      <c r="B684">
        <v>2.6200999999999999</v>
      </c>
      <c r="C684">
        <v>1.4305000000000001</v>
      </c>
      <c r="D684">
        <v>1.1896</v>
      </c>
      <c r="E684">
        <v>3.3302</v>
      </c>
      <c r="F684">
        <v>2.2717999999999998</v>
      </c>
      <c r="G684">
        <v>1.3713</v>
      </c>
      <c r="H684">
        <v>0.90059</v>
      </c>
    </row>
    <row r="685" spans="1:8" x14ac:dyDescent="0.3">
      <c r="A685">
        <v>4.5361000000000002</v>
      </c>
      <c r="B685">
        <v>2.2601</v>
      </c>
      <c r="C685">
        <v>2.5333000000000001</v>
      </c>
      <c r="D685">
        <v>-0.2732</v>
      </c>
      <c r="E685">
        <v>4.5361000000000002</v>
      </c>
      <c r="F685">
        <v>2.0293999999999999</v>
      </c>
      <c r="G685">
        <v>2.0133999999999999</v>
      </c>
      <c r="H685">
        <v>1.5942999999999999E-2</v>
      </c>
    </row>
    <row r="686" spans="1:8" x14ac:dyDescent="0.3">
      <c r="A686">
        <v>4.6783000000000001</v>
      </c>
      <c r="B686">
        <v>1.9444999999999999</v>
      </c>
      <c r="C686">
        <v>2.6633</v>
      </c>
      <c r="D686">
        <v>-0.71884000000000003</v>
      </c>
      <c r="E686">
        <v>4.6783000000000001</v>
      </c>
      <c r="F686">
        <v>1.7559</v>
      </c>
      <c r="G686">
        <v>2.0891999999999999</v>
      </c>
      <c r="H686">
        <v>-0.33329999999999999</v>
      </c>
    </row>
    <row r="687" spans="1:8" x14ac:dyDescent="0.3">
      <c r="A687">
        <v>3.7481</v>
      </c>
      <c r="B687">
        <v>1.415</v>
      </c>
      <c r="C687">
        <v>1.8127</v>
      </c>
      <c r="D687">
        <v>-0.39772000000000002</v>
      </c>
      <c r="E687">
        <v>3.7481</v>
      </c>
      <c r="F687">
        <v>1.3978999999999999</v>
      </c>
      <c r="G687">
        <v>1.5938000000000001</v>
      </c>
      <c r="H687">
        <v>-0.19586999999999999</v>
      </c>
    </row>
    <row r="688" spans="1:8" x14ac:dyDescent="0.3">
      <c r="A688">
        <v>4.5095000000000001</v>
      </c>
      <c r="B688">
        <v>3.6173999999999999</v>
      </c>
      <c r="C688">
        <v>2.5089999999999999</v>
      </c>
      <c r="D688">
        <v>1.1084000000000001</v>
      </c>
      <c r="E688">
        <v>4.5095000000000001</v>
      </c>
      <c r="F688">
        <v>2.4281000000000001</v>
      </c>
      <c r="G688">
        <v>1.9993000000000001</v>
      </c>
      <c r="H688">
        <v>0.42884</v>
      </c>
    </row>
    <row r="689" spans="1:8" x14ac:dyDescent="0.3">
      <c r="A689">
        <v>4.4297000000000004</v>
      </c>
      <c r="B689">
        <v>2.2355</v>
      </c>
      <c r="C689">
        <v>2.4359999999999999</v>
      </c>
      <c r="D689">
        <v>-0.20049</v>
      </c>
      <c r="E689">
        <v>4.4297000000000004</v>
      </c>
      <c r="F689">
        <v>1.8808</v>
      </c>
      <c r="G689">
        <v>1.9568000000000001</v>
      </c>
      <c r="H689">
        <v>-7.5992000000000004E-2</v>
      </c>
    </row>
    <row r="690" spans="1:8" x14ac:dyDescent="0.3">
      <c r="A690">
        <v>4.7587999999999999</v>
      </c>
      <c r="B690">
        <v>2.9180000000000001</v>
      </c>
      <c r="C690">
        <v>2.7370000000000001</v>
      </c>
      <c r="D690">
        <v>0.18106</v>
      </c>
      <c r="E690">
        <v>4.7587999999999999</v>
      </c>
      <c r="F690">
        <v>2.2856000000000001</v>
      </c>
      <c r="G690">
        <v>2.1320999999999999</v>
      </c>
      <c r="H690">
        <v>0.15348999999999999</v>
      </c>
    </row>
    <row r="691" spans="1:8" x14ac:dyDescent="0.3">
      <c r="A691">
        <v>3.9453</v>
      </c>
      <c r="B691">
        <v>1.8451</v>
      </c>
      <c r="C691">
        <v>1.9930000000000001</v>
      </c>
      <c r="D691">
        <v>-0.14793999999999999</v>
      </c>
      <c r="E691">
        <v>3.9453</v>
      </c>
      <c r="F691">
        <v>1.7403999999999999</v>
      </c>
      <c r="G691">
        <v>1.6988000000000001</v>
      </c>
      <c r="H691">
        <v>4.1527000000000001E-2</v>
      </c>
    </row>
    <row r="692" spans="1:8" x14ac:dyDescent="0.3">
      <c r="A692">
        <v>3.7905000000000002</v>
      </c>
      <c r="B692">
        <v>2.3010000000000002</v>
      </c>
      <c r="C692">
        <v>1.8514999999999999</v>
      </c>
      <c r="D692">
        <v>0.44957999999999998</v>
      </c>
      <c r="E692">
        <v>3.7905000000000002</v>
      </c>
      <c r="F692">
        <v>1.9912000000000001</v>
      </c>
      <c r="G692">
        <v>1.6164000000000001</v>
      </c>
      <c r="H692">
        <v>0.37484000000000001</v>
      </c>
    </row>
    <row r="693" spans="1:8" x14ac:dyDescent="0.3">
      <c r="A693">
        <v>3.4681999999999999</v>
      </c>
      <c r="B693">
        <v>1.1460999999999999</v>
      </c>
      <c r="C693">
        <v>1.5567</v>
      </c>
      <c r="D693">
        <v>-0.41058</v>
      </c>
      <c r="E693">
        <v>3.4681999999999999</v>
      </c>
      <c r="F693">
        <v>1.1460999999999999</v>
      </c>
      <c r="G693">
        <v>1.4447000000000001</v>
      </c>
      <c r="H693">
        <v>-0.29860999999999999</v>
      </c>
    </row>
    <row r="694" spans="1:8" x14ac:dyDescent="0.3">
      <c r="A694">
        <v>4.4401999999999999</v>
      </c>
      <c r="B694">
        <v>3.2469999999999999</v>
      </c>
      <c r="C694">
        <v>2.4456000000000002</v>
      </c>
      <c r="D694">
        <v>0.80135000000000001</v>
      </c>
      <c r="E694">
        <v>4.4401999999999999</v>
      </c>
      <c r="F694">
        <v>2.4047999999999998</v>
      </c>
      <c r="G694">
        <v>1.9623999999999999</v>
      </c>
      <c r="H694">
        <v>0.44242999999999999</v>
      </c>
    </row>
    <row r="695" spans="1:8" x14ac:dyDescent="0.3">
      <c r="A695">
        <v>3.3976000000000002</v>
      </c>
      <c r="B695">
        <v>2.2945000000000002</v>
      </c>
      <c r="C695">
        <v>1.4921</v>
      </c>
      <c r="D695">
        <v>0.80232000000000003</v>
      </c>
      <c r="E695">
        <v>3.3976000000000002</v>
      </c>
      <c r="F695">
        <v>1.9867999999999999</v>
      </c>
      <c r="G695">
        <v>1.4071</v>
      </c>
      <c r="H695">
        <v>0.57962999999999998</v>
      </c>
    </row>
    <row r="696" spans="1:8" x14ac:dyDescent="0.3">
      <c r="A696">
        <v>4.4238999999999997</v>
      </c>
      <c r="B696">
        <v>2.673</v>
      </c>
      <c r="C696">
        <v>2.4306999999999999</v>
      </c>
      <c r="D696">
        <v>0.24232000000000001</v>
      </c>
      <c r="E696">
        <v>4.4238999999999997</v>
      </c>
      <c r="F696">
        <v>2.1398999999999999</v>
      </c>
      <c r="G696">
        <v>1.9537</v>
      </c>
      <c r="H696">
        <v>0.18617</v>
      </c>
    </row>
    <row r="697" spans="1:8" x14ac:dyDescent="0.3">
      <c r="A697">
        <v>3.1722999999999999</v>
      </c>
      <c r="B697">
        <v>1.5911</v>
      </c>
      <c r="C697">
        <v>1.2861</v>
      </c>
      <c r="D697">
        <v>0.30493999999999999</v>
      </c>
      <c r="E697">
        <v>3.1722999999999999</v>
      </c>
      <c r="F697">
        <v>1.5315000000000001</v>
      </c>
      <c r="G697">
        <v>1.2871999999999999</v>
      </c>
      <c r="H697">
        <v>0.24432000000000001</v>
      </c>
    </row>
    <row r="698" spans="1:8" x14ac:dyDescent="0.3">
      <c r="A698">
        <v>5.1444000000000001</v>
      </c>
      <c r="B698">
        <v>3.2385000000000002</v>
      </c>
      <c r="C698">
        <v>3.0895999999999999</v>
      </c>
      <c r="D698">
        <v>0.14893999999999999</v>
      </c>
      <c r="E698">
        <v>5.1444000000000001</v>
      </c>
      <c r="F698">
        <v>2.3729</v>
      </c>
      <c r="G698">
        <v>2.3374000000000001</v>
      </c>
      <c r="H698">
        <v>3.5492999999999997E-2</v>
      </c>
    </row>
    <row r="699" spans="1:8" x14ac:dyDescent="0.3">
      <c r="A699">
        <v>4.3197000000000001</v>
      </c>
      <c r="B699">
        <v>1.6901999999999999</v>
      </c>
      <c r="C699">
        <v>2.3353999999999999</v>
      </c>
      <c r="D699">
        <v>-0.6452</v>
      </c>
      <c r="E699">
        <v>4.3197000000000001</v>
      </c>
      <c r="F699">
        <v>1.4472</v>
      </c>
      <c r="G699">
        <v>1.8982000000000001</v>
      </c>
      <c r="H699">
        <v>-0.45105000000000001</v>
      </c>
    </row>
    <row r="700" spans="1:8" x14ac:dyDescent="0.3">
      <c r="A700">
        <v>5.8566000000000003</v>
      </c>
      <c r="B700">
        <v>3.8748</v>
      </c>
      <c r="C700">
        <v>3.7408999999999999</v>
      </c>
      <c r="D700">
        <v>0.13386999999999999</v>
      </c>
      <c r="E700">
        <v>5.8566000000000003</v>
      </c>
      <c r="F700">
        <v>2.5402999999999998</v>
      </c>
      <c r="G700">
        <v>2.7166999999999999</v>
      </c>
      <c r="H700">
        <v>-0.17637</v>
      </c>
    </row>
    <row r="701" spans="1:8" x14ac:dyDescent="0.3">
      <c r="A701">
        <v>3.8407</v>
      </c>
      <c r="B701">
        <v>2.3010000000000002</v>
      </c>
      <c r="C701">
        <v>1.8973</v>
      </c>
      <c r="D701">
        <v>0.40368999999999999</v>
      </c>
      <c r="E701">
        <v>3.8407</v>
      </c>
      <c r="F701">
        <v>2.0333999999999999</v>
      </c>
      <c r="G701">
        <v>1.6431</v>
      </c>
      <c r="H701">
        <v>0.39032</v>
      </c>
    </row>
    <row r="702" spans="1:8" x14ac:dyDescent="0.3">
      <c r="A702">
        <v>4.3674999999999997</v>
      </c>
      <c r="B702">
        <v>2.5865999999999998</v>
      </c>
      <c r="C702">
        <v>2.3792</v>
      </c>
      <c r="D702">
        <v>0.20743</v>
      </c>
      <c r="E702">
        <v>4.3674999999999997</v>
      </c>
      <c r="F702">
        <v>2.1461000000000001</v>
      </c>
      <c r="G702">
        <v>1.9237</v>
      </c>
      <c r="H702">
        <v>0.22244</v>
      </c>
    </row>
    <row r="703" spans="1:8" x14ac:dyDescent="0.3">
      <c r="A703">
        <v>3.9253</v>
      </c>
      <c r="B703">
        <v>2.1522999999999999</v>
      </c>
      <c r="C703">
        <v>1.9746999999999999</v>
      </c>
      <c r="D703">
        <v>0.17755000000000001</v>
      </c>
      <c r="E703">
        <v>3.9253</v>
      </c>
      <c r="F703">
        <v>1.9912000000000001</v>
      </c>
      <c r="G703">
        <v>1.6881999999999999</v>
      </c>
      <c r="H703">
        <v>0.30304999999999999</v>
      </c>
    </row>
    <row r="704" spans="1:8" x14ac:dyDescent="0.3">
      <c r="A704">
        <v>3.7747999999999999</v>
      </c>
      <c r="B704">
        <v>2.1614</v>
      </c>
      <c r="C704">
        <v>1.8371</v>
      </c>
      <c r="D704">
        <v>0.32425999999999999</v>
      </c>
      <c r="E704">
        <v>3.7747999999999999</v>
      </c>
      <c r="F704">
        <v>1.8325</v>
      </c>
      <c r="G704">
        <v>1.6080000000000001</v>
      </c>
      <c r="H704">
        <v>0.22448000000000001</v>
      </c>
    </row>
    <row r="705" spans="1:8" x14ac:dyDescent="0.3">
      <c r="A705">
        <v>3.8332000000000002</v>
      </c>
      <c r="B705">
        <v>3.4763000000000002</v>
      </c>
      <c r="C705">
        <v>1.8905000000000001</v>
      </c>
      <c r="D705">
        <v>1.5857000000000001</v>
      </c>
      <c r="E705">
        <v>3.8332000000000002</v>
      </c>
      <c r="F705">
        <v>2.4857</v>
      </c>
      <c r="G705">
        <v>1.6391</v>
      </c>
      <c r="H705">
        <v>0.84658999999999995</v>
      </c>
    </row>
    <row r="706" spans="1:8" x14ac:dyDescent="0.3">
      <c r="A706">
        <v>3.4929000000000001</v>
      </c>
      <c r="B706">
        <v>0</v>
      </c>
      <c r="C706">
        <v>1.5792999999999999</v>
      </c>
      <c r="D706">
        <v>-1.5792999999999999</v>
      </c>
      <c r="E706">
        <v>3.4929000000000001</v>
      </c>
      <c r="F706">
        <v>0</v>
      </c>
      <c r="G706">
        <v>1.4579</v>
      </c>
      <c r="H706">
        <v>-1.4579</v>
      </c>
    </row>
    <row r="707" spans="1:8" x14ac:dyDescent="0.3">
      <c r="A707">
        <v>3.6791999999999998</v>
      </c>
      <c r="B707">
        <v>0</v>
      </c>
      <c r="C707">
        <v>1.7496</v>
      </c>
      <c r="D707">
        <v>-1.7496</v>
      </c>
      <c r="E707">
        <v>3.6791999999999998</v>
      </c>
      <c r="F707">
        <v>0</v>
      </c>
      <c r="G707">
        <v>1.5570999999999999</v>
      </c>
      <c r="H707">
        <v>-1.5570999999999999</v>
      </c>
    </row>
    <row r="708" spans="1:8" x14ac:dyDescent="0.3">
      <c r="A708">
        <v>5.6368</v>
      </c>
      <c r="B708">
        <v>3.1690999999999998</v>
      </c>
      <c r="C708">
        <v>3.5398999999999998</v>
      </c>
      <c r="D708">
        <v>-0.37080999999999997</v>
      </c>
      <c r="E708">
        <v>5.6368</v>
      </c>
      <c r="F708">
        <v>2.2833000000000001</v>
      </c>
      <c r="G708">
        <v>2.5996000000000001</v>
      </c>
      <c r="H708">
        <v>-0.31634000000000001</v>
      </c>
    </row>
    <row r="709" spans="1:8" x14ac:dyDescent="0.3">
      <c r="A709">
        <v>4.0365000000000002</v>
      </c>
      <c r="B709">
        <v>3.4257</v>
      </c>
      <c r="C709">
        <v>2.0764999999999998</v>
      </c>
      <c r="D709">
        <v>1.3492</v>
      </c>
      <c r="E709">
        <v>4.0365000000000002</v>
      </c>
      <c r="F709">
        <v>2.4487000000000001</v>
      </c>
      <c r="G709">
        <v>1.7474000000000001</v>
      </c>
      <c r="H709">
        <v>0.70128999999999997</v>
      </c>
    </row>
    <row r="710" spans="1:8" x14ac:dyDescent="0.3">
      <c r="A710">
        <v>5.9237000000000002</v>
      </c>
      <c r="B710">
        <v>3.4649000000000001</v>
      </c>
      <c r="C710">
        <v>3.8022999999999998</v>
      </c>
      <c r="D710">
        <v>-0.33735999999999999</v>
      </c>
      <c r="E710">
        <v>5.9237000000000002</v>
      </c>
      <c r="F710">
        <v>2.4813999999999998</v>
      </c>
      <c r="G710">
        <v>2.7524999999999999</v>
      </c>
      <c r="H710">
        <v>-0.27100999999999997</v>
      </c>
    </row>
    <row r="711" spans="1:8" x14ac:dyDescent="0.3">
      <c r="A711">
        <v>5.2072000000000003</v>
      </c>
      <c r="B711">
        <v>2.4232</v>
      </c>
      <c r="C711">
        <v>3.1469999999999998</v>
      </c>
      <c r="D711">
        <v>-0.72375</v>
      </c>
      <c r="E711">
        <v>5.2072000000000003</v>
      </c>
      <c r="F711">
        <v>1.8325</v>
      </c>
      <c r="G711">
        <v>2.3708</v>
      </c>
      <c r="H711">
        <v>-0.53832999999999998</v>
      </c>
    </row>
    <row r="712" spans="1:8" x14ac:dyDescent="0.3">
      <c r="A712">
        <v>5.4013999999999998</v>
      </c>
      <c r="B712">
        <v>3.8104</v>
      </c>
      <c r="C712">
        <v>3.3246000000000002</v>
      </c>
      <c r="D712">
        <v>0.48583999999999999</v>
      </c>
      <c r="E712">
        <v>5.4013999999999998</v>
      </c>
      <c r="F712">
        <v>2.4983</v>
      </c>
      <c r="G712">
        <v>2.4742999999999999</v>
      </c>
      <c r="H712">
        <v>2.4045E-2</v>
      </c>
    </row>
    <row r="713" spans="1:8" x14ac:dyDescent="0.3">
      <c r="A713">
        <v>3.4504000000000001</v>
      </c>
      <c r="B713">
        <v>2.1366999999999998</v>
      </c>
      <c r="C713">
        <v>1.5404</v>
      </c>
      <c r="D713">
        <v>0.59628000000000003</v>
      </c>
      <c r="E713">
        <v>3.4504000000000001</v>
      </c>
      <c r="F713">
        <v>1.9031</v>
      </c>
      <c r="G713">
        <v>1.4353</v>
      </c>
      <c r="H713">
        <v>0.46783000000000002</v>
      </c>
    </row>
    <row r="714" spans="1:8" x14ac:dyDescent="0.3">
      <c r="A714">
        <v>4.96</v>
      </c>
      <c r="B714">
        <v>2.6656</v>
      </c>
      <c r="C714">
        <v>2.9209999999999998</v>
      </c>
      <c r="D714">
        <v>-0.25542999999999999</v>
      </c>
      <c r="E714">
        <v>4.96</v>
      </c>
      <c r="F714">
        <v>2.1760999999999999</v>
      </c>
      <c r="G714">
        <v>2.2391999999999999</v>
      </c>
      <c r="H714">
        <v>-6.3144000000000006E-2</v>
      </c>
    </row>
    <row r="715" spans="1:8" x14ac:dyDescent="0.3">
      <c r="A715">
        <v>3.4096000000000002</v>
      </c>
      <c r="B715">
        <v>0.60206000000000004</v>
      </c>
      <c r="C715">
        <v>1.5031000000000001</v>
      </c>
      <c r="D715">
        <v>-0.90105999999999997</v>
      </c>
      <c r="E715">
        <v>3.4096000000000002</v>
      </c>
      <c r="F715">
        <v>0.60206000000000004</v>
      </c>
      <c r="G715">
        <v>1.4135</v>
      </c>
      <c r="H715">
        <v>-0.81147000000000002</v>
      </c>
    </row>
    <row r="716" spans="1:8" x14ac:dyDescent="0.3">
      <c r="A716">
        <v>3.2837999999999998</v>
      </c>
      <c r="B716">
        <v>1.9867999999999999</v>
      </c>
      <c r="C716">
        <v>1.3879999999999999</v>
      </c>
      <c r="D716">
        <v>0.59874000000000005</v>
      </c>
      <c r="E716">
        <v>3.2837999999999998</v>
      </c>
      <c r="F716">
        <v>1.8692</v>
      </c>
      <c r="G716">
        <v>1.3465</v>
      </c>
      <c r="H716">
        <v>0.52271999999999996</v>
      </c>
    </row>
    <row r="717" spans="1:8" x14ac:dyDescent="0.3">
      <c r="A717">
        <v>3.3233000000000001</v>
      </c>
      <c r="B717">
        <v>1.3222</v>
      </c>
      <c r="C717">
        <v>1.4241999999999999</v>
      </c>
      <c r="D717">
        <v>-0.10194</v>
      </c>
      <c r="E717">
        <v>3.3233000000000001</v>
      </c>
      <c r="F717">
        <v>1.2303999999999999</v>
      </c>
      <c r="G717">
        <v>1.3674999999999999</v>
      </c>
      <c r="H717">
        <v>-0.1371</v>
      </c>
    </row>
    <row r="718" spans="1:8" x14ac:dyDescent="0.3">
      <c r="A718">
        <v>4.7150999999999996</v>
      </c>
      <c r="B718">
        <v>2.5038</v>
      </c>
      <c r="C718">
        <v>2.6970000000000001</v>
      </c>
      <c r="D718">
        <v>-0.19317999999999999</v>
      </c>
      <c r="E718">
        <v>4.7150999999999996</v>
      </c>
      <c r="F718">
        <v>2.1875</v>
      </c>
      <c r="G718">
        <v>2.1088</v>
      </c>
      <c r="H718">
        <v>7.8752000000000003E-2</v>
      </c>
    </row>
    <row r="719" spans="1:8" x14ac:dyDescent="0.3">
      <c r="A719">
        <v>3.9508000000000001</v>
      </c>
      <c r="B719">
        <v>1.7403999999999999</v>
      </c>
      <c r="C719">
        <v>1.998</v>
      </c>
      <c r="D719">
        <v>-0.25764999999999999</v>
      </c>
      <c r="E719">
        <v>3.9508000000000001</v>
      </c>
      <c r="F719">
        <v>1.6812</v>
      </c>
      <c r="G719">
        <v>1.7017</v>
      </c>
      <c r="H719">
        <v>-2.0487999999999999E-2</v>
      </c>
    </row>
    <row r="720" spans="1:8" x14ac:dyDescent="0.3">
      <c r="A720">
        <v>3.6177000000000001</v>
      </c>
      <c r="B720">
        <v>3.0369999999999999</v>
      </c>
      <c r="C720">
        <v>1.6935</v>
      </c>
      <c r="D720">
        <v>1.3435999999999999</v>
      </c>
      <c r="E720">
        <v>3.6177000000000001</v>
      </c>
      <c r="F720">
        <v>2.4216000000000002</v>
      </c>
      <c r="G720">
        <v>1.5244</v>
      </c>
      <c r="H720">
        <v>0.89722999999999997</v>
      </c>
    </row>
    <row r="721" spans="1:8" x14ac:dyDescent="0.3">
      <c r="A721">
        <v>4.7398999999999996</v>
      </c>
      <c r="B721">
        <v>3.1307</v>
      </c>
      <c r="C721">
        <v>2.7197</v>
      </c>
      <c r="D721">
        <v>0.41094000000000003</v>
      </c>
      <c r="E721">
        <v>4.7398999999999996</v>
      </c>
      <c r="F721">
        <v>2.3180999999999998</v>
      </c>
      <c r="G721">
        <v>2.1219999999999999</v>
      </c>
      <c r="H721">
        <v>0.19605</v>
      </c>
    </row>
    <row r="722" spans="1:8" x14ac:dyDescent="0.3">
      <c r="A722">
        <v>5.6634000000000002</v>
      </c>
      <c r="B722">
        <v>3.3946000000000001</v>
      </c>
      <c r="C722">
        <v>3.5642</v>
      </c>
      <c r="D722">
        <v>-0.16958999999999999</v>
      </c>
      <c r="E722">
        <v>5.6634000000000002</v>
      </c>
      <c r="F722">
        <v>2.3616999999999999</v>
      </c>
      <c r="G722">
        <v>2.6137999999999999</v>
      </c>
      <c r="H722">
        <v>-0.25208000000000003</v>
      </c>
    </row>
    <row r="723" spans="1:8" x14ac:dyDescent="0.3">
      <c r="A723">
        <v>5.8585000000000003</v>
      </c>
      <c r="B723">
        <v>4.0072999999999999</v>
      </c>
      <c r="C723">
        <v>3.7425999999999999</v>
      </c>
      <c r="D723">
        <v>0.26462999999999998</v>
      </c>
      <c r="E723">
        <v>5.8585000000000003</v>
      </c>
      <c r="F723">
        <v>2.5998999999999999</v>
      </c>
      <c r="G723">
        <v>2.7176999999999998</v>
      </c>
      <c r="H723">
        <v>-0.11783</v>
      </c>
    </row>
    <row r="724" spans="1:8" x14ac:dyDescent="0.3">
      <c r="A724">
        <v>4.1993</v>
      </c>
      <c r="B724">
        <v>2.0373999999999999</v>
      </c>
      <c r="C724">
        <v>2.2252999999999998</v>
      </c>
      <c r="D724">
        <v>-0.18792</v>
      </c>
      <c r="E724">
        <v>4.1993</v>
      </c>
      <c r="F724">
        <v>1.8388</v>
      </c>
      <c r="G724">
        <v>1.8341000000000001</v>
      </c>
      <c r="H724">
        <v>4.7321000000000004E-3</v>
      </c>
    </row>
    <row r="725" spans="1:8" x14ac:dyDescent="0.3">
      <c r="A725">
        <v>4.0289000000000001</v>
      </c>
      <c r="B725">
        <v>4.2949000000000002</v>
      </c>
      <c r="C725">
        <v>2.0693999999999999</v>
      </c>
      <c r="D725">
        <v>2.2254999999999998</v>
      </c>
      <c r="E725">
        <v>4.0289000000000001</v>
      </c>
      <c r="F725">
        <v>2.6084999999999998</v>
      </c>
      <c r="G725">
        <v>1.7433000000000001</v>
      </c>
      <c r="H725">
        <v>0.86519999999999997</v>
      </c>
    </row>
    <row r="726" spans="1:8" x14ac:dyDescent="0.3">
      <c r="A726">
        <v>4.6123000000000003</v>
      </c>
      <c r="B726">
        <v>3.0979999999999999</v>
      </c>
      <c r="C726">
        <v>2.6030000000000002</v>
      </c>
      <c r="D726">
        <v>0.49496000000000001</v>
      </c>
      <c r="E726">
        <v>4.6123000000000003</v>
      </c>
      <c r="F726">
        <v>2.4487000000000001</v>
      </c>
      <c r="G726">
        <v>2.0539999999999998</v>
      </c>
      <c r="H726">
        <v>0.39467000000000002</v>
      </c>
    </row>
    <row r="727" spans="1:8" x14ac:dyDescent="0.3">
      <c r="A727">
        <v>4.5175999999999998</v>
      </c>
      <c r="B727">
        <v>3.6497999999999999</v>
      </c>
      <c r="C727">
        <v>2.5164</v>
      </c>
      <c r="D727">
        <v>1.1334</v>
      </c>
      <c r="E727">
        <v>4.5175999999999998</v>
      </c>
      <c r="F727">
        <v>2.5752000000000002</v>
      </c>
      <c r="G727">
        <v>2.0036</v>
      </c>
      <c r="H727">
        <v>0.57157999999999998</v>
      </c>
    </row>
    <row r="728" spans="1:8" x14ac:dyDescent="0.3">
      <c r="A728">
        <v>4.5521000000000003</v>
      </c>
      <c r="B728">
        <v>3.4458000000000002</v>
      </c>
      <c r="C728">
        <v>2.5478999999999998</v>
      </c>
      <c r="D728">
        <v>0.89781999999999995</v>
      </c>
      <c r="E728">
        <v>4.5521000000000003</v>
      </c>
      <c r="F728">
        <v>2.4346000000000001</v>
      </c>
      <c r="G728">
        <v>2.0219999999999998</v>
      </c>
      <c r="H728">
        <v>0.41259000000000001</v>
      </c>
    </row>
    <row r="729" spans="1:8" x14ac:dyDescent="0.3">
      <c r="A729">
        <v>3.8845999999999998</v>
      </c>
      <c r="B729">
        <v>1.3009999999999999</v>
      </c>
      <c r="C729">
        <v>1.9375</v>
      </c>
      <c r="D729">
        <v>-0.63644999999999996</v>
      </c>
      <c r="E729">
        <v>3.8845999999999998</v>
      </c>
      <c r="F729">
        <v>1.2303999999999999</v>
      </c>
      <c r="G729">
        <v>1.6665000000000001</v>
      </c>
      <c r="H729">
        <v>-0.43602999999999997</v>
      </c>
    </row>
    <row r="730" spans="1:8" x14ac:dyDescent="0.3">
      <c r="A730">
        <v>4.9591000000000003</v>
      </c>
      <c r="B730">
        <v>3.2850999999999999</v>
      </c>
      <c r="C730">
        <v>2.9201999999999999</v>
      </c>
      <c r="D730">
        <v>0.36495</v>
      </c>
      <c r="E730">
        <v>4.9591000000000003</v>
      </c>
      <c r="F730">
        <v>2.3908999999999998</v>
      </c>
      <c r="G730">
        <v>2.2387000000000001</v>
      </c>
      <c r="H730">
        <v>0.15218999999999999</v>
      </c>
    </row>
    <row r="731" spans="1:8" x14ac:dyDescent="0.3">
      <c r="A731">
        <v>4.9493</v>
      </c>
      <c r="B731">
        <v>3.7496999999999998</v>
      </c>
      <c r="C731">
        <v>2.9112</v>
      </c>
      <c r="D731">
        <v>0.83848999999999996</v>
      </c>
      <c r="E731">
        <v>4.9493</v>
      </c>
      <c r="F731">
        <v>2.5366</v>
      </c>
      <c r="G731">
        <v>2.2334999999999998</v>
      </c>
      <c r="H731">
        <v>0.30304999999999999</v>
      </c>
    </row>
    <row r="732" spans="1:8" x14ac:dyDescent="0.3">
      <c r="A732">
        <v>4.0857000000000001</v>
      </c>
      <c r="B732">
        <v>3.3666</v>
      </c>
      <c r="C732">
        <v>2.1214</v>
      </c>
      <c r="D732">
        <v>1.2452000000000001</v>
      </c>
      <c r="E732">
        <v>4.0857000000000001</v>
      </c>
      <c r="F732">
        <v>2.4742000000000002</v>
      </c>
      <c r="G732">
        <v>1.7736000000000001</v>
      </c>
      <c r="H732">
        <v>0.70060999999999996</v>
      </c>
    </row>
    <row r="733" spans="1:8" x14ac:dyDescent="0.3">
      <c r="A733">
        <v>4.1852999999999998</v>
      </c>
      <c r="B733">
        <v>2.2967</v>
      </c>
      <c r="C733">
        <v>2.2124999999999999</v>
      </c>
      <c r="D733">
        <v>8.4151000000000004E-2</v>
      </c>
      <c r="E733">
        <v>4.1852999999999998</v>
      </c>
      <c r="F733">
        <v>2.0792000000000002</v>
      </c>
      <c r="G733">
        <v>1.8266</v>
      </c>
      <c r="H733">
        <v>0.25253999999999999</v>
      </c>
    </row>
    <row r="734" spans="1:8" x14ac:dyDescent="0.3">
      <c r="A734">
        <v>5.5632000000000001</v>
      </c>
      <c r="B734">
        <v>2.98</v>
      </c>
      <c r="C734">
        <v>3.4725999999999999</v>
      </c>
      <c r="D734">
        <v>-0.49263000000000001</v>
      </c>
      <c r="E734">
        <v>5.5632000000000001</v>
      </c>
      <c r="F734">
        <v>2.2856000000000001</v>
      </c>
      <c r="G734">
        <v>2.5605000000000002</v>
      </c>
      <c r="H734">
        <v>-0.27490999999999999</v>
      </c>
    </row>
    <row r="735" spans="1:8" x14ac:dyDescent="0.3">
      <c r="A735">
        <v>4.0122</v>
      </c>
      <c r="B735">
        <v>2.5314999999999999</v>
      </c>
      <c r="C735">
        <v>2.0541999999999998</v>
      </c>
      <c r="D735">
        <v>0.47727000000000003</v>
      </c>
      <c r="E735">
        <v>4.0122</v>
      </c>
      <c r="F735">
        <v>2.1583999999999999</v>
      </c>
      <c r="G735">
        <v>1.7344999999999999</v>
      </c>
      <c r="H735">
        <v>0.42391000000000001</v>
      </c>
    </row>
    <row r="736" spans="1:8" x14ac:dyDescent="0.3">
      <c r="A736">
        <v>3.5609000000000002</v>
      </c>
      <c r="B736">
        <v>2.2147999999999999</v>
      </c>
      <c r="C736">
        <v>1.6415</v>
      </c>
      <c r="D736">
        <v>0.57338999999999996</v>
      </c>
      <c r="E736">
        <v>3.5609000000000002</v>
      </c>
      <c r="F736">
        <v>1.9242999999999999</v>
      </c>
      <c r="G736">
        <v>1.4941</v>
      </c>
      <c r="H736">
        <v>0.43019000000000002</v>
      </c>
    </row>
    <row r="737" spans="1:8" x14ac:dyDescent="0.3">
      <c r="A737">
        <v>3.5457000000000001</v>
      </c>
      <c r="B737">
        <v>2.3711000000000002</v>
      </c>
      <c r="C737">
        <v>1.6275999999999999</v>
      </c>
      <c r="D737">
        <v>0.74350000000000005</v>
      </c>
      <c r="E737">
        <v>3.5457000000000001</v>
      </c>
      <c r="F737">
        <v>2.1173000000000002</v>
      </c>
      <c r="G737">
        <v>1.486</v>
      </c>
      <c r="H737">
        <v>0.63127</v>
      </c>
    </row>
    <row r="738" spans="1:8" x14ac:dyDescent="0.3">
      <c r="A738">
        <v>4.1661999999999999</v>
      </c>
      <c r="B738">
        <v>2.5623</v>
      </c>
      <c r="C738">
        <v>2.1949999999999998</v>
      </c>
      <c r="D738">
        <v>0.36726999999999999</v>
      </c>
      <c r="E738">
        <v>4.1661999999999999</v>
      </c>
      <c r="F738">
        <v>2.2279</v>
      </c>
      <c r="G738">
        <v>1.8165</v>
      </c>
      <c r="H738">
        <v>0.41142000000000001</v>
      </c>
    </row>
    <row r="739" spans="1:8" x14ac:dyDescent="0.3">
      <c r="A739">
        <v>4.4657999999999998</v>
      </c>
      <c r="B739">
        <v>3.0823999999999998</v>
      </c>
      <c r="C739">
        <v>2.4689999999999999</v>
      </c>
      <c r="D739">
        <v>0.61339999999999995</v>
      </c>
      <c r="E739">
        <v>4.4657999999999998</v>
      </c>
      <c r="F739">
        <v>2.3222</v>
      </c>
      <c r="G739">
        <v>1.976</v>
      </c>
      <c r="H739">
        <v>0.34619</v>
      </c>
    </row>
    <row r="740" spans="1:8" x14ac:dyDescent="0.3">
      <c r="A740">
        <v>4.6542000000000003</v>
      </c>
      <c r="B740">
        <v>2.4813999999999998</v>
      </c>
      <c r="C740">
        <v>2.6413000000000002</v>
      </c>
      <c r="D740">
        <v>-0.15991</v>
      </c>
      <c r="E740">
        <v>4.6542000000000003</v>
      </c>
      <c r="F740">
        <v>2.2014</v>
      </c>
      <c r="G740">
        <v>2.0764</v>
      </c>
      <c r="H740">
        <v>0.12501999999999999</v>
      </c>
    </row>
    <row r="741" spans="1:8" x14ac:dyDescent="0.3">
      <c r="A741">
        <v>5.0997000000000003</v>
      </c>
      <c r="B741">
        <v>2.9538000000000002</v>
      </c>
      <c r="C741">
        <v>3.0487000000000002</v>
      </c>
      <c r="D741">
        <v>-9.4990000000000005E-2</v>
      </c>
      <c r="E741">
        <v>5.0997000000000003</v>
      </c>
      <c r="F741">
        <v>2.29</v>
      </c>
      <c r="G741">
        <v>2.3136000000000001</v>
      </c>
      <c r="H741">
        <v>-2.3591000000000001E-2</v>
      </c>
    </row>
    <row r="742" spans="1:8" x14ac:dyDescent="0.3">
      <c r="A742">
        <v>4.1082999999999998</v>
      </c>
      <c r="B742">
        <v>2.8062</v>
      </c>
      <c r="C742">
        <v>2.1421000000000001</v>
      </c>
      <c r="D742">
        <v>0.66410000000000002</v>
      </c>
      <c r="E742">
        <v>4.1082999999999998</v>
      </c>
      <c r="F742">
        <v>2.3443999999999998</v>
      </c>
      <c r="G742">
        <v>1.7856000000000001</v>
      </c>
      <c r="H742">
        <v>0.55876000000000003</v>
      </c>
    </row>
    <row r="743" spans="1:8" x14ac:dyDescent="0.3">
      <c r="A743">
        <v>4.2428999999999997</v>
      </c>
      <c r="B743">
        <v>1.1460999999999999</v>
      </c>
      <c r="C743">
        <v>2.2652000000000001</v>
      </c>
      <c r="D743">
        <v>-1.1191</v>
      </c>
      <c r="E743">
        <v>4.2428999999999997</v>
      </c>
      <c r="F743">
        <v>1.0791999999999999</v>
      </c>
      <c r="G743">
        <v>1.8573</v>
      </c>
      <c r="H743">
        <v>-0.77815000000000001</v>
      </c>
    </row>
    <row r="744" spans="1:8" x14ac:dyDescent="0.3">
      <c r="A744">
        <v>3.7995000000000001</v>
      </c>
      <c r="B744">
        <v>2.1846999999999999</v>
      </c>
      <c r="C744">
        <v>1.8596999999999999</v>
      </c>
      <c r="D744">
        <v>0.32502999999999999</v>
      </c>
      <c r="E744">
        <v>3.7995000000000001</v>
      </c>
      <c r="F744">
        <v>1.9912000000000001</v>
      </c>
      <c r="G744">
        <v>1.6212</v>
      </c>
      <c r="H744">
        <v>0.37006</v>
      </c>
    </row>
    <row r="745" spans="1:8" x14ac:dyDescent="0.3">
      <c r="A745">
        <v>4.6128</v>
      </c>
      <c r="B745">
        <v>3.1987000000000001</v>
      </c>
      <c r="C745">
        <v>2.6034999999999999</v>
      </c>
      <c r="D745">
        <v>0.59516999999999998</v>
      </c>
      <c r="E745">
        <v>4.6128</v>
      </c>
      <c r="F745">
        <v>2.29</v>
      </c>
      <c r="G745">
        <v>2.0543</v>
      </c>
      <c r="H745">
        <v>0.23571</v>
      </c>
    </row>
    <row r="746" spans="1:8" x14ac:dyDescent="0.3">
      <c r="A746">
        <v>5.8320999999999996</v>
      </c>
      <c r="B746">
        <v>3.7122000000000002</v>
      </c>
      <c r="C746">
        <v>3.7185000000000001</v>
      </c>
      <c r="D746">
        <v>-6.2817999999999997E-3</v>
      </c>
      <c r="E746">
        <v>5.8320999999999996</v>
      </c>
      <c r="F746">
        <v>2.3892000000000002</v>
      </c>
      <c r="G746">
        <v>2.7037</v>
      </c>
      <c r="H746">
        <v>-0.31448999999999999</v>
      </c>
    </row>
    <row r="747" spans="1:8" x14ac:dyDescent="0.3">
      <c r="A747">
        <v>3.8875000000000002</v>
      </c>
      <c r="B747">
        <v>1.5911</v>
      </c>
      <c r="C747">
        <v>1.9401999999999999</v>
      </c>
      <c r="D747">
        <v>-0.34910000000000002</v>
      </c>
      <c r="E747">
        <v>3.8875000000000002</v>
      </c>
      <c r="F747">
        <v>1.4472</v>
      </c>
      <c r="G747">
        <v>1.6679999999999999</v>
      </c>
      <c r="H747">
        <v>-0.22089</v>
      </c>
    </row>
    <row r="748" spans="1:8" x14ac:dyDescent="0.3">
      <c r="A748">
        <v>5.4508999999999999</v>
      </c>
      <c r="B748">
        <v>2.29</v>
      </c>
      <c r="C748">
        <v>3.3698999999999999</v>
      </c>
      <c r="D748">
        <v>-1.0799000000000001</v>
      </c>
      <c r="E748">
        <v>5.4508999999999999</v>
      </c>
      <c r="F748">
        <v>1.9541999999999999</v>
      </c>
      <c r="G748">
        <v>2.5007000000000001</v>
      </c>
      <c r="H748">
        <v>-0.54640999999999995</v>
      </c>
    </row>
    <row r="749" spans="1:8" x14ac:dyDescent="0.3">
      <c r="A749">
        <v>3.5979999999999999</v>
      </c>
      <c r="B749">
        <v>0.95423999999999998</v>
      </c>
      <c r="C749">
        <v>1.6754</v>
      </c>
      <c r="D749">
        <v>-0.72119</v>
      </c>
      <c r="E749">
        <v>3.5979999999999999</v>
      </c>
      <c r="F749">
        <v>0.90308999999999995</v>
      </c>
      <c r="G749">
        <v>1.5139</v>
      </c>
      <c r="H749">
        <v>-0.61079000000000006</v>
      </c>
    </row>
    <row r="750" spans="1:8" x14ac:dyDescent="0.3">
      <c r="A750">
        <v>5.4737</v>
      </c>
      <c r="B750">
        <v>2.8549000000000002</v>
      </c>
      <c r="C750">
        <v>3.3906999999999998</v>
      </c>
      <c r="D750">
        <v>-0.53581999999999996</v>
      </c>
      <c r="E750">
        <v>5.4737</v>
      </c>
      <c r="F750">
        <v>2.3180999999999998</v>
      </c>
      <c r="G750">
        <v>2.5127999999999999</v>
      </c>
      <c r="H750">
        <v>-0.19470999999999999</v>
      </c>
    </row>
    <row r="751" spans="1:8" x14ac:dyDescent="0.3">
      <c r="A751">
        <v>4.0937000000000001</v>
      </c>
      <c r="B751">
        <v>1.6812</v>
      </c>
      <c r="C751">
        <v>2.1286999999999998</v>
      </c>
      <c r="D751">
        <v>-0.44746000000000002</v>
      </c>
      <c r="E751">
        <v>4.0937000000000001</v>
      </c>
      <c r="F751">
        <v>1.6232</v>
      </c>
      <c r="G751">
        <v>1.7778</v>
      </c>
      <c r="H751">
        <v>-0.15459000000000001</v>
      </c>
    </row>
    <row r="752" spans="1:8" x14ac:dyDescent="0.3">
      <c r="A752">
        <v>4.2173999999999996</v>
      </c>
      <c r="B752">
        <v>1.2303999999999999</v>
      </c>
      <c r="C752">
        <v>2.2418</v>
      </c>
      <c r="D752">
        <v>-1.0114000000000001</v>
      </c>
      <c r="E752">
        <v>4.2173999999999996</v>
      </c>
      <c r="F752">
        <v>1.2040999999999999</v>
      </c>
      <c r="G752">
        <v>1.8436999999999999</v>
      </c>
      <c r="H752">
        <v>-0.63959999999999995</v>
      </c>
    </row>
    <row r="753" spans="1:8" x14ac:dyDescent="0.3">
      <c r="A753">
        <v>5.4619</v>
      </c>
      <c r="B753">
        <v>2.29</v>
      </c>
      <c r="C753">
        <v>3.3799000000000001</v>
      </c>
      <c r="D753">
        <v>-1.0899000000000001</v>
      </c>
      <c r="E753">
        <v>5.4619</v>
      </c>
      <c r="F753">
        <v>1.8633</v>
      </c>
      <c r="G753">
        <v>2.5065</v>
      </c>
      <c r="H753">
        <v>-0.64317000000000002</v>
      </c>
    </row>
    <row r="754" spans="1:8" x14ac:dyDescent="0.3">
      <c r="A754">
        <v>3.7982999999999998</v>
      </c>
      <c r="B754">
        <v>1.3222</v>
      </c>
      <c r="C754">
        <v>1.8586</v>
      </c>
      <c r="D754">
        <v>-0.53637000000000001</v>
      </c>
      <c r="E754">
        <v>3.7982999999999998</v>
      </c>
      <c r="F754">
        <v>1.2787999999999999</v>
      </c>
      <c r="G754">
        <v>1.6205000000000001</v>
      </c>
      <c r="H754">
        <v>-0.34178999999999998</v>
      </c>
    </row>
    <row r="755" spans="1:8" x14ac:dyDescent="0.3">
      <c r="A755">
        <v>4.1417000000000002</v>
      </c>
      <c r="B755">
        <v>1.6232</v>
      </c>
      <c r="C755">
        <v>2.1726999999999999</v>
      </c>
      <c r="D755">
        <v>-0.54940999999999995</v>
      </c>
      <c r="E755">
        <v>4.1417000000000002</v>
      </c>
      <c r="F755">
        <v>1.3978999999999999</v>
      </c>
      <c r="G755">
        <v>1.8033999999999999</v>
      </c>
      <c r="H755">
        <v>-0.40550000000000003</v>
      </c>
    </row>
    <row r="756" spans="1:8" x14ac:dyDescent="0.3">
      <c r="A756">
        <v>3.7989999999999999</v>
      </c>
      <c r="B756">
        <v>2.0828000000000002</v>
      </c>
      <c r="C756">
        <v>1.8592</v>
      </c>
      <c r="D756">
        <v>0.22356000000000001</v>
      </c>
      <c r="E756">
        <v>3.7989999999999999</v>
      </c>
      <c r="F756">
        <v>1.8512999999999999</v>
      </c>
      <c r="G756">
        <v>1.6209</v>
      </c>
      <c r="H756">
        <v>0.23035</v>
      </c>
    </row>
    <row r="757" spans="1:8" x14ac:dyDescent="0.3">
      <c r="A757">
        <v>3.7454999999999998</v>
      </c>
      <c r="B757">
        <v>2.7951999999999999</v>
      </c>
      <c r="C757">
        <v>1.8103</v>
      </c>
      <c r="D757">
        <v>0.98484000000000005</v>
      </c>
      <c r="E757">
        <v>3.7454999999999998</v>
      </c>
      <c r="F757">
        <v>2.2404999999999999</v>
      </c>
      <c r="G757">
        <v>1.5924</v>
      </c>
      <c r="H757">
        <v>0.64810999999999996</v>
      </c>
    </row>
    <row r="758" spans="1:8" x14ac:dyDescent="0.3">
      <c r="A758">
        <v>4.3655999999999997</v>
      </c>
      <c r="B758">
        <v>1.7924</v>
      </c>
      <c r="C758">
        <v>2.3774000000000002</v>
      </c>
      <c r="D758">
        <v>-0.58501000000000003</v>
      </c>
      <c r="E758">
        <v>4.3655999999999997</v>
      </c>
      <c r="F758">
        <v>1.6812</v>
      </c>
      <c r="G758">
        <v>1.9227000000000001</v>
      </c>
      <c r="H758">
        <v>-0.24143000000000001</v>
      </c>
    </row>
    <row r="759" spans="1:8" x14ac:dyDescent="0.3">
      <c r="A759">
        <v>4.4143999999999997</v>
      </c>
      <c r="B759">
        <v>1.7403999999999999</v>
      </c>
      <c r="C759">
        <v>2.4220000000000002</v>
      </c>
      <c r="D759">
        <v>-0.68167</v>
      </c>
      <c r="E759">
        <v>4.4143999999999997</v>
      </c>
      <c r="F759">
        <v>1.7323999999999999</v>
      </c>
      <c r="G759">
        <v>1.9487000000000001</v>
      </c>
      <c r="H759">
        <v>-0.21626000000000001</v>
      </c>
    </row>
    <row r="760" spans="1:8" x14ac:dyDescent="0.3">
      <c r="A760">
        <v>3.8925000000000001</v>
      </c>
      <c r="B760">
        <v>4.4947999999999997</v>
      </c>
      <c r="C760">
        <v>1.9447000000000001</v>
      </c>
      <c r="D760">
        <v>2.5499999999999998</v>
      </c>
      <c r="E760">
        <v>3.8925000000000001</v>
      </c>
      <c r="F760">
        <v>2.5501999999999998</v>
      </c>
      <c r="G760">
        <v>1.6707000000000001</v>
      </c>
      <c r="H760">
        <v>0.87953000000000003</v>
      </c>
    </row>
    <row r="761" spans="1:8" x14ac:dyDescent="0.3">
      <c r="A761">
        <v>4.1125999999999996</v>
      </c>
      <c r="B761">
        <v>2.4969000000000001</v>
      </c>
      <c r="C761">
        <v>2.1459999999999999</v>
      </c>
      <c r="D761">
        <v>0.35091</v>
      </c>
      <c r="E761">
        <v>4.1125999999999996</v>
      </c>
      <c r="F761">
        <v>2.0828000000000002</v>
      </c>
      <c r="G761">
        <v>1.7879</v>
      </c>
      <c r="H761">
        <v>0.29486000000000001</v>
      </c>
    </row>
    <row r="762" spans="1:8" x14ac:dyDescent="0.3">
      <c r="A762">
        <v>3.4489000000000001</v>
      </c>
      <c r="B762">
        <v>1.3616999999999999</v>
      </c>
      <c r="C762">
        <v>1.5389999999999999</v>
      </c>
      <c r="D762">
        <v>-0.17730000000000001</v>
      </c>
      <c r="E762">
        <v>3.4489000000000001</v>
      </c>
      <c r="F762">
        <v>1.2787999999999999</v>
      </c>
      <c r="G762">
        <v>1.4343999999999999</v>
      </c>
      <c r="H762">
        <v>-0.15569</v>
      </c>
    </row>
    <row r="763" spans="1:8" x14ac:dyDescent="0.3">
      <c r="A763">
        <v>4.7572000000000001</v>
      </c>
      <c r="B763">
        <v>2.7387999999999999</v>
      </c>
      <c r="C763">
        <v>2.7355</v>
      </c>
      <c r="D763">
        <v>3.2577000000000001E-3</v>
      </c>
      <c r="E763">
        <v>4.7572000000000001</v>
      </c>
      <c r="F763">
        <v>2.1703000000000001</v>
      </c>
      <c r="G763">
        <v>2.1312000000000002</v>
      </c>
      <c r="H763">
        <v>3.9043000000000001E-2</v>
      </c>
    </row>
    <row r="764" spans="1:8" x14ac:dyDescent="0.3">
      <c r="A764">
        <v>4.3658000000000001</v>
      </c>
      <c r="B764">
        <v>1.5051000000000001</v>
      </c>
      <c r="C764">
        <v>2.3776000000000002</v>
      </c>
      <c r="D764">
        <v>-0.87243999999999999</v>
      </c>
      <c r="E764">
        <v>4.3658000000000001</v>
      </c>
      <c r="F764">
        <v>1.4472</v>
      </c>
      <c r="G764">
        <v>1.9228000000000001</v>
      </c>
      <c r="H764">
        <v>-0.47561999999999999</v>
      </c>
    </row>
    <row r="765" spans="1:8" x14ac:dyDescent="0.3">
      <c r="A765">
        <v>3.7673000000000001</v>
      </c>
      <c r="B765">
        <v>1.5563</v>
      </c>
      <c r="C765">
        <v>1.8302</v>
      </c>
      <c r="D765">
        <v>-0.27394000000000002</v>
      </c>
      <c r="E765">
        <v>3.7673000000000001</v>
      </c>
      <c r="F765">
        <v>1.5185</v>
      </c>
      <c r="G765">
        <v>1.6040000000000001</v>
      </c>
      <c r="H765">
        <v>-8.5516999999999996E-2</v>
      </c>
    </row>
    <row r="766" spans="1:8" x14ac:dyDescent="0.3">
      <c r="A766">
        <v>3.8732000000000002</v>
      </c>
      <c r="B766">
        <v>2.1703000000000001</v>
      </c>
      <c r="C766">
        <v>1.9271</v>
      </c>
      <c r="D766">
        <v>0.24317</v>
      </c>
      <c r="E766">
        <v>3.8732000000000002</v>
      </c>
      <c r="F766">
        <v>1.9541999999999999</v>
      </c>
      <c r="G766">
        <v>1.6604000000000001</v>
      </c>
      <c r="H766">
        <v>0.29381000000000002</v>
      </c>
    </row>
    <row r="767" spans="1:8" x14ac:dyDescent="0.3">
      <c r="A767">
        <v>4.1760999999999999</v>
      </c>
      <c r="B767">
        <v>0.69896999999999998</v>
      </c>
      <c r="C767">
        <v>2.2040999999999999</v>
      </c>
      <c r="D767">
        <v>-1.5051000000000001</v>
      </c>
      <c r="E767">
        <v>4.1760999999999999</v>
      </c>
      <c r="F767">
        <v>0.60206000000000004</v>
      </c>
      <c r="G767">
        <v>1.8217000000000001</v>
      </c>
      <c r="H767">
        <v>-1.2197</v>
      </c>
    </row>
    <row r="768" spans="1:8" x14ac:dyDescent="0.3">
      <c r="A768">
        <v>5.0854999999999997</v>
      </c>
      <c r="B768">
        <v>3.4312</v>
      </c>
      <c r="C768">
        <v>3.0358000000000001</v>
      </c>
      <c r="D768">
        <v>0.39545000000000002</v>
      </c>
      <c r="E768">
        <v>5.0854999999999997</v>
      </c>
      <c r="F768">
        <v>2.3365</v>
      </c>
      <c r="G768">
        <v>2.3060999999999998</v>
      </c>
      <c r="H768">
        <v>3.04E-2</v>
      </c>
    </row>
    <row r="769" spans="1:8" x14ac:dyDescent="0.3">
      <c r="A769">
        <v>5.4981999999999998</v>
      </c>
      <c r="B769">
        <v>3.4498000000000002</v>
      </c>
      <c r="C769">
        <v>3.4131999999999998</v>
      </c>
      <c r="D769">
        <v>3.6632999999999999E-2</v>
      </c>
      <c r="E769">
        <v>5.4981999999999998</v>
      </c>
      <c r="F769">
        <v>2.4361999999999999</v>
      </c>
      <c r="G769">
        <v>2.5257999999999998</v>
      </c>
      <c r="H769">
        <v>-8.9673000000000003E-2</v>
      </c>
    </row>
    <row r="770" spans="1:8" x14ac:dyDescent="0.3">
      <c r="A770">
        <v>3.6562999999999999</v>
      </c>
      <c r="B770">
        <v>2.3927</v>
      </c>
      <c r="C770">
        <v>1.7286999999999999</v>
      </c>
      <c r="D770">
        <v>0.66398000000000001</v>
      </c>
      <c r="E770">
        <v>3.6562999999999999</v>
      </c>
      <c r="F770">
        <v>2.0491999999999999</v>
      </c>
      <c r="G770">
        <v>1.5448999999999999</v>
      </c>
      <c r="H770">
        <v>0.50431000000000004</v>
      </c>
    </row>
    <row r="771" spans="1:8" x14ac:dyDescent="0.3">
      <c r="A771">
        <v>4.3644999999999996</v>
      </c>
      <c r="B771">
        <v>3.6080000000000001</v>
      </c>
      <c r="C771">
        <v>2.3763999999999998</v>
      </c>
      <c r="D771">
        <v>1.2316</v>
      </c>
      <c r="E771">
        <v>4.3644999999999996</v>
      </c>
      <c r="F771">
        <v>2.5118999999999998</v>
      </c>
      <c r="G771">
        <v>1.9220999999999999</v>
      </c>
      <c r="H771">
        <v>0.58979999999999999</v>
      </c>
    </row>
    <row r="772" spans="1:8" x14ac:dyDescent="0.3">
      <c r="A772">
        <v>3.9716999999999998</v>
      </c>
      <c r="B772">
        <v>2.4116</v>
      </c>
      <c r="C772">
        <v>2.0171999999999999</v>
      </c>
      <c r="D772">
        <v>0.39441999999999999</v>
      </c>
      <c r="E772">
        <v>3.9716999999999998</v>
      </c>
      <c r="F772">
        <v>2.1038000000000001</v>
      </c>
      <c r="G772">
        <v>1.7129000000000001</v>
      </c>
      <c r="H772">
        <v>0.39090000000000003</v>
      </c>
    </row>
    <row r="773" spans="1:8" x14ac:dyDescent="0.3">
      <c r="A773">
        <v>4.6239999999999997</v>
      </c>
      <c r="B773">
        <v>3.4580000000000002</v>
      </c>
      <c r="C773">
        <v>2.6137000000000001</v>
      </c>
      <c r="D773">
        <v>0.84431</v>
      </c>
      <c r="E773">
        <v>4.6239999999999997</v>
      </c>
      <c r="F773">
        <v>2.3978999999999999</v>
      </c>
      <c r="G773">
        <v>2.0602999999999998</v>
      </c>
      <c r="H773">
        <v>0.33765000000000001</v>
      </c>
    </row>
    <row r="774" spans="1:8" x14ac:dyDescent="0.3">
      <c r="A774">
        <v>3.4245999999999999</v>
      </c>
      <c r="B774">
        <v>3.2650999999999999</v>
      </c>
      <c r="C774">
        <v>1.5167999999999999</v>
      </c>
      <c r="D774">
        <v>1.7483</v>
      </c>
      <c r="E774">
        <v>3.4245999999999999</v>
      </c>
      <c r="F774">
        <v>2.4942000000000002</v>
      </c>
      <c r="G774">
        <v>1.4215</v>
      </c>
      <c r="H774">
        <v>1.0727</v>
      </c>
    </row>
    <row r="775" spans="1:8" x14ac:dyDescent="0.3">
      <c r="A775">
        <v>3.3824000000000001</v>
      </c>
      <c r="B775">
        <v>2.0453000000000001</v>
      </c>
      <c r="C775">
        <v>1.4782</v>
      </c>
      <c r="D775">
        <v>0.56710000000000005</v>
      </c>
      <c r="E775">
        <v>3.3824000000000001</v>
      </c>
      <c r="F775">
        <v>1.7924</v>
      </c>
      <c r="G775">
        <v>1.399</v>
      </c>
      <c r="H775">
        <v>0.39335999999999999</v>
      </c>
    </row>
    <row r="776" spans="1:8" x14ac:dyDescent="0.3">
      <c r="A776">
        <v>4.0004</v>
      </c>
      <c r="B776">
        <v>2.3201000000000001</v>
      </c>
      <c r="C776">
        <v>2.0434000000000001</v>
      </c>
      <c r="D776">
        <v>0.27671000000000001</v>
      </c>
      <c r="E776">
        <v>4.0004</v>
      </c>
      <c r="F776">
        <v>2.0413999999999999</v>
      </c>
      <c r="G776">
        <v>1.7282</v>
      </c>
      <c r="H776">
        <v>0.31320999999999999</v>
      </c>
    </row>
    <row r="777" spans="1:8" x14ac:dyDescent="0.3">
      <c r="A777">
        <v>3.2364999999999999</v>
      </c>
      <c r="B777">
        <v>1.7634000000000001</v>
      </c>
      <c r="C777">
        <v>1.3449</v>
      </c>
      <c r="D777">
        <v>0.41857</v>
      </c>
      <c r="E777">
        <v>3.2364999999999999</v>
      </c>
      <c r="F777">
        <v>1.5798000000000001</v>
      </c>
      <c r="G777">
        <v>1.3213999999999999</v>
      </c>
      <c r="H777">
        <v>0.25841999999999998</v>
      </c>
    </row>
    <row r="778" spans="1:8" x14ac:dyDescent="0.3">
      <c r="A778">
        <v>4.6738</v>
      </c>
      <c r="B778">
        <v>3.7734000000000001</v>
      </c>
      <c r="C778">
        <v>2.6591999999999998</v>
      </c>
      <c r="D778">
        <v>1.1142000000000001</v>
      </c>
      <c r="E778">
        <v>4.6738</v>
      </c>
      <c r="F778">
        <v>2.5327999999999999</v>
      </c>
      <c r="G778">
        <v>2.0868000000000002</v>
      </c>
      <c r="H778">
        <v>0.44596000000000002</v>
      </c>
    </row>
    <row r="779" spans="1:8" x14ac:dyDescent="0.3">
      <c r="A779">
        <v>3.7639999999999998</v>
      </c>
      <c r="B779">
        <v>2.4264999999999999</v>
      </c>
      <c r="C779">
        <v>1.8271999999999999</v>
      </c>
      <c r="D779">
        <v>0.59933000000000003</v>
      </c>
      <c r="E779">
        <v>3.7639999999999998</v>
      </c>
      <c r="F779">
        <v>2.0933999999999999</v>
      </c>
      <c r="G779">
        <v>1.6022000000000001</v>
      </c>
      <c r="H779">
        <v>0.49118000000000001</v>
      </c>
    </row>
    <row r="780" spans="1:8" x14ac:dyDescent="0.3">
      <c r="A780">
        <v>3.8384999999999998</v>
      </c>
      <c r="B780">
        <v>2.1206</v>
      </c>
      <c r="C780">
        <v>1.8953</v>
      </c>
      <c r="D780">
        <v>0.22525000000000001</v>
      </c>
      <c r="E780">
        <v>3.8384999999999998</v>
      </c>
      <c r="F780">
        <v>1.9541999999999999</v>
      </c>
      <c r="G780">
        <v>1.6418999999999999</v>
      </c>
      <c r="H780">
        <v>0.31230999999999998</v>
      </c>
    </row>
    <row r="781" spans="1:8" x14ac:dyDescent="0.3">
      <c r="A781">
        <v>4.8163999999999998</v>
      </c>
      <c r="B781">
        <v>2.6474000000000002</v>
      </c>
      <c r="C781">
        <v>2.7896000000000001</v>
      </c>
      <c r="D781">
        <v>-0.14226</v>
      </c>
      <c r="E781">
        <v>4.8163999999999998</v>
      </c>
      <c r="F781">
        <v>2.2303999999999999</v>
      </c>
      <c r="G781">
        <v>2.1627000000000001</v>
      </c>
      <c r="H781">
        <v>6.7713999999999996E-2</v>
      </c>
    </row>
    <row r="782" spans="1:8" x14ac:dyDescent="0.3">
      <c r="A782">
        <v>4.1901999999999999</v>
      </c>
      <c r="B782">
        <v>2.0607000000000002</v>
      </c>
      <c r="C782">
        <v>2.2170000000000001</v>
      </c>
      <c r="D782">
        <v>-0.15628</v>
      </c>
      <c r="E782">
        <v>4.1901999999999999</v>
      </c>
      <c r="F782">
        <v>1.8062</v>
      </c>
      <c r="G782">
        <v>1.8291999999999999</v>
      </c>
      <c r="H782">
        <v>-2.3063E-2</v>
      </c>
    </row>
    <row r="783" spans="1:8" x14ac:dyDescent="0.3">
      <c r="A783">
        <v>3.3045</v>
      </c>
      <c r="B783">
        <v>0.47711999999999999</v>
      </c>
      <c r="C783">
        <v>1.407</v>
      </c>
      <c r="D783">
        <v>-0.92988000000000004</v>
      </c>
      <c r="E783">
        <v>3.3045</v>
      </c>
      <c r="F783">
        <v>0.47711999999999999</v>
      </c>
      <c r="G783">
        <v>1.3575999999999999</v>
      </c>
      <c r="H783">
        <v>-0.88044</v>
      </c>
    </row>
    <row r="784" spans="1:8" x14ac:dyDescent="0.3">
      <c r="A784">
        <v>3.2372999999999998</v>
      </c>
      <c r="B784">
        <v>1.6812</v>
      </c>
      <c r="C784">
        <v>1.3454999999999999</v>
      </c>
      <c r="D784">
        <v>0.33568999999999999</v>
      </c>
      <c r="E784">
        <v>3.2372999999999998</v>
      </c>
      <c r="F784">
        <v>1.5315000000000001</v>
      </c>
      <c r="G784">
        <v>1.3218000000000001</v>
      </c>
      <c r="H784">
        <v>0.20971000000000001</v>
      </c>
    </row>
    <row r="785" spans="1:8" x14ac:dyDescent="0.3">
      <c r="A785">
        <v>3.8</v>
      </c>
      <c r="B785">
        <v>2.7496999999999998</v>
      </c>
      <c r="C785">
        <v>1.8601000000000001</v>
      </c>
      <c r="D785">
        <v>0.88963000000000003</v>
      </c>
      <c r="E785">
        <v>3.8</v>
      </c>
      <c r="F785">
        <v>2.238</v>
      </c>
      <c r="G785">
        <v>1.6214</v>
      </c>
      <c r="H785">
        <v>0.61661999999999995</v>
      </c>
    </row>
    <row r="786" spans="1:8" x14ac:dyDescent="0.3">
      <c r="A786">
        <v>4.9581</v>
      </c>
      <c r="B786">
        <v>4.4981999999999998</v>
      </c>
      <c r="C786">
        <v>2.9192</v>
      </c>
      <c r="D786">
        <v>1.579</v>
      </c>
      <c r="E786">
        <v>4.9581</v>
      </c>
      <c r="F786">
        <v>2.6989999999999998</v>
      </c>
      <c r="G786">
        <v>2.2382</v>
      </c>
      <c r="H786">
        <v>0.46078000000000002</v>
      </c>
    </row>
    <row r="787" spans="1:8" x14ac:dyDescent="0.3">
      <c r="A787">
        <v>3.6793999999999998</v>
      </c>
      <c r="B787">
        <v>0.69896999999999998</v>
      </c>
      <c r="C787">
        <v>1.7499</v>
      </c>
      <c r="D787">
        <v>-1.0508999999999999</v>
      </c>
      <c r="E787">
        <v>3.6793999999999998</v>
      </c>
      <c r="F787">
        <v>0.69896999999999998</v>
      </c>
      <c r="G787">
        <v>1.5571999999999999</v>
      </c>
      <c r="H787">
        <v>-0.85826000000000002</v>
      </c>
    </row>
    <row r="788" spans="1:8" x14ac:dyDescent="0.3">
      <c r="A788">
        <v>4.0048000000000004</v>
      </c>
      <c r="B788">
        <v>2.2147999999999999</v>
      </c>
      <c r="C788">
        <v>2.0474000000000001</v>
      </c>
      <c r="D788">
        <v>0.16746</v>
      </c>
      <c r="E788">
        <v>4.0048000000000004</v>
      </c>
      <c r="F788">
        <v>1.9638</v>
      </c>
      <c r="G788">
        <v>1.7304999999999999</v>
      </c>
      <c r="H788">
        <v>0.23330000000000001</v>
      </c>
    </row>
    <row r="789" spans="1:8" x14ac:dyDescent="0.3">
      <c r="A789">
        <v>3.2658</v>
      </c>
      <c r="B789">
        <v>0.77815000000000001</v>
      </c>
      <c r="C789">
        <v>1.3715999999999999</v>
      </c>
      <c r="D789">
        <v>-0.59343000000000001</v>
      </c>
      <c r="E789">
        <v>3.2658</v>
      </c>
      <c r="F789">
        <v>0.69896999999999998</v>
      </c>
      <c r="G789">
        <v>1.3369</v>
      </c>
      <c r="H789">
        <v>-0.63795999999999997</v>
      </c>
    </row>
    <row r="790" spans="1:8" x14ac:dyDescent="0.3">
      <c r="A790">
        <v>3.9597000000000002</v>
      </c>
      <c r="B790">
        <v>1.9541999999999999</v>
      </c>
      <c r="C790">
        <v>2.0062000000000002</v>
      </c>
      <c r="D790">
        <v>-5.1955000000000001E-2</v>
      </c>
      <c r="E790">
        <v>3.9597000000000002</v>
      </c>
      <c r="F790">
        <v>1.7559</v>
      </c>
      <c r="G790">
        <v>1.7064999999999999</v>
      </c>
      <c r="H790">
        <v>4.9376999999999997E-2</v>
      </c>
    </row>
    <row r="791" spans="1:8" x14ac:dyDescent="0.3">
      <c r="A791">
        <v>3.0663</v>
      </c>
      <c r="B791">
        <v>2.0569000000000002</v>
      </c>
      <c r="C791">
        <v>1.1892</v>
      </c>
      <c r="D791">
        <v>0.86770999999999998</v>
      </c>
      <c r="E791">
        <v>3.0663</v>
      </c>
      <c r="F791">
        <v>1.8261000000000001</v>
      </c>
      <c r="G791">
        <v>1.2306999999999999</v>
      </c>
      <c r="H791">
        <v>0.59535000000000005</v>
      </c>
    </row>
    <row r="792" spans="1:8" x14ac:dyDescent="0.3">
      <c r="A792">
        <v>4.1402000000000001</v>
      </c>
      <c r="B792">
        <v>1.4914000000000001</v>
      </c>
      <c r="C792">
        <v>2.1711999999999998</v>
      </c>
      <c r="D792">
        <v>-0.67986000000000002</v>
      </c>
      <c r="E792">
        <v>4.1402000000000001</v>
      </c>
      <c r="F792">
        <v>1.415</v>
      </c>
      <c r="G792">
        <v>1.8026</v>
      </c>
      <c r="H792">
        <v>-0.38762999999999997</v>
      </c>
    </row>
    <row r="793" spans="1:8" x14ac:dyDescent="0.3">
      <c r="A793">
        <v>4.1246999999999998</v>
      </c>
      <c r="B793">
        <v>1.5185</v>
      </c>
      <c r="C793">
        <v>2.1570999999999998</v>
      </c>
      <c r="D793">
        <v>-0.63856999999999997</v>
      </c>
      <c r="E793">
        <v>4.1246999999999998</v>
      </c>
      <c r="F793">
        <v>1.4771000000000001</v>
      </c>
      <c r="G793">
        <v>1.7944</v>
      </c>
      <c r="H793">
        <v>-0.31724000000000002</v>
      </c>
    </row>
    <row r="794" spans="1:8" x14ac:dyDescent="0.3">
      <c r="A794">
        <v>5.1112000000000002</v>
      </c>
      <c r="B794">
        <v>3.1385999999999998</v>
      </c>
      <c r="C794">
        <v>3.0592999999999999</v>
      </c>
      <c r="D794">
        <v>7.9346E-2</v>
      </c>
      <c r="E794">
        <v>5.1112000000000002</v>
      </c>
      <c r="F794">
        <v>2.2601</v>
      </c>
      <c r="G794">
        <v>2.3197999999999999</v>
      </c>
      <c r="H794">
        <v>-5.9681999999999999E-2</v>
      </c>
    </row>
    <row r="795" spans="1:8" x14ac:dyDescent="0.3">
      <c r="A795">
        <v>4.4229000000000003</v>
      </c>
      <c r="B795">
        <v>1.4623999999999999</v>
      </c>
      <c r="C795">
        <v>2.4298000000000002</v>
      </c>
      <c r="D795">
        <v>-0.96740000000000004</v>
      </c>
      <c r="E795">
        <v>4.4229000000000003</v>
      </c>
      <c r="F795">
        <v>1.3616999999999999</v>
      </c>
      <c r="G795">
        <v>1.9532</v>
      </c>
      <c r="H795">
        <v>-0.59145999999999999</v>
      </c>
    </row>
    <row r="796" spans="1:8" x14ac:dyDescent="0.3">
      <c r="A796">
        <v>4.0227000000000004</v>
      </c>
      <c r="B796">
        <v>1.9731000000000001</v>
      </c>
      <c r="C796">
        <v>2.0638000000000001</v>
      </c>
      <c r="D796">
        <v>-9.0690000000000007E-2</v>
      </c>
      <c r="E796">
        <v>4.0227000000000004</v>
      </c>
      <c r="F796">
        <v>1.8194999999999999</v>
      </c>
      <c r="G796">
        <v>1.7401</v>
      </c>
      <c r="H796">
        <v>7.9491000000000006E-2</v>
      </c>
    </row>
    <row r="797" spans="1:8" x14ac:dyDescent="0.3">
      <c r="A797">
        <v>4.6318999999999999</v>
      </c>
      <c r="B797">
        <v>2.5899000000000001</v>
      </c>
      <c r="C797">
        <v>2.6208999999999998</v>
      </c>
      <c r="D797">
        <v>-3.0967000000000001E-2</v>
      </c>
      <c r="E797">
        <v>4.6318999999999999</v>
      </c>
      <c r="F797">
        <v>2.1271</v>
      </c>
      <c r="G797">
        <v>2.0644999999999998</v>
      </c>
      <c r="H797">
        <v>6.2627000000000002E-2</v>
      </c>
    </row>
    <row r="798" spans="1:8" x14ac:dyDescent="0.3">
      <c r="A798">
        <v>4.7210000000000001</v>
      </c>
      <c r="B798">
        <v>2.3729</v>
      </c>
      <c r="C798">
        <v>2.7023999999999999</v>
      </c>
      <c r="D798">
        <v>-0.32945000000000002</v>
      </c>
      <c r="E798">
        <v>4.7210000000000001</v>
      </c>
      <c r="F798">
        <v>2.0211999999999999</v>
      </c>
      <c r="G798">
        <v>2.1118999999999999</v>
      </c>
      <c r="H798">
        <v>-9.0718999999999994E-2</v>
      </c>
    </row>
    <row r="799" spans="1:8" x14ac:dyDescent="0.3">
      <c r="A799">
        <v>5.0857999999999999</v>
      </c>
      <c r="B799">
        <v>1.7076</v>
      </c>
      <c r="C799">
        <v>3.036</v>
      </c>
      <c r="D799">
        <v>-1.3284</v>
      </c>
      <c r="E799">
        <v>5.0857999999999999</v>
      </c>
      <c r="F799">
        <v>1.4771000000000001</v>
      </c>
      <c r="G799">
        <v>2.3062</v>
      </c>
      <c r="H799">
        <v>-0.82908000000000004</v>
      </c>
    </row>
    <row r="800" spans="1:8" x14ac:dyDescent="0.3">
      <c r="A800">
        <v>4.0350999999999999</v>
      </c>
      <c r="B800">
        <v>1.8388</v>
      </c>
      <c r="C800">
        <v>2.0752000000000002</v>
      </c>
      <c r="D800">
        <v>-0.23633999999999999</v>
      </c>
      <c r="E800">
        <v>4.0350999999999999</v>
      </c>
      <c r="F800">
        <v>1.8194999999999999</v>
      </c>
      <c r="G800">
        <v>1.7466999999999999</v>
      </c>
      <c r="H800">
        <v>7.2870000000000004E-2</v>
      </c>
    </row>
    <row r="801" spans="1:8" x14ac:dyDescent="0.3">
      <c r="A801">
        <v>4.8960999999999997</v>
      </c>
      <c r="B801">
        <v>2.8959999999999999</v>
      </c>
      <c r="C801">
        <v>2.8626</v>
      </c>
      <c r="D801">
        <v>3.3420999999999999E-2</v>
      </c>
      <c r="E801">
        <v>4.8960999999999997</v>
      </c>
      <c r="F801">
        <v>2.2601</v>
      </c>
      <c r="G801">
        <v>2.2052</v>
      </c>
      <c r="H801">
        <v>5.4876000000000001E-2</v>
      </c>
    </row>
    <row r="802" spans="1:8" x14ac:dyDescent="0.3">
      <c r="A802">
        <v>4.2763999999999998</v>
      </c>
      <c r="B802">
        <v>3.1617000000000002</v>
      </c>
      <c r="C802">
        <v>2.2957999999999998</v>
      </c>
      <c r="D802">
        <v>0.86584000000000005</v>
      </c>
      <c r="E802">
        <v>4.2763999999999998</v>
      </c>
      <c r="F802">
        <v>2.4264999999999999</v>
      </c>
      <c r="G802">
        <v>1.8752</v>
      </c>
      <c r="H802">
        <v>0.55135000000000001</v>
      </c>
    </row>
    <row r="803" spans="1:8" x14ac:dyDescent="0.3">
      <c r="A803">
        <v>3.9449999999999998</v>
      </c>
      <c r="B803">
        <v>1.9137999999999999</v>
      </c>
      <c r="C803">
        <v>1.9926999999999999</v>
      </c>
      <c r="D803">
        <v>-7.8909999999999994E-2</v>
      </c>
      <c r="E803">
        <v>3.9449999999999998</v>
      </c>
      <c r="F803">
        <v>1.716</v>
      </c>
      <c r="G803">
        <v>1.6987000000000001</v>
      </c>
      <c r="H803">
        <v>1.7351999999999999E-2</v>
      </c>
    </row>
    <row r="804" spans="1:8" x14ac:dyDescent="0.3">
      <c r="A804">
        <v>5.0880999999999998</v>
      </c>
      <c r="B804">
        <v>2.7896000000000001</v>
      </c>
      <c r="C804">
        <v>3.0381</v>
      </c>
      <c r="D804">
        <v>-0.2485</v>
      </c>
      <c r="E804">
        <v>5.0880999999999998</v>
      </c>
      <c r="F804">
        <v>2.3384999999999998</v>
      </c>
      <c r="G804">
        <v>2.3073999999999999</v>
      </c>
      <c r="H804">
        <v>3.1043999999999999E-2</v>
      </c>
    </row>
    <row r="805" spans="1:8" x14ac:dyDescent="0.3">
      <c r="A805">
        <v>4.9756</v>
      </c>
      <c r="B805">
        <v>2.6221999999999999</v>
      </c>
      <c r="C805">
        <v>2.9352999999999998</v>
      </c>
      <c r="D805">
        <v>-0.31306</v>
      </c>
      <c r="E805">
        <v>4.9756</v>
      </c>
      <c r="F805">
        <v>2.1959</v>
      </c>
      <c r="G805">
        <v>2.2475000000000001</v>
      </c>
      <c r="H805">
        <v>-5.1644000000000002E-2</v>
      </c>
    </row>
    <row r="806" spans="1:8" x14ac:dyDescent="0.3">
      <c r="A806">
        <v>3.4342000000000001</v>
      </c>
      <c r="B806">
        <v>0.77815000000000001</v>
      </c>
      <c r="C806">
        <v>1.5257000000000001</v>
      </c>
      <c r="D806">
        <v>-0.74751000000000001</v>
      </c>
      <c r="E806">
        <v>3.4342000000000001</v>
      </c>
      <c r="F806">
        <v>0.77815000000000001</v>
      </c>
      <c r="G806">
        <v>1.4267000000000001</v>
      </c>
      <c r="H806">
        <v>-0.64851000000000003</v>
      </c>
    </row>
  </sheetData>
  <conditionalFormatting sqref="R1:R173">
    <cfRule type="cellIs" dxfId="85" priority="27" operator="lessThan">
      <formula>$AO$8</formula>
    </cfRule>
    <cfRule type="cellIs" dxfId="84" priority="28" operator="greaterThan">
      <formula>$AO$7</formula>
    </cfRule>
  </conditionalFormatting>
  <conditionalFormatting sqref="V1:V1048576">
    <cfRule type="cellIs" dxfId="83" priority="25" operator="lessThan">
      <formula>$AO$19</formula>
    </cfRule>
    <cfRule type="cellIs" dxfId="82" priority="26" operator="greaterThan">
      <formula>$AO$18</formula>
    </cfRule>
  </conditionalFormatting>
  <conditionalFormatting sqref="AD1:AD1048576">
    <cfRule type="cellIs" dxfId="81" priority="23" operator="lessThan">
      <formula>$AG$19</formula>
    </cfRule>
    <cfRule type="cellIs" dxfId="80" priority="24" operator="greaterThan">
      <formula>$AG$18</formula>
    </cfRule>
  </conditionalFormatting>
  <conditionalFormatting sqref="Z1:Z1048576">
    <cfRule type="cellIs" dxfId="79" priority="21" operator="lessThan">
      <formula>$AG$8</formula>
    </cfRule>
    <cfRule type="cellIs" dxfId="78" priority="22" operator="greaterThan">
      <formula>$AG$7</formula>
    </cfRule>
  </conditionalFormatting>
  <conditionalFormatting sqref="AJ4:AJ8">
    <cfRule type="cellIs" dxfId="77" priority="19" operator="lessThan">
      <formula>$AG$8</formula>
    </cfRule>
    <cfRule type="cellIs" dxfId="76" priority="20" operator="greaterThan">
      <formula>$AG$7</formula>
    </cfRule>
  </conditionalFormatting>
  <conditionalFormatting sqref="AR3:AR16">
    <cfRule type="cellIs" dxfId="75" priority="17" operator="lessThan">
      <formula>$AO$8</formula>
    </cfRule>
    <cfRule type="cellIs" dxfId="74" priority="18" operator="greaterThan">
      <formula>$AO$7</formula>
    </cfRule>
  </conditionalFormatting>
  <conditionalFormatting sqref="AJ23:AJ194">
    <cfRule type="cellIs" dxfId="73" priority="15" operator="lessThan">
      <formula>$AG$19</formula>
    </cfRule>
    <cfRule type="cellIs" dxfId="72" priority="16" operator="greaterThan">
      <formula>$AG$18</formula>
    </cfRule>
  </conditionalFormatting>
  <conditionalFormatting sqref="AR23:AR194">
    <cfRule type="cellIs" dxfId="71" priority="13" operator="lessThan">
      <formula>$AO$19</formula>
    </cfRule>
    <cfRule type="cellIs" dxfId="70" priority="14" operator="greaterThan">
      <formula>$AO$18</formula>
    </cfRule>
  </conditionalFormatting>
  <conditionalFormatting sqref="AQ23:AQ180">
    <cfRule type="cellIs" dxfId="69" priority="11" operator="lessThan">
      <formula>$AO$8</formula>
    </cfRule>
    <cfRule type="cellIs" dxfId="68" priority="12" operator="greaterThan">
      <formula>$AO$7</formula>
    </cfRule>
  </conditionalFormatting>
  <conditionalFormatting sqref="AI23:AI189">
    <cfRule type="cellIs" dxfId="67" priority="9" operator="lessThan">
      <formula>$AG$8</formula>
    </cfRule>
    <cfRule type="cellIs" dxfId="66" priority="10" operator="greaterThan">
      <formula>$AG$7</formula>
    </cfRule>
  </conditionalFormatting>
  <conditionalFormatting sqref="D177:D806">
    <cfRule type="cellIs" dxfId="65" priority="7" operator="lessThan">
      <formula>$S$182</formula>
    </cfRule>
    <cfRule type="cellIs" dxfId="64" priority="8" operator="greaterThan">
      <formula>$S$181</formula>
    </cfRule>
  </conditionalFormatting>
  <conditionalFormatting sqref="H177:H806">
    <cfRule type="cellIs" dxfId="63" priority="5" operator="lessThan">
      <formula>$S$190</formula>
    </cfRule>
    <cfRule type="cellIs" dxfId="62" priority="6" operator="greaterThan">
      <formula>$S$189</formula>
    </cfRule>
  </conditionalFormatting>
  <conditionalFormatting sqref="L177:L349">
    <cfRule type="cellIs" dxfId="61" priority="3" operator="lessThan">
      <formula>$U$182</formula>
    </cfRule>
    <cfRule type="cellIs" dxfId="60" priority="4" operator="greaterThan">
      <formula>$U$181</formula>
    </cfRule>
  </conditionalFormatting>
  <conditionalFormatting sqref="P177:P349">
    <cfRule type="cellIs" dxfId="59" priority="1" operator="lessThan">
      <formula>$U$190</formula>
    </cfRule>
    <cfRule type="cellIs" dxfId="58" priority="2" operator="greaterThan">
      <formula>$U$189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3"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93159-0572-4A98-B2A5-1F73D9DD85F6}">
  <dimension ref="A1:BZ809"/>
  <sheetViews>
    <sheetView topLeftCell="AT19" zoomScaleNormal="100" workbookViewId="0">
      <selection activeCell="BH27" sqref="BH27:BH32"/>
    </sheetView>
  </sheetViews>
  <sheetFormatPr defaultColWidth="11.109375" defaultRowHeight="14.4" x14ac:dyDescent="0.3"/>
  <cols>
    <col min="2" max="2" width="14.77734375" customWidth="1"/>
    <col min="6" max="6" width="14.21875" customWidth="1"/>
    <col min="10" max="10" width="15.77734375" customWidth="1"/>
    <col min="13" max="13" width="11.88671875" customWidth="1"/>
    <col min="14" max="14" width="15.21875" customWidth="1"/>
    <col min="15" max="16" width="11.6640625" customWidth="1"/>
    <col min="17" max="17" width="19.109375" customWidth="1"/>
    <col min="18" max="18" width="13.5546875" customWidth="1"/>
    <col min="21" max="21" width="21.33203125" customWidth="1"/>
    <col min="22" max="22" width="13" customWidth="1"/>
    <col min="25" max="25" width="19.6640625" customWidth="1"/>
    <col min="26" max="26" width="14.5546875" customWidth="1"/>
    <col min="29" max="29" width="21.88671875" customWidth="1"/>
    <col min="30" max="30" width="14" customWidth="1"/>
    <col min="31" max="31" width="11.88671875" customWidth="1"/>
    <col min="32" max="32" width="11.6640625" customWidth="1"/>
    <col min="33" max="33" width="21.109375" customWidth="1"/>
    <col min="34" max="34" width="11.77734375" customWidth="1"/>
    <col min="35" max="35" width="11.88671875" customWidth="1"/>
    <col min="36" max="36" width="13.33203125" customWidth="1"/>
    <col min="37" max="37" width="23.33203125" customWidth="1"/>
    <col min="38" max="38" width="11.77734375" customWidth="1"/>
    <col min="39" max="39" width="11.88671875" customWidth="1"/>
    <col min="40" max="40" width="13.33203125" customWidth="1"/>
    <col min="41" max="41" width="21.6640625" customWidth="1"/>
    <col min="42" max="42" width="11.77734375" customWidth="1"/>
    <col min="43" max="43" width="11.88671875" customWidth="1"/>
    <col min="44" max="44" width="13.33203125" customWidth="1"/>
    <col min="45" max="45" width="23.88671875" customWidth="1"/>
    <col min="46" max="46" width="11.77734375" customWidth="1"/>
    <col min="47" max="47" width="11.88671875" customWidth="1"/>
    <col min="49" max="49" width="11.109375" style="1"/>
    <col min="51" max="51" width="12.44140625" customWidth="1"/>
    <col min="52" max="52" width="11.33203125" customWidth="1"/>
    <col min="53" max="53" width="13.44140625" customWidth="1"/>
    <col min="54" max="54" width="11.6640625" customWidth="1"/>
    <col min="58" max="58" width="12.44140625" customWidth="1"/>
    <col min="60" max="60" width="13.6640625" customWidth="1"/>
    <col min="61" max="62" width="12.88671875" customWidth="1"/>
  </cols>
  <sheetData>
    <row r="1" spans="1:78" s="1" customFormat="1" ht="29.4" customHeight="1" x14ac:dyDescent="0.3">
      <c r="A1" s="1" t="s">
        <v>177</v>
      </c>
      <c r="B1" s="1" t="s">
        <v>178</v>
      </c>
      <c r="C1" s="1" t="s">
        <v>179</v>
      </c>
      <c r="D1" s="2" t="s">
        <v>180</v>
      </c>
      <c r="E1" s="2" t="s">
        <v>181</v>
      </c>
      <c r="F1" s="2" t="s">
        <v>182</v>
      </c>
      <c r="G1" s="2" t="s">
        <v>183</v>
      </c>
      <c r="O1" s="5" t="s">
        <v>0</v>
      </c>
      <c r="P1" s="5" t="s">
        <v>178</v>
      </c>
      <c r="Q1" s="5" t="s">
        <v>180</v>
      </c>
      <c r="R1" s="5" t="s">
        <v>184</v>
      </c>
      <c r="S1" s="5" t="s">
        <v>238</v>
      </c>
      <c r="T1" s="5" t="s">
        <v>220</v>
      </c>
      <c r="U1" s="5" t="s">
        <v>181</v>
      </c>
      <c r="V1" s="5" t="s">
        <v>206</v>
      </c>
      <c r="W1" s="5" t="s">
        <v>239</v>
      </c>
      <c r="X1" s="5" t="s">
        <v>221</v>
      </c>
      <c r="Y1" s="5" t="s">
        <v>182</v>
      </c>
      <c r="Z1" s="5" t="s">
        <v>209</v>
      </c>
      <c r="AA1" s="5" t="s">
        <v>240</v>
      </c>
      <c r="AB1" s="5" t="s">
        <v>222</v>
      </c>
      <c r="AC1" s="5" t="s">
        <v>183</v>
      </c>
      <c r="AD1" s="5" t="s">
        <v>212</v>
      </c>
      <c r="AE1" s="5" t="s">
        <v>241</v>
      </c>
      <c r="AF1" s="5" t="s">
        <v>179</v>
      </c>
      <c r="AG1" s="5" t="s">
        <v>223</v>
      </c>
      <c r="AH1" s="5" t="s">
        <v>224</v>
      </c>
      <c r="AI1" s="5" t="s">
        <v>242</v>
      </c>
      <c r="AJ1" s="5" t="s">
        <v>225</v>
      </c>
      <c r="AK1" s="5" t="s">
        <v>226</v>
      </c>
      <c r="AL1" s="5" t="s">
        <v>227</v>
      </c>
      <c r="AM1" s="5" t="s">
        <v>243</v>
      </c>
      <c r="AN1" s="5" t="s">
        <v>228</v>
      </c>
      <c r="AO1" s="5" t="s">
        <v>229</v>
      </c>
      <c r="AP1" s="5" t="s">
        <v>230</v>
      </c>
      <c r="AQ1" s="5" t="s">
        <v>244</v>
      </c>
      <c r="AR1" s="5" t="s">
        <v>231</v>
      </c>
      <c r="AS1" s="5" t="s">
        <v>232</v>
      </c>
      <c r="AT1" s="5" t="s">
        <v>233</v>
      </c>
      <c r="AU1" s="5" t="s">
        <v>245</v>
      </c>
      <c r="AW1" s="1" t="s">
        <v>192</v>
      </c>
      <c r="BD1" s="1" t="s">
        <v>193</v>
      </c>
      <c r="BK1" s="2" t="s">
        <v>178</v>
      </c>
      <c r="BL1" s="2" t="s">
        <v>258</v>
      </c>
      <c r="BM1" s="2" t="s">
        <v>178</v>
      </c>
      <c r="BN1" s="2" t="s">
        <v>259</v>
      </c>
      <c r="BO1" s="2" t="s">
        <v>178</v>
      </c>
      <c r="BP1" s="2" t="s">
        <v>260</v>
      </c>
      <c r="BQ1" s="2" t="s">
        <v>178</v>
      </c>
      <c r="BR1" s="2" t="s">
        <v>261</v>
      </c>
      <c r="BS1" s="2" t="s">
        <v>179</v>
      </c>
      <c r="BT1" s="2" t="s">
        <v>258</v>
      </c>
      <c r="BU1" s="2" t="s">
        <v>179</v>
      </c>
      <c r="BV1" s="2" t="s">
        <v>259</v>
      </c>
      <c r="BW1" s="2" t="s">
        <v>179</v>
      </c>
      <c r="BX1" s="2" t="s">
        <v>260</v>
      </c>
      <c r="BY1" s="2" t="s">
        <v>179</v>
      </c>
      <c r="BZ1" s="2" t="s">
        <v>261</v>
      </c>
    </row>
    <row r="2" spans="1:78" x14ac:dyDescent="0.3">
      <c r="A2" t="s">
        <v>2</v>
      </c>
      <c r="B2">
        <v>-22.059684000000001</v>
      </c>
      <c r="C2">
        <v>-46.979693109269718</v>
      </c>
      <c r="D2">
        <v>2.0644579892269186</v>
      </c>
      <c r="E2">
        <v>0</v>
      </c>
      <c r="F2">
        <v>2.3222192947339191</v>
      </c>
      <c r="G2">
        <v>0</v>
      </c>
      <c r="O2" t="s">
        <v>2</v>
      </c>
      <c r="P2">
        <v>-22.06</v>
      </c>
      <c r="Q2">
        <v>2.0644999999999998</v>
      </c>
      <c r="R2">
        <v>2.1777000000000002</v>
      </c>
      <c r="S2">
        <v>-0.11323</v>
      </c>
      <c r="T2">
        <v>-22.06</v>
      </c>
      <c r="U2">
        <v>0</v>
      </c>
      <c r="V2">
        <v>0.67117000000000004</v>
      </c>
      <c r="W2">
        <v>-0.67117000000000004</v>
      </c>
      <c r="X2">
        <v>-22.06</v>
      </c>
      <c r="Y2">
        <v>2.3222</v>
      </c>
      <c r="Z2">
        <v>2.8197000000000001</v>
      </c>
      <c r="AA2">
        <v>-0.49743999999999999</v>
      </c>
      <c r="AB2">
        <v>-22.06</v>
      </c>
      <c r="AC2">
        <v>0</v>
      </c>
      <c r="AD2">
        <v>0.81047000000000002</v>
      </c>
      <c r="AE2">
        <v>-0.81047000000000002</v>
      </c>
      <c r="AF2">
        <v>-46.98</v>
      </c>
      <c r="AG2">
        <v>2.0644999999999998</v>
      </c>
      <c r="AH2">
        <v>2.3407</v>
      </c>
      <c r="AI2">
        <v>-0.27622000000000002</v>
      </c>
      <c r="AJ2">
        <v>-46.98</v>
      </c>
      <c r="AK2">
        <v>0</v>
      </c>
      <c r="AL2">
        <v>1.0128999999999999</v>
      </c>
      <c r="AM2">
        <v>-1.0128999999999999</v>
      </c>
      <c r="AN2">
        <v>-46.98</v>
      </c>
      <c r="AO2">
        <v>2.3222</v>
      </c>
      <c r="AP2">
        <v>3.1854</v>
      </c>
      <c r="AQ2">
        <v>-0.86317999999999995</v>
      </c>
      <c r="AR2">
        <v>-46.98</v>
      </c>
      <c r="AS2">
        <v>0</v>
      </c>
      <c r="AT2">
        <v>1.3427</v>
      </c>
      <c r="AU2">
        <v>-1.3427</v>
      </c>
      <c r="BD2" s="1"/>
      <c r="BK2" s="7">
        <v>-22.06</v>
      </c>
      <c r="BL2" s="7">
        <v>2.3222</v>
      </c>
      <c r="BM2" s="7">
        <v>-22.06</v>
      </c>
      <c r="BN2" s="7">
        <v>0</v>
      </c>
      <c r="BO2" s="7">
        <v>-22.06</v>
      </c>
      <c r="BP2" s="7">
        <v>2.0644999999999998</v>
      </c>
      <c r="BQ2" s="7">
        <v>-22.06</v>
      </c>
      <c r="BR2" s="7">
        <v>0</v>
      </c>
      <c r="BS2" s="7">
        <v>-46.98</v>
      </c>
      <c r="BT2" s="7">
        <v>2.3222</v>
      </c>
      <c r="BU2" s="7">
        <v>-46.98</v>
      </c>
      <c r="BV2" s="7">
        <v>0</v>
      </c>
      <c r="BW2" s="7">
        <v>-46.98</v>
      </c>
      <c r="BX2" s="7">
        <v>2.0644999999999998</v>
      </c>
      <c r="BY2" s="7">
        <v>-46.98</v>
      </c>
      <c r="BZ2" s="7">
        <v>0</v>
      </c>
    </row>
    <row r="3" spans="1:78" x14ac:dyDescent="0.3">
      <c r="A3" t="s">
        <v>3</v>
      </c>
      <c r="B3">
        <v>-21.934829000000004</v>
      </c>
      <c r="C3">
        <v>-46.716766709626121</v>
      </c>
      <c r="D3">
        <v>2.2278867046136734</v>
      </c>
      <c r="E3">
        <v>0</v>
      </c>
      <c r="F3">
        <v>2.6919651027673601</v>
      </c>
      <c r="G3">
        <v>0.3010299956639812</v>
      </c>
      <c r="O3" t="s">
        <v>3</v>
      </c>
      <c r="P3">
        <v>-21.934999999999999</v>
      </c>
      <c r="Q3">
        <v>2.2279</v>
      </c>
      <c r="R3">
        <v>2.1671999999999998</v>
      </c>
      <c r="S3">
        <v>6.0643000000000002E-2</v>
      </c>
      <c r="T3">
        <v>-21.934999999999999</v>
      </c>
      <c r="U3">
        <v>0</v>
      </c>
      <c r="V3">
        <v>0.63705999999999996</v>
      </c>
      <c r="W3">
        <v>-0.63705999999999996</v>
      </c>
      <c r="X3">
        <v>-21.934999999999999</v>
      </c>
      <c r="Y3">
        <v>2.6920000000000002</v>
      </c>
      <c r="Z3">
        <v>2.7957999999999998</v>
      </c>
      <c r="AA3">
        <v>-0.10388</v>
      </c>
      <c r="AB3">
        <v>-21.934999999999999</v>
      </c>
      <c r="AC3">
        <v>0.30103000000000002</v>
      </c>
      <c r="AD3">
        <v>0.75458999999999998</v>
      </c>
      <c r="AE3">
        <v>-0.45356000000000002</v>
      </c>
      <c r="AF3">
        <v>-46.716999999999999</v>
      </c>
      <c r="AG3">
        <v>2.2279</v>
      </c>
      <c r="AH3">
        <v>2.3704999999999998</v>
      </c>
      <c r="AI3">
        <v>-0.14257</v>
      </c>
      <c r="AJ3">
        <v>-46.716999999999999</v>
      </c>
      <c r="AK3">
        <v>0</v>
      </c>
      <c r="AL3">
        <v>1.0505</v>
      </c>
      <c r="AM3">
        <v>-1.0505</v>
      </c>
      <c r="AN3">
        <v>-46.716999999999999</v>
      </c>
      <c r="AO3">
        <v>2.6920000000000002</v>
      </c>
      <c r="AP3">
        <v>3.2513999999999998</v>
      </c>
      <c r="AQ3">
        <v>-0.55945999999999996</v>
      </c>
      <c r="AR3">
        <v>-46.716999999999999</v>
      </c>
      <c r="AS3">
        <v>0.30103000000000002</v>
      </c>
      <c r="AT3">
        <v>1.3956999999999999</v>
      </c>
      <c r="AU3">
        <v>-1.0947</v>
      </c>
      <c r="AW3" s="1" t="s">
        <v>186</v>
      </c>
      <c r="AZ3" s="1" t="s">
        <v>204</v>
      </c>
      <c r="BD3" s="1" t="s">
        <v>186</v>
      </c>
      <c r="BG3" s="1" t="s">
        <v>204</v>
      </c>
      <c r="BK3" s="6">
        <v>-21.934999999999999</v>
      </c>
      <c r="BL3" s="6">
        <v>2.6920000000000002</v>
      </c>
      <c r="BM3" s="6">
        <v>-21.934999999999999</v>
      </c>
      <c r="BN3" s="6">
        <v>0.30103000000000002</v>
      </c>
      <c r="BO3" s="6">
        <v>-21.934999999999999</v>
      </c>
      <c r="BP3" s="6">
        <v>2.2279</v>
      </c>
      <c r="BQ3" s="6">
        <v>-21.934999999999999</v>
      </c>
      <c r="BR3" s="6">
        <v>0</v>
      </c>
      <c r="BS3" s="6">
        <v>-46.716999999999999</v>
      </c>
      <c r="BT3" s="6">
        <v>2.6920000000000002</v>
      </c>
      <c r="BU3" s="6">
        <v>-46.716999999999999</v>
      </c>
      <c r="BV3" s="6">
        <v>0.30103000000000002</v>
      </c>
      <c r="BW3" s="6">
        <v>-46.716999999999999</v>
      </c>
      <c r="BX3" s="6">
        <v>2.2279</v>
      </c>
      <c r="BY3" s="6">
        <v>-46.716999999999999</v>
      </c>
      <c r="BZ3" s="6">
        <v>0</v>
      </c>
    </row>
    <row r="4" spans="1:78" x14ac:dyDescent="0.3">
      <c r="A4" t="s">
        <v>4</v>
      </c>
      <c r="B4">
        <v>-22.869149409424953</v>
      </c>
      <c r="C4">
        <v>-49.238607767131619</v>
      </c>
      <c r="D4">
        <v>2.2922560713564759</v>
      </c>
      <c r="E4">
        <v>0.3010299956639812</v>
      </c>
      <c r="F4">
        <v>2.9309490311675228</v>
      </c>
      <c r="G4">
        <v>0.3010299956639812</v>
      </c>
      <c r="O4" t="s">
        <v>4</v>
      </c>
      <c r="P4">
        <v>-22.869</v>
      </c>
      <c r="Q4">
        <v>2.2923</v>
      </c>
      <c r="R4">
        <v>2.2454000000000001</v>
      </c>
      <c r="S4">
        <v>4.6880999999999999E-2</v>
      </c>
      <c r="T4">
        <v>-22.869</v>
      </c>
      <c r="U4">
        <v>0.30103000000000002</v>
      </c>
      <c r="V4">
        <v>0.89232999999999996</v>
      </c>
      <c r="W4">
        <v>-0.59130000000000005</v>
      </c>
      <c r="X4">
        <v>-22.869</v>
      </c>
      <c r="Y4">
        <v>2.9308999999999998</v>
      </c>
      <c r="Z4">
        <v>2.9741</v>
      </c>
      <c r="AA4">
        <v>-4.3125999999999998E-2</v>
      </c>
      <c r="AB4">
        <v>-22.869</v>
      </c>
      <c r="AC4">
        <v>0.30103000000000002</v>
      </c>
      <c r="AD4">
        <v>1.1728000000000001</v>
      </c>
      <c r="AE4">
        <v>-0.87178</v>
      </c>
      <c r="AF4">
        <v>-49.238999999999997</v>
      </c>
      <c r="AG4">
        <v>2.2923</v>
      </c>
      <c r="AH4">
        <v>2.0849000000000002</v>
      </c>
      <c r="AI4">
        <v>0.20738999999999999</v>
      </c>
      <c r="AJ4">
        <v>-49.238999999999997</v>
      </c>
      <c r="AK4">
        <v>0.30103000000000002</v>
      </c>
      <c r="AL4">
        <v>0.68925000000000003</v>
      </c>
      <c r="AM4">
        <v>-0.38822000000000001</v>
      </c>
      <c r="AN4">
        <v>-49.238999999999997</v>
      </c>
      <c r="AO4">
        <v>2.9308999999999998</v>
      </c>
      <c r="AP4">
        <v>2.6181999999999999</v>
      </c>
      <c r="AQ4">
        <v>0.31276999999999999</v>
      </c>
      <c r="AR4">
        <v>-49.238999999999997</v>
      </c>
      <c r="AS4">
        <v>0.30103000000000002</v>
      </c>
      <c r="AT4">
        <v>0.88660000000000005</v>
      </c>
      <c r="AU4">
        <v>-0.58557000000000003</v>
      </c>
      <c r="BD4" s="1"/>
      <c r="BK4" s="7">
        <v>-22.869</v>
      </c>
      <c r="BL4" s="7">
        <v>2.9308999999999998</v>
      </c>
      <c r="BM4" s="7">
        <v>-22.869</v>
      </c>
      <c r="BN4" s="7">
        <v>0.30103000000000002</v>
      </c>
      <c r="BO4" s="7">
        <v>-22.869</v>
      </c>
      <c r="BP4" s="7">
        <v>2.2923</v>
      </c>
      <c r="BQ4" s="7">
        <v>-22.869</v>
      </c>
      <c r="BR4" s="7">
        <v>0.30103000000000002</v>
      </c>
      <c r="BS4" s="7">
        <v>-49.238999999999997</v>
      </c>
      <c r="BT4" s="7">
        <v>2.9308999999999998</v>
      </c>
      <c r="BU4" s="7">
        <v>-49.238999999999997</v>
      </c>
      <c r="BV4" s="7">
        <v>0.30103000000000002</v>
      </c>
      <c r="BW4" s="7">
        <v>-49.238999999999997</v>
      </c>
      <c r="BX4" s="7">
        <v>2.2923</v>
      </c>
      <c r="BY4" s="7">
        <v>-49.238999999999997</v>
      </c>
      <c r="BZ4" s="7">
        <v>0.30103000000000002</v>
      </c>
    </row>
    <row r="5" spans="1:78" x14ac:dyDescent="0.3">
      <c r="A5" t="s">
        <v>5</v>
      </c>
      <c r="B5">
        <v>-22.597339553853903</v>
      </c>
      <c r="C5">
        <v>-47.883974740977592</v>
      </c>
      <c r="D5">
        <v>2.2833012287035497</v>
      </c>
      <c r="E5">
        <v>1.5185139398778875</v>
      </c>
      <c r="F5">
        <v>3.1470576710283598</v>
      </c>
      <c r="G5">
        <v>1.5910646070264991</v>
      </c>
      <c r="O5" t="s">
        <v>5</v>
      </c>
      <c r="P5">
        <v>-22.597000000000001</v>
      </c>
      <c r="Q5">
        <v>2.2833000000000001</v>
      </c>
      <c r="R5">
        <v>2.2225999999999999</v>
      </c>
      <c r="S5">
        <v>6.0656000000000002E-2</v>
      </c>
      <c r="T5">
        <v>-22.597000000000001</v>
      </c>
      <c r="U5">
        <v>1.5185</v>
      </c>
      <c r="V5">
        <v>0.81806999999999996</v>
      </c>
      <c r="W5">
        <v>0.70043999999999995</v>
      </c>
      <c r="X5">
        <v>-22.597000000000001</v>
      </c>
      <c r="Y5">
        <v>3.1471</v>
      </c>
      <c r="Z5">
        <v>2.9222000000000001</v>
      </c>
      <c r="AA5">
        <v>0.22483</v>
      </c>
      <c r="AB5">
        <v>-22.597000000000001</v>
      </c>
      <c r="AC5">
        <v>1.5911</v>
      </c>
      <c r="AD5">
        <v>1.0510999999999999</v>
      </c>
      <c r="AE5">
        <v>0.53991999999999996</v>
      </c>
      <c r="AF5">
        <v>-47.884</v>
      </c>
      <c r="AG5">
        <v>2.2833000000000001</v>
      </c>
      <c r="AH5">
        <v>2.2383000000000002</v>
      </c>
      <c r="AI5">
        <v>4.5025999999999997E-2</v>
      </c>
      <c r="AJ5">
        <v>-47.884</v>
      </c>
      <c r="AK5">
        <v>1.5185</v>
      </c>
      <c r="AL5">
        <v>0.88331999999999999</v>
      </c>
      <c r="AM5">
        <v>0.63519999999999999</v>
      </c>
      <c r="AN5">
        <v>-47.884</v>
      </c>
      <c r="AO5">
        <v>3.1471</v>
      </c>
      <c r="AP5">
        <v>2.9582999999999999</v>
      </c>
      <c r="AQ5">
        <v>0.18873000000000001</v>
      </c>
      <c r="AR5">
        <v>-47.884</v>
      </c>
      <c r="AS5">
        <v>1.5911</v>
      </c>
      <c r="AT5">
        <v>1.1600999999999999</v>
      </c>
      <c r="AU5">
        <v>0.43097999999999997</v>
      </c>
      <c r="AW5" s="1" t="s">
        <v>199</v>
      </c>
      <c r="AX5">
        <f>_xlfn.QUARTILE.INC(Tabela4[RLAWAVR],1)</f>
        <v>-0.47038999999999997</v>
      </c>
      <c r="AZ5" s="7" t="s">
        <v>90</v>
      </c>
      <c r="BA5" s="7">
        <v>-1.9884999999999999</v>
      </c>
      <c r="BD5" s="1" t="s">
        <v>199</v>
      </c>
      <c r="BE5">
        <f>_xlfn.QUARTILE.INC(Tabela4[RLAWAVE],1)</f>
        <v>-0.10482</v>
      </c>
      <c r="BG5" s="7" t="s">
        <v>20</v>
      </c>
      <c r="BH5" s="7">
        <v>-0.81115999999999999</v>
      </c>
      <c r="BK5" s="6">
        <v>-22.597000000000001</v>
      </c>
      <c r="BL5" s="6">
        <v>3.1471</v>
      </c>
      <c r="BM5" s="6">
        <v>-22.597000000000001</v>
      </c>
      <c r="BN5" s="6">
        <v>1.5911</v>
      </c>
      <c r="BO5" s="6">
        <v>-22.597000000000001</v>
      </c>
      <c r="BP5" s="6">
        <v>2.2833000000000001</v>
      </c>
      <c r="BQ5" s="6">
        <v>-22.597000000000001</v>
      </c>
      <c r="BR5" s="6">
        <v>1.5185</v>
      </c>
      <c r="BS5" s="6">
        <v>-47.884</v>
      </c>
      <c r="BT5" s="6">
        <v>3.1471</v>
      </c>
      <c r="BU5" s="6">
        <v>-47.884</v>
      </c>
      <c r="BV5" s="6">
        <v>1.5911</v>
      </c>
      <c r="BW5" s="6">
        <v>-47.884</v>
      </c>
      <c r="BX5" s="6">
        <v>2.2833000000000001</v>
      </c>
      <c r="BY5" s="6">
        <v>-47.884</v>
      </c>
      <c r="BZ5" s="6">
        <v>1.5185</v>
      </c>
    </row>
    <row r="6" spans="1:78" x14ac:dyDescent="0.3">
      <c r="A6" t="s">
        <v>6</v>
      </c>
      <c r="B6">
        <v>-22.474037000000003</v>
      </c>
      <c r="C6">
        <v>-48.990156287942362</v>
      </c>
      <c r="D6">
        <v>2.2041199826559246</v>
      </c>
      <c r="E6">
        <v>1.1760912590556813</v>
      </c>
      <c r="F6">
        <v>2.5224442335063197</v>
      </c>
      <c r="G6">
        <v>1.255272505103306</v>
      </c>
      <c r="O6" t="s">
        <v>6</v>
      </c>
      <c r="P6">
        <v>-22.474</v>
      </c>
      <c r="Q6">
        <v>2.2040999999999999</v>
      </c>
      <c r="R6">
        <v>2.2122999999999999</v>
      </c>
      <c r="S6">
        <v>-8.2146000000000007E-3</v>
      </c>
      <c r="T6">
        <v>-22.474</v>
      </c>
      <c r="U6">
        <v>1.1760999999999999</v>
      </c>
      <c r="V6">
        <v>0.78437999999999997</v>
      </c>
      <c r="W6">
        <v>0.39171</v>
      </c>
      <c r="X6">
        <v>-22.474</v>
      </c>
      <c r="Y6">
        <v>2.5224000000000002</v>
      </c>
      <c r="Z6">
        <v>2.8986999999999998</v>
      </c>
      <c r="AA6">
        <v>-0.37625999999999998</v>
      </c>
      <c r="AB6">
        <v>-22.474</v>
      </c>
      <c r="AC6">
        <v>1.2553000000000001</v>
      </c>
      <c r="AD6">
        <v>0.99595</v>
      </c>
      <c r="AE6">
        <v>0.25931999999999999</v>
      </c>
      <c r="AF6">
        <v>-48.99</v>
      </c>
      <c r="AG6">
        <v>2.2040999999999999</v>
      </c>
      <c r="AH6">
        <v>2.113</v>
      </c>
      <c r="AI6">
        <v>9.1115000000000002E-2</v>
      </c>
      <c r="AJ6">
        <v>-48.99</v>
      </c>
      <c r="AK6">
        <v>1.1760999999999999</v>
      </c>
      <c r="AL6">
        <v>0.72484000000000004</v>
      </c>
      <c r="AM6">
        <v>0.45124999999999998</v>
      </c>
      <c r="AN6">
        <v>-48.99</v>
      </c>
      <c r="AO6">
        <v>2.5224000000000002</v>
      </c>
      <c r="AP6">
        <v>2.6806000000000001</v>
      </c>
      <c r="AQ6">
        <v>-0.15812000000000001</v>
      </c>
      <c r="AR6">
        <v>-48.99</v>
      </c>
      <c r="AS6">
        <v>1.2553000000000001</v>
      </c>
      <c r="AT6">
        <v>0.93676000000000004</v>
      </c>
      <c r="AU6">
        <v>0.31851000000000002</v>
      </c>
      <c r="AW6" s="1" t="s">
        <v>200</v>
      </c>
      <c r="AX6">
        <f>_xlfn.QUARTILE.INC(Tabela4[RLAWAVR],3)</f>
        <v>0.53278000000000003</v>
      </c>
      <c r="AZ6" s="6" t="s">
        <v>97</v>
      </c>
      <c r="BA6" s="6">
        <v>-2.4300999999999999</v>
      </c>
      <c r="BD6" s="1" t="s">
        <v>200</v>
      </c>
      <c r="BE6">
        <f>_xlfn.QUARTILE.INC(Tabela4[RLAWAVE],3)</f>
        <v>0.21278</v>
      </c>
      <c r="BG6" s="6" t="s">
        <v>25</v>
      </c>
      <c r="BH6" s="6">
        <v>-0.60313000000000005</v>
      </c>
      <c r="BK6" s="7">
        <v>-22.474</v>
      </c>
      <c r="BL6" s="7">
        <v>2.5224000000000002</v>
      </c>
      <c r="BM6" s="7">
        <v>-22.474</v>
      </c>
      <c r="BN6" s="7">
        <v>1.2553000000000001</v>
      </c>
      <c r="BO6" s="7">
        <v>-22.474</v>
      </c>
      <c r="BP6" s="7">
        <v>2.2040999999999999</v>
      </c>
      <c r="BQ6" s="7">
        <v>-22.474</v>
      </c>
      <c r="BR6" s="7">
        <v>1.1760999999999999</v>
      </c>
      <c r="BS6" s="7">
        <v>-48.99</v>
      </c>
      <c r="BT6" s="7">
        <v>2.5224000000000002</v>
      </c>
      <c r="BU6" s="7">
        <v>-48.99</v>
      </c>
      <c r="BV6" s="7">
        <v>1.2553000000000001</v>
      </c>
      <c r="BW6" s="7">
        <v>-48.99</v>
      </c>
      <c r="BX6" s="7">
        <v>2.2040999999999999</v>
      </c>
      <c r="BY6" s="7">
        <v>-48.99</v>
      </c>
      <c r="BZ6" s="7">
        <v>1.1760999999999999</v>
      </c>
    </row>
    <row r="7" spans="1:78" x14ac:dyDescent="0.3">
      <c r="A7" t="s">
        <v>7</v>
      </c>
      <c r="B7">
        <v>-22.740883500000006</v>
      </c>
      <c r="C7">
        <v>-47.330362926381412</v>
      </c>
      <c r="D7">
        <v>2.3541084391474008</v>
      </c>
      <c r="E7">
        <v>0.47712125471966244</v>
      </c>
      <c r="F7">
        <v>3.6532125137753435</v>
      </c>
      <c r="G7">
        <v>0.47712125471966244</v>
      </c>
      <c r="O7" t="s">
        <v>7</v>
      </c>
      <c r="P7">
        <v>-22.741</v>
      </c>
      <c r="Q7">
        <v>2.3540999999999999</v>
      </c>
      <c r="R7">
        <v>2.2345999999999999</v>
      </c>
      <c r="S7">
        <v>0.11946</v>
      </c>
      <c r="T7">
        <v>-22.741</v>
      </c>
      <c r="U7">
        <v>0.47711999999999999</v>
      </c>
      <c r="V7">
        <v>0.85729</v>
      </c>
      <c r="W7">
        <v>-0.38017000000000001</v>
      </c>
      <c r="X7">
        <v>-22.741</v>
      </c>
      <c r="Y7">
        <v>3.6532</v>
      </c>
      <c r="Z7">
        <v>2.9496000000000002</v>
      </c>
      <c r="AA7">
        <v>0.70360999999999996</v>
      </c>
      <c r="AB7">
        <v>-22.741</v>
      </c>
      <c r="AC7">
        <v>0.47711999999999999</v>
      </c>
      <c r="AD7">
        <v>1.1153999999999999</v>
      </c>
      <c r="AE7">
        <v>-0.63827</v>
      </c>
      <c r="AF7">
        <v>-47.33</v>
      </c>
      <c r="AG7">
        <v>2.3540999999999999</v>
      </c>
      <c r="AH7">
        <v>2.3010000000000002</v>
      </c>
      <c r="AI7">
        <v>5.3138999999999999E-2</v>
      </c>
      <c r="AJ7">
        <v>-47.33</v>
      </c>
      <c r="AK7">
        <v>0.47711999999999999</v>
      </c>
      <c r="AL7">
        <v>0.96262999999999999</v>
      </c>
      <c r="AM7">
        <v>-0.48549999999999999</v>
      </c>
      <c r="AN7">
        <v>-47.33</v>
      </c>
      <c r="AO7">
        <v>3.6532</v>
      </c>
      <c r="AP7">
        <v>3.0973000000000002</v>
      </c>
      <c r="AQ7">
        <v>0.55586999999999998</v>
      </c>
      <c r="AR7">
        <v>-47.33</v>
      </c>
      <c r="AS7">
        <v>0.47711999999999999</v>
      </c>
      <c r="AT7">
        <v>1.2719</v>
      </c>
      <c r="AU7">
        <v>-0.79474</v>
      </c>
      <c r="AW7" s="1" t="s">
        <v>201</v>
      </c>
      <c r="AX7">
        <f>AX6-AX5</f>
        <v>1.0031699999999999</v>
      </c>
      <c r="AZ7" s="6" t="s">
        <v>142</v>
      </c>
      <c r="BA7" s="6">
        <v>-2.2092000000000001</v>
      </c>
      <c r="BD7" s="1" t="s">
        <v>201</v>
      </c>
      <c r="BE7">
        <f>BE6-BE5</f>
        <v>0.31759999999999999</v>
      </c>
      <c r="BG7" s="7" t="s">
        <v>46</v>
      </c>
      <c r="BH7" s="7">
        <v>-1.1052</v>
      </c>
      <c r="BK7" s="6">
        <v>-22.741</v>
      </c>
      <c r="BL7" s="6">
        <v>3.6532</v>
      </c>
      <c r="BM7" s="6">
        <v>-22.741</v>
      </c>
      <c r="BN7" s="6">
        <v>0.47711999999999999</v>
      </c>
      <c r="BO7" s="6">
        <v>-22.741</v>
      </c>
      <c r="BP7" s="6">
        <v>2.3540999999999999</v>
      </c>
      <c r="BQ7" s="6">
        <v>-22.741</v>
      </c>
      <c r="BR7" s="6">
        <v>0.47711999999999999</v>
      </c>
      <c r="BS7" s="6">
        <v>-47.33</v>
      </c>
      <c r="BT7" s="6">
        <v>3.6532</v>
      </c>
      <c r="BU7" s="6">
        <v>-47.33</v>
      </c>
      <c r="BV7" s="6">
        <v>0.47711999999999999</v>
      </c>
      <c r="BW7" s="6">
        <v>-47.33</v>
      </c>
      <c r="BX7" s="6">
        <v>2.3540999999999999</v>
      </c>
      <c r="BY7" s="6">
        <v>-47.33</v>
      </c>
      <c r="BZ7" s="6">
        <v>0.47711999999999999</v>
      </c>
    </row>
    <row r="8" spans="1:78" x14ac:dyDescent="0.3">
      <c r="A8" t="s">
        <v>8</v>
      </c>
      <c r="B8">
        <v>-21.730036500000004</v>
      </c>
      <c r="C8">
        <v>-48.106604561843916</v>
      </c>
      <c r="D8">
        <v>2.2253092817258628</v>
      </c>
      <c r="E8">
        <v>1.6627578316815741</v>
      </c>
      <c r="F8">
        <v>2.6963563887333319</v>
      </c>
      <c r="G8">
        <v>2.1139433523068369</v>
      </c>
      <c r="O8" t="s">
        <v>8</v>
      </c>
      <c r="P8">
        <v>-21.73</v>
      </c>
      <c r="Q8">
        <v>2.2252999999999998</v>
      </c>
      <c r="R8">
        <v>2.1501000000000001</v>
      </c>
      <c r="S8">
        <v>7.5190999999999994E-2</v>
      </c>
      <c r="T8">
        <v>-21.73</v>
      </c>
      <c r="U8">
        <v>1.6628000000000001</v>
      </c>
      <c r="V8">
        <v>0.58111000000000002</v>
      </c>
      <c r="W8">
        <v>1.0815999999999999</v>
      </c>
      <c r="X8">
        <v>-21.73</v>
      </c>
      <c r="Y8">
        <v>2.6964000000000001</v>
      </c>
      <c r="Z8">
        <v>2.7568000000000001</v>
      </c>
      <c r="AA8">
        <v>-6.0419E-2</v>
      </c>
      <c r="AB8">
        <v>-21.73</v>
      </c>
      <c r="AC8">
        <v>2.1139000000000001</v>
      </c>
      <c r="AD8">
        <v>0.66291999999999995</v>
      </c>
      <c r="AE8">
        <v>1.4510000000000001</v>
      </c>
      <c r="AF8">
        <v>-48.106999999999999</v>
      </c>
      <c r="AG8">
        <v>2.2252999999999998</v>
      </c>
      <c r="AH8">
        <v>2.2130999999999998</v>
      </c>
      <c r="AI8">
        <v>1.2245000000000001E-2</v>
      </c>
      <c r="AJ8">
        <v>-48.106999999999999</v>
      </c>
      <c r="AK8">
        <v>1.6628000000000001</v>
      </c>
      <c r="AL8">
        <v>0.85141999999999995</v>
      </c>
      <c r="AM8">
        <v>0.81133999999999995</v>
      </c>
      <c r="AN8">
        <v>-48.106999999999999</v>
      </c>
      <c r="AO8">
        <v>2.6964000000000001</v>
      </c>
      <c r="AP8">
        <v>2.9024000000000001</v>
      </c>
      <c r="AQ8">
        <v>-0.20607</v>
      </c>
      <c r="AR8">
        <v>-48.106999999999999</v>
      </c>
      <c r="AS8">
        <v>2.1139000000000001</v>
      </c>
      <c r="AT8">
        <v>1.1151</v>
      </c>
      <c r="AU8">
        <v>0.99880000000000002</v>
      </c>
      <c r="AW8" s="1" t="s">
        <v>202</v>
      </c>
      <c r="AX8">
        <f>AX6+1.5*AX7</f>
        <v>2.0375350000000001</v>
      </c>
      <c r="BD8" s="1" t="s">
        <v>202</v>
      </c>
      <c r="BE8">
        <f>BE6+1.5*BE7</f>
        <v>0.68918000000000001</v>
      </c>
      <c r="BG8" s="6" t="s">
        <v>75</v>
      </c>
      <c r="BH8" s="6">
        <v>-0.63519000000000003</v>
      </c>
      <c r="BK8" s="7">
        <v>-21.73</v>
      </c>
      <c r="BL8" s="7">
        <v>2.6964000000000001</v>
      </c>
      <c r="BM8" s="7">
        <v>-21.73</v>
      </c>
      <c r="BN8" s="7">
        <v>2.1139000000000001</v>
      </c>
      <c r="BO8" s="7">
        <v>-21.73</v>
      </c>
      <c r="BP8" s="7">
        <v>2.2252999999999998</v>
      </c>
      <c r="BQ8" s="7">
        <v>-21.73</v>
      </c>
      <c r="BR8" s="7">
        <v>1.6628000000000001</v>
      </c>
      <c r="BS8" s="7">
        <v>-48.106999999999999</v>
      </c>
      <c r="BT8" s="7">
        <v>2.6964000000000001</v>
      </c>
      <c r="BU8" s="7">
        <v>-48.106999999999999</v>
      </c>
      <c r="BV8" s="7">
        <v>2.1139000000000001</v>
      </c>
      <c r="BW8" s="7">
        <v>-48.106999999999999</v>
      </c>
      <c r="BX8" s="7">
        <v>2.2252999999999998</v>
      </c>
      <c r="BY8" s="7">
        <v>-48.106999999999999</v>
      </c>
      <c r="BZ8" s="7">
        <v>1.6628000000000001</v>
      </c>
    </row>
    <row r="9" spans="1:78" x14ac:dyDescent="0.3">
      <c r="A9" t="s">
        <v>9</v>
      </c>
      <c r="B9">
        <v>-22.699388626340653</v>
      </c>
      <c r="C9">
        <v>-46.765085690463664</v>
      </c>
      <c r="D9">
        <v>2.4183012913197452</v>
      </c>
      <c r="E9">
        <v>0</v>
      </c>
      <c r="F9">
        <v>3.2922560713564759</v>
      </c>
      <c r="G9">
        <v>0</v>
      </c>
      <c r="O9" t="s">
        <v>9</v>
      </c>
      <c r="P9">
        <v>-22.699000000000002</v>
      </c>
      <c r="Q9">
        <v>2.4182999999999999</v>
      </c>
      <c r="R9">
        <v>2.2311999999999999</v>
      </c>
      <c r="S9">
        <v>0.18712000000000001</v>
      </c>
      <c r="T9">
        <v>-22.699000000000002</v>
      </c>
      <c r="U9">
        <v>0</v>
      </c>
      <c r="V9">
        <v>0.84594999999999998</v>
      </c>
      <c r="W9">
        <v>-0.84594999999999998</v>
      </c>
      <c r="X9">
        <v>-22.699000000000002</v>
      </c>
      <c r="Y9">
        <v>3.2923</v>
      </c>
      <c r="Z9">
        <v>2.9417</v>
      </c>
      <c r="AA9">
        <v>0.35056999999999999</v>
      </c>
      <c r="AB9">
        <v>-22.699000000000002</v>
      </c>
      <c r="AC9">
        <v>0</v>
      </c>
      <c r="AD9">
        <v>1.0968</v>
      </c>
      <c r="AE9">
        <v>-1.0968</v>
      </c>
      <c r="AF9">
        <v>-46.765000000000001</v>
      </c>
      <c r="AG9">
        <v>2.4182999999999999</v>
      </c>
      <c r="AH9">
        <v>2.3650000000000002</v>
      </c>
      <c r="AI9">
        <v>5.3316000000000002E-2</v>
      </c>
      <c r="AJ9">
        <v>-46.765000000000001</v>
      </c>
      <c r="AK9">
        <v>0</v>
      </c>
      <c r="AL9">
        <v>1.0436000000000001</v>
      </c>
      <c r="AM9">
        <v>-1.0436000000000001</v>
      </c>
      <c r="AN9">
        <v>-46.765000000000001</v>
      </c>
      <c r="AO9">
        <v>3.2923</v>
      </c>
      <c r="AP9">
        <v>3.2393000000000001</v>
      </c>
      <c r="AQ9">
        <v>5.2967E-2</v>
      </c>
      <c r="AR9">
        <v>-46.765000000000001</v>
      </c>
      <c r="AS9">
        <v>0</v>
      </c>
      <c r="AT9">
        <v>1.3859999999999999</v>
      </c>
      <c r="AU9">
        <v>-1.3859999999999999</v>
      </c>
      <c r="AW9" s="1" t="s">
        <v>203</v>
      </c>
      <c r="AX9">
        <f>AX5-1.5*AX7</f>
        <v>-1.9751449999999999</v>
      </c>
      <c r="BD9" s="1" t="s">
        <v>203</v>
      </c>
      <c r="BE9">
        <f>BE5-1.5*BE7</f>
        <v>-0.58121999999999996</v>
      </c>
      <c r="BG9" s="7" t="s">
        <v>90</v>
      </c>
      <c r="BH9" s="7">
        <v>-1.2974000000000001</v>
      </c>
      <c r="BK9" s="6">
        <v>-22.699000000000002</v>
      </c>
      <c r="BL9" s="6">
        <v>3.2923</v>
      </c>
      <c r="BM9" s="6">
        <v>-22.699000000000002</v>
      </c>
      <c r="BN9" s="6">
        <v>0</v>
      </c>
      <c r="BO9" s="6">
        <v>-22.699000000000002</v>
      </c>
      <c r="BP9" s="6">
        <v>2.4182999999999999</v>
      </c>
      <c r="BQ9" s="6">
        <v>-22.699000000000002</v>
      </c>
      <c r="BR9" s="6">
        <v>0</v>
      </c>
      <c r="BS9" s="6">
        <v>-46.765000000000001</v>
      </c>
      <c r="BT9" s="6">
        <v>3.2923</v>
      </c>
      <c r="BU9" s="6">
        <v>-46.765000000000001</v>
      </c>
      <c r="BV9" s="6">
        <v>0</v>
      </c>
      <c r="BW9" s="6">
        <v>-46.765000000000001</v>
      </c>
      <c r="BX9" s="6">
        <v>2.4182999999999999</v>
      </c>
      <c r="BY9" s="6">
        <v>-46.765000000000001</v>
      </c>
      <c r="BZ9" s="6">
        <v>0</v>
      </c>
    </row>
    <row r="10" spans="1:78" x14ac:dyDescent="0.3">
      <c r="A10" t="s">
        <v>10</v>
      </c>
      <c r="B10">
        <v>-23.483987000000003</v>
      </c>
      <c r="C10">
        <v>-48.406759616492963</v>
      </c>
      <c r="D10">
        <v>2.2430380486862944</v>
      </c>
      <c r="E10">
        <v>2.1461280356782382</v>
      </c>
      <c r="F10">
        <v>2.5224442335063197</v>
      </c>
      <c r="G10">
        <v>2.1492191126553797</v>
      </c>
      <c r="O10" t="s">
        <v>10</v>
      </c>
      <c r="P10">
        <v>-23.484000000000002</v>
      </c>
      <c r="Q10">
        <v>2.2429999999999999</v>
      </c>
      <c r="R10">
        <v>2.2968000000000002</v>
      </c>
      <c r="S10">
        <v>-5.3752000000000001E-2</v>
      </c>
      <c r="T10">
        <v>-23.484000000000002</v>
      </c>
      <c r="U10">
        <v>2.1461000000000001</v>
      </c>
      <c r="V10">
        <v>1.0603</v>
      </c>
      <c r="W10">
        <v>1.0858000000000001</v>
      </c>
      <c r="X10">
        <v>-23.484000000000002</v>
      </c>
      <c r="Y10">
        <v>2.5224000000000002</v>
      </c>
      <c r="Z10">
        <v>3.0914000000000001</v>
      </c>
      <c r="AA10">
        <v>-0.56891999999999998</v>
      </c>
      <c r="AB10">
        <v>-23.484000000000002</v>
      </c>
      <c r="AC10">
        <v>2.1492</v>
      </c>
      <c r="AD10">
        <v>1.448</v>
      </c>
      <c r="AE10">
        <v>0.70118999999999998</v>
      </c>
      <c r="AF10">
        <v>-48.406999999999996</v>
      </c>
      <c r="AG10">
        <v>2.2429999999999999</v>
      </c>
      <c r="AH10">
        <v>2.1791</v>
      </c>
      <c r="AI10">
        <v>6.3965999999999995E-2</v>
      </c>
      <c r="AJ10">
        <v>-48.406999999999996</v>
      </c>
      <c r="AK10">
        <v>2.1461000000000001</v>
      </c>
      <c r="AL10">
        <v>0.80842000000000003</v>
      </c>
      <c r="AM10">
        <v>1.3376999999999999</v>
      </c>
      <c r="AN10">
        <v>-48.406999999999996</v>
      </c>
      <c r="AO10">
        <v>2.5224000000000002</v>
      </c>
      <c r="AP10">
        <v>2.8271000000000002</v>
      </c>
      <c r="AQ10">
        <v>-0.30460999999999999</v>
      </c>
      <c r="AR10">
        <v>-48.406999999999996</v>
      </c>
      <c r="AS10">
        <v>2.1492</v>
      </c>
      <c r="AT10">
        <v>1.0545</v>
      </c>
      <c r="AU10">
        <v>1.0947</v>
      </c>
      <c r="BD10" s="1"/>
      <c r="BG10" s="6" t="s">
        <v>97</v>
      </c>
      <c r="BH10" s="6">
        <v>-1.8378000000000001</v>
      </c>
      <c r="BK10" s="7">
        <v>-23.484000000000002</v>
      </c>
      <c r="BL10" s="7">
        <v>2.5224000000000002</v>
      </c>
      <c r="BM10" s="7">
        <v>-23.484000000000002</v>
      </c>
      <c r="BN10" s="7">
        <v>2.1492</v>
      </c>
      <c r="BO10" s="7">
        <v>-23.484000000000002</v>
      </c>
      <c r="BP10" s="7">
        <v>2.2429999999999999</v>
      </c>
      <c r="BQ10" s="7">
        <v>-23.484000000000002</v>
      </c>
      <c r="BR10" s="7">
        <v>2.1461000000000001</v>
      </c>
      <c r="BS10" s="7">
        <v>-48.406999999999996</v>
      </c>
      <c r="BT10" s="7">
        <v>2.5224000000000002</v>
      </c>
      <c r="BU10" s="7">
        <v>-48.406999999999996</v>
      </c>
      <c r="BV10" s="7">
        <v>2.1492</v>
      </c>
      <c r="BW10" s="7">
        <v>-48.406999999999996</v>
      </c>
      <c r="BX10" s="7">
        <v>2.2429999999999999</v>
      </c>
      <c r="BY10" s="7">
        <v>-48.406999999999996</v>
      </c>
      <c r="BZ10" s="7">
        <v>2.1461000000000001</v>
      </c>
    </row>
    <row r="11" spans="1:78" x14ac:dyDescent="0.3">
      <c r="A11" t="s">
        <v>11</v>
      </c>
      <c r="B11">
        <v>-22.786320939625003</v>
      </c>
      <c r="C11">
        <v>-48.126926830642979</v>
      </c>
      <c r="D11">
        <v>2.357934847000454</v>
      </c>
      <c r="E11">
        <v>2.3201462861110542</v>
      </c>
      <c r="F11">
        <v>2.9656719712201065</v>
      </c>
      <c r="G11">
        <v>3.0546130545568877</v>
      </c>
      <c r="O11" t="s">
        <v>11</v>
      </c>
      <c r="P11">
        <v>-22.786000000000001</v>
      </c>
      <c r="Q11">
        <v>2.3578999999999999</v>
      </c>
      <c r="R11">
        <v>2.2383999999999999</v>
      </c>
      <c r="S11">
        <v>0.11949</v>
      </c>
      <c r="T11">
        <v>-22.786000000000001</v>
      </c>
      <c r="U11">
        <v>2.3201000000000001</v>
      </c>
      <c r="V11">
        <v>0.86970000000000003</v>
      </c>
      <c r="W11">
        <v>1.4503999999999999</v>
      </c>
      <c r="X11">
        <v>-22.786000000000001</v>
      </c>
      <c r="Y11">
        <v>2.9657</v>
      </c>
      <c r="Z11">
        <v>2.9582999999999999</v>
      </c>
      <c r="AA11">
        <v>7.3975000000000004E-3</v>
      </c>
      <c r="AB11">
        <v>-22.786000000000001</v>
      </c>
      <c r="AC11">
        <v>3.0546000000000002</v>
      </c>
      <c r="AD11">
        <v>1.1356999999999999</v>
      </c>
      <c r="AE11">
        <v>1.9189000000000001</v>
      </c>
      <c r="AF11">
        <v>-48.127000000000002</v>
      </c>
      <c r="AG11">
        <v>2.3578999999999999</v>
      </c>
      <c r="AH11">
        <v>2.2107999999999999</v>
      </c>
      <c r="AI11">
        <v>0.14717</v>
      </c>
      <c r="AJ11">
        <v>-48.127000000000002</v>
      </c>
      <c r="AK11">
        <v>2.3201000000000001</v>
      </c>
      <c r="AL11">
        <v>0.84850999999999999</v>
      </c>
      <c r="AM11">
        <v>1.4716</v>
      </c>
      <c r="AN11">
        <v>-48.127000000000002</v>
      </c>
      <c r="AO11">
        <v>2.9657</v>
      </c>
      <c r="AP11">
        <v>2.8973</v>
      </c>
      <c r="AQ11">
        <v>6.8346000000000004E-2</v>
      </c>
      <c r="AR11">
        <v>-48.127000000000002</v>
      </c>
      <c r="AS11">
        <v>3.0546000000000002</v>
      </c>
      <c r="AT11">
        <v>1.111</v>
      </c>
      <c r="AU11">
        <v>1.9436</v>
      </c>
      <c r="BD11" s="1"/>
      <c r="BG11" s="6" t="s">
        <v>109</v>
      </c>
      <c r="BH11" s="6">
        <v>-0.71491000000000005</v>
      </c>
      <c r="BK11" s="6">
        <v>-22.786000000000001</v>
      </c>
      <c r="BL11" s="6">
        <v>2.9657</v>
      </c>
      <c r="BM11" s="6">
        <v>-22.786000000000001</v>
      </c>
      <c r="BN11" s="6">
        <v>3.0546000000000002</v>
      </c>
      <c r="BO11" s="6">
        <v>-22.786000000000001</v>
      </c>
      <c r="BP11" s="6">
        <v>2.3578999999999999</v>
      </c>
      <c r="BQ11" s="6">
        <v>-22.786000000000001</v>
      </c>
      <c r="BR11" s="6">
        <v>2.3201000000000001</v>
      </c>
      <c r="BS11" s="6">
        <v>-48.127000000000002</v>
      </c>
      <c r="BT11" s="6">
        <v>2.9657</v>
      </c>
      <c r="BU11" s="6">
        <v>-48.127000000000002</v>
      </c>
      <c r="BV11" s="6">
        <v>3.0546000000000002</v>
      </c>
      <c r="BW11" s="6">
        <v>-48.127000000000002</v>
      </c>
      <c r="BX11" s="6">
        <v>2.3578999999999999</v>
      </c>
      <c r="BY11" s="6">
        <v>-48.127000000000002</v>
      </c>
      <c r="BZ11" s="6">
        <v>2.3201000000000001</v>
      </c>
    </row>
    <row r="12" spans="1:78" x14ac:dyDescent="0.3">
      <c r="A12" t="s">
        <v>12</v>
      </c>
      <c r="B12">
        <v>-24.513316000000007</v>
      </c>
      <c r="C12">
        <v>-48.848659904639831</v>
      </c>
      <c r="D12">
        <v>2.4166405073382808</v>
      </c>
      <c r="E12">
        <v>0.47712125471966244</v>
      </c>
      <c r="F12">
        <v>2.9790929006383262</v>
      </c>
      <c r="G12">
        <v>0.6020599913279624</v>
      </c>
      <c r="O12" t="s">
        <v>12</v>
      </c>
      <c r="P12">
        <v>-24.513000000000002</v>
      </c>
      <c r="Q12">
        <v>2.4165999999999999</v>
      </c>
      <c r="R12">
        <v>2.3828999999999998</v>
      </c>
      <c r="S12">
        <v>3.3773999999999998E-2</v>
      </c>
      <c r="T12">
        <v>-24.513000000000002</v>
      </c>
      <c r="U12">
        <v>0.47711999999999999</v>
      </c>
      <c r="V12">
        <v>1.3414999999999999</v>
      </c>
      <c r="W12">
        <v>-0.86443000000000003</v>
      </c>
      <c r="X12">
        <v>-24.513000000000002</v>
      </c>
      <c r="Y12">
        <v>2.9790999999999999</v>
      </c>
      <c r="Z12">
        <v>3.2877000000000001</v>
      </c>
      <c r="AA12">
        <v>-0.30863000000000002</v>
      </c>
      <c r="AB12">
        <v>-24.513000000000002</v>
      </c>
      <c r="AC12">
        <v>0.60206000000000004</v>
      </c>
      <c r="AD12">
        <v>1.9088000000000001</v>
      </c>
      <c r="AE12">
        <v>-1.3067</v>
      </c>
      <c r="AF12">
        <v>-48.848999999999997</v>
      </c>
      <c r="AG12">
        <v>2.4165999999999999</v>
      </c>
      <c r="AH12">
        <v>2.129</v>
      </c>
      <c r="AI12">
        <v>0.28760999999999998</v>
      </c>
      <c r="AJ12">
        <v>-48.848999999999997</v>
      </c>
      <c r="AK12">
        <v>0.47711999999999999</v>
      </c>
      <c r="AL12">
        <v>0.74511000000000005</v>
      </c>
      <c r="AM12">
        <v>-0.26799000000000001</v>
      </c>
      <c r="AN12">
        <v>-48.848999999999997</v>
      </c>
      <c r="AO12">
        <v>2.9790999999999999</v>
      </c>
      <c r="AP12">
        <v>2.7161</v>
      </c>
      <c r="AQ12">
        <v>0.26300000000000001</v>
      </c>
      <c r="AR12">
        <v>-48.848999999999997</v>
      </c>
      <c r="AS12">
        <v>0.60206000000000004</v>
      </c>
      <c r="AT12">
        <v>0.96533000000000002</v>
      </c>
      <c r="AU12">
        <v>-0.36326999999999998</v>
      </c>
      <c r="BD12" s="1"/>
      <c r="BG12" s="6" t="s">
        <v>142</v>
      </c>
      <c r="BH12" s="6">
        <v>-1.5175000000000001</v>
      </c>
      <c r="BK12" s="7">
        <v>-24.513000000000002</v>
      </c>
      <c r="BL12" s="7">
        <v>2.9790999999999999</v>
      </c>
      <c r="BM12" s="7">
        <v>-24.513000000000002</v>
      </c>
      <c r="BN12" s="7">
        <v>0.60206000000000004</v>
      </c>
      <c r="BO12" s="7">
        <v>-24.513000000000002</v>
      </c>
      <c r="BP12" s="7">
        <v>2.4165999999999999</v>
      </c>
      <c r="BQ12" s="7">
        <v>-24.513000000000002</v>
      </c>
      <c r="BR12" s="7">
        <v>0.47711999999999999</v>
      </c>
      <c r="BS12" s="7">
        <v>-48.848999999999997</v>
      </c>
      <c r="BT12" s="7">
        <v>2.9790999999999999</v>
      </c>
      <c r="BU12" s="7">
        <v>-48.848999999999997</v>
      </c>
      <c r="BV12" s="7">
        <v>0.60206000000000004</v>
      </c>
      <c r="BW12" s="7">
        <v>-48.848999999999997</v>
      </c>
      <c r="BX12" s="7">
        <v>2.4165999999999999</v>
      </c>
      <c r="BY12" s="7">
        <v>-48.848999999999997</v>
      </c>
      <c r="BZ12" s="7">
        <v>0.47711999999999999</v>
      </c>
    </row>
    <row r="13" spans="1:78" x14ac:dyDescent="0.3">
      <c r="A13" t="s">
        <v>13</v>
      </c>
      <c r="B13">
        <v>-21.205476000000004</v>
      </c>
      <c r="C13">
        <v>-50.439226072752582</v>
      </c>
      <c r="D13">
        <v>2.3820170425748683</v>
      </c>
      <c r="E13">
        <v>0</v>
      </c>
      <c r="F13">
        <v>3.4328090050331683</v>
      </c>
      <c r="G13">
        <v>0</v>
      </c>
      <c r="O13" t="s">
        <v>13</v>
      </c>
      <c r="P13">
        <v>-21.204999999999998</v>
      </c>
      <c r="Q13">
        <v>2.3820000000000001</v>
      </c>
      <c r="R13">
        <v>2.1063000000000001</v>
      </c>
      <c r="S13">
        <v>0.27576000000000001</v>
      </c>
      <c r="T13">
        <v>-21.204999999999998</v>
      </c>
      <c r="U13">
        <v>0</v>
      </c>
      <c r="V13">
        <v>0.43779000000000001</v>
      </c>
      <c r="W13">
        <v>-0.43779000000000001</v>
      </c>
      <c r="X13">
        <v>-21.204999999999998</v>
      </c>
      <c r="Y13">
        <v>3.4327999999999999</v>
      </c>
      <c r="Z13">
        <v>2.6566999999999998</v>
      </c>
      <c r="AA13">
        <v>0.77610000000000001</v>
      </c>
      <c r="AB13">
        <v>-21.204999999999998</v>
      </c>
      <c r="AC13">
        <v>0</v>
      </c>
      <c r="AD13">
        <v>0.42810999999999999</v>
      </c>
      <c r="AE13">
        <v>-0.42810999999999999</v>
      </c>
      <c r="AF13">
        <v>-50.439</v>
      </c>
      <c r="AG13">
        <v>2.3820000000000001</v>
      </c>
      <c r="AH13">
        <v>1.9489000000000001</v>
      </c>
      <c r="AI13">
        <v>0.43310999999999999</v>
      </c>
      <c r="AJ13">
        <v>-50.439</v>
      </c>
      <c r="AK13">
        <v>0</v>
      </c>
      <c r="AL13">
        <v>0.51724999999999999</v>
      </c>
      <c r="AM13">
        <v>-0.51724999999999999</v>
      </c>
      <c r="AN13">
        <v>-50.439</v>
      </c>
      <c r="AO13">
        <v>3.4327999999999999</v>
      </c>
      <c r="AP13">
        <v>2.3167</v>
      </c>
      <c r="AQ13">
        <v>1.1161000000000001</v>
      </c>
      <c r="AR13">
        <v>-50.439</v>
      </c>
      <c r="AS13">
        <v>0</v>
      </c>
      <c r="AT13">
        <v>0.64419999999999999</v>
      </c>
      <c r="AU13">
        <v>-0.64419999999999999</v>
      </c>
      <c r="BG13" s="6" t="s">
        <v>144</v>
      </c>
      <c r="BH13" s="6">
        <v>-0.74621000000000004</v>
      </c>
      <c r="BK13" s="6">
        <v>-21.204999999999998</v>
      </c>
      <c r="BL13" s="6">
        <v>3.4327999999999999</v>
      </c>
      <c r="BM13" s="6">
        <v>-21.204999999999998</v>
      </c>
      <c r="BN13" s="6">
        <v>0</v>
      </c>
      <c r="BO13" s="6">
        <v>-21.204999999999998</v>
      </c>
      <c r="BP13" s="6">
        <v>2.3820000000000001</v>
      </c>
      <c r="BQ13" s="6">
        <v>-21.204999999999998</v>
      </c>
      <c r="BR13" s="6">
        <v>0</v>
      </c>
      <c r="BS13" s="6">
        <v>-50.439</v>
      </c>
      <c r="BT13" s="6">
        <v>3.4327999999999999</v>
      </c>
      <c r="BU13" s="6">
        <v>-50.439</v>
      </c>
      <c r="BV13" s="6">
        <v>0</v>
      </c>
      <c r="BW13" s="6">
        <v>-50.439</v>
      </c>
      <c r="BX13" s="6">
        <v>2.3820000000000001</v>
      </c>
      <c r="BY13" s="6">
        <v>-50.439</v>
      </c>
      <c r="BZ13" s="6">
        <v>0</v>
      </c>
    </row>
    <row r="14" spans="1:78" x14ac:dyDescent="0.3">
      <c r="A14" t="s">
        <v>14</v>
      </c>
      <c r="B14">
        <v>-21.790359500000005</v>
      </c>
      <c r="C14">
        <v>-48.174439937543745</v>
      </c>
      <c r="D14">
        <v>2.4653828514484184</v>
      </c>
      <c r="E14">
        <v>1.2787536009528289</v>
      </c>
      <c r="F14">
        <v>3.6933751510251853</v>
      </c>
      <c r="G14">
        <v>1.3979400086720377</v>
      </c>
      <c r="O14" t="s">
        <v>14</v>
      </c>
      <c r="P14">
        <v>-21.79</v>
      </c>
      <c r="Q14">
        <v>2.4653999999999998</v>
      </c>
      <c r="R14">
        <v>2.1551999999999998</v>
      </c>
      <c r="S14">
        <v>0.31022</v>
      </c>
      <c r="T14">
        <v>-21.79</v>
      </c>
      <c r="U14">
        <v>1.2787999999999999</v>
      </c>
      <c r="V14">
        <v>0.59758999999999995</v>
      </c>
      <c r="W14">
        <v>0.68115999999999999</v>
      </c>
      <c r="X14">
        <v>-21.79</v>
      </c>
      <c r="Y14">
        <v>3.6934</v>
      </c>
      <c r="Z14">
        <v>2.7683</v>
      </c>
      <c r="AA14">
        <v>0.92508999999999997</v>
      </c>
      <c r="AB14">
        <v>-21.79</v>
      </c>
      <c r="AC14">
        <v>1.3978999999999999</v>
      </c>
      <c r="AD14">
        <v>0.68991999999999998</v>
      </c>
      <c r="AE14">
        <v>0.70801999999999998</v>
      </c>
      <c r="AF14">
        <v>-48.173999999999999</v>
      </c>
      <c r="AG14">
        <v>2.4653999999999998</v>
      </c>
      <c r="AH14">
        <v>2.2054</v>
      </c>
      <c r="AI14">
        <v>0.26</v>
      </c>
      <c r="AJ14">
        <v>-48.173999999999999</v>
      </c>
      <c r="AK14">
        <v>1.2787999999999999</v>
      </c>
      <c r="AL14">
        <v>0.8417</v>
      </c>
      <c r="AM14">
        <v>0.43704999999999999</v>
      </c>
      <c r="AN14">
        <v>-48.173999999999999</v>
      </c>
      <c r="AO14">
        <v>3.6934</v>
      </c>
      <c r="AP14">
        <v>2.8854000000000002</v>
      </c>
      <c r="AQ14">
        <v>0.80798000000000003</v>
      </c>
      <c r="AR14">
        <v>-48.173999999999999</v>
      </c>
      <c r="AS14">
        <v>1.3978999999999999</v>
      </c>
      <c r="AT14">
        <v>1.1013999999999999</v>
      </c>
      <c r="AU14">
        <v>0.29649999999999999</v>
      </c>
      <c r="AW14" s="1" t="s">
        <v>187</v>
      </c>
      <c r="AZ14" s="1" t="s">
        <v>204</v>
      </c>
      <c r="BD14" s="1" t="s">
        <v>187</v>
      </c>
      <c r="BG14" s="1" t="s">
        <v>204</v>
      </c>
      <c r="BK14" s="7">
        <v>-21.79</v>
      </c>
      <c r="BL14" s="7">
        <v>3.6934</v>
      </c>
      <c r="BM14" s="7">
        <v>-21.79</v>
      </c>
      <c r="BN14" s="7">
        <v>1.3978999999999999</v>
      </c>
      <c r="BO14" s="7">
        <v>-21.79</v>
      </c>
      <c r="BP14" s="7">
        <v>2.4653999999999998</v>
      </c>
      <c r="BQ14" s="7">
        <v>-21.79</v>
      </c>
      <c r="BR14" s="7">
        <v>1.2787999999999999</v>
      </c>
      <c r="BS14" s="7">
        <v>-48.173999999999999</v>
      </c>
      <c r="BT14" s="7">
        <v>3.6934</v>
      </c>
      <c r="BU14" s="7">
        <v>-48.173999999999999</v>
      </c>
      <c r="BV14" s="7">
        <v>1.3978999999999999</v>
      </c>
      <c r="BW14" s="7">
        <v>-48.173999999999999</v>
      </c>
      <c r="BX14" s="7">
        <v>2.4653999999999998</v>
      </c>
      <c r="BY14" s="7">
        <v>-48.173999999999999</v>
      </c>
      <c r="BZ14" s="7">
        <v>1.2787999999999999</v>
      </c>
    </row>
    <row r="15" spans="1:78" x14ac:dyDescent="0.3">
      <c r="A15" t="s">
        <v>15</v>
      </c>
      <c r="B15">
        <v>-22.357086519658704</v>
      </c>
      <c r="C15">
        <v>-47.385829527469362</v>
      </c>
      <c r="D15">
        <v>2.5263392773898441</v>
      </c>
      <c r="E15">
        <v>0.3010299956639812</v>
      </c>
      <c r="F15">
        <v>3.7983743766815614</v>
      </c>
      <c r="G15">
        <v>0.95424250943932487</v>
      </c>
      <c r="O15" t="s">
        <v>15</v>
      </c>
      <c r="P15">
        <v>-22.356999999999999</v>
      </c>
      <c r="Q15">
        <v>2.5263</v>
      </c>
      <c r="R15">
        <v>2.2025999999999999</v>
      </c>
      <c r="S15">
        <v>0.32378000000000001</v>
      </c>
      <c r="T15">
        <v>-22.356999999999999</v>
      </c>
      <c r="U15">
        <v>0.30103000000000002</v>
      </c>
      <c r="V15">
        <v>0.75243000000000004</v>
      </c>
      <c r="W15">
        <v>-0.45140000000000002</v>
      </c>
      <c r="X15">
        <v>-22.356999999999999</v>
      </c>
      <c r="Y15">
        <v>3.7984</v>
      </c>
      <c r="Z15">
        <v>2.8763999999999998</v>
      </c>
      <c r="AA15">
        <v>0.92198000000000002</v>
      </c>
      <c r="AB15">
        <v>-22.356999999999999</v>
      </c>
      <c r="AC15">
        <v>0.95423999999999998</v>
      </c>
      <c r="AD15">
        <v>0.94359999999999999</v>
      </c>
      <c r="AE15">
        <v>1.0644000000000001E-2</v>
      </c>
      <c r="AF15">
        <v>-47.386000000000003</v>
      </c>
      <c r="AG15">
        <v>2.5263</v>
      </c>
      <c r="AH15">
        <v>2.2947000000000002</v>
      </c>
      <c r="AI15">
        <v>0.23164999999999999</v>
      </c>
      <c r="AJ15">
        <v>-47.386000000000003</v>
      </c>
      <c r="AK15">
        <v>0.30103000000000002</v>
      </c>
      <c r="AL15">
        <v>0.95467999999999997</v>
      </c>
      <c r="AM15">
        <v>-0.65364999999999995</v>
      </c>
      <c r="AN15">
        <v>-47.386000000000003</v>
      </c>
      <c r="AO15">
        <v>3.7984</v>
      </c>
      <c r="AP15">
        <v>3.0834000000000001</v>
      </c>
      <c r="AQ15">
        <v>0.71496000000000004</v>
      </c>
      <c r="AR15">
        <v>-47.386000000000003</v>
      </c>
      <c r="AS15">
        <v>0.95423999999999998</v>
      </c>
      <c r="AT15">
        <v>1.2606999999999999</v>
      </c>
      <c r="AU15">
        <v>-0.30642000000000003</v>
      </c>
      <c r="BD15" s="1"/>
      <c r="BK15" s="6">
        <v>-22.356999999999999</v>
      </c>
      <c r="BL15" s="6">
        <v>3.7984</v>
      </c>
      <c r="BM15" s="6">
        <v>-22.356999999999999</v>
      </c>
      <c r="BN15" s="6">
        <v>0.95423999999999998</v>
      </c>
      <c r="BO15" s="6">
        <v>-22.356999999999999</v>
      </c>
      <c r="BP15" s="6">
        <v>2.5263</v>
      </c>
      <c r="BQ15" s="6">
        <v>-22.356999999999999</v>
      </c>
      <c r="BR15" s="6">
        <v>0.30103000000000002</v>
      </c>
      <c r="BS15" s="6">
        <v>-47.386000000000003</v>
      </c>
      <c r="BT15" s="6">
        <v>3.7984</v>
      </c>
      <c r="BU15" s="6">
        <v>-47.386000000000003</v>
      </c>
      <c r="BV15" s="6">
        <v>0.95423999999999998</v>
      </c>
      <c r="BW15" s="6">
        <v>-47.386000000000003</v>
      </c>
      <c r="BX15" s="6">
        <v>2.5263</v>
      </c>
      <c r="BY15" s="6">
        <v>-47.386000000000003</v>
      </c>
      <c r="BZ15" s="6">
        <v>0.30103000000000002</v>
      </c>
    </row>
    <row r="16" spans="1:78" x14ac:dyDescent="0.3">
      <c r="A16" t="s">
        <v>16</v>
      </c>
      <c r="B16">
        <v>-22.571343010476571</v>
      </c>
      <c r="C16">
        <v>-47.164301150267747</v>
      </c>
      <c r="D16">
        <v>2.1367205671564067</v>
      </c>
      <c r="E16">
        <v>0.69897000433601886</v>
      </c>
      <c r="F16">
        <v>2.5550944485783194</v>
      </c>
      <c r="G16">
        <v>0.95424250943932487</v>
      </c>
      <c r="O16" t="s">
        <v>16</v>
      </c>
      <c r="P16">
        <v>-22.571000000000002</v>
      </c>
      <c r="Q16">
        <v>2.1366999999999998</v>
      </c>
      <c r="R16">
        <v>2.2204999999999999</v>
      </c>
      <c r="S16">
        <v>-8.3751000000000006E-2</v>
      </c>
      <c r="T16">
        <v>-22.571000000000002</v>
      </c>
      <c r="U16">
        <v>0.69896999999999998</v>
      </c>
      <c r="V16">
        <v>0.81096999999999997</v>
      </c>
      <c r="W16">
        <v>-0.112</v>
      </c>
      <c r="X16">
        <v>-22.571000000000002</v>
      </c>
      <c r="Y16">
        <v>2.5550999999999999</v>
      </c>
      <c r="Z16">
        <v>2.9173</v>
      </c>
      <c r="AA16">
        <v>-0.36216999999999999</v>
      </c>
      <c r="AB16">
        <v>-22.571000000000002</v>
      </c>
      <c r="AC16">
        <v>0.95423999999999998</v>
      </c>
      <c r="AD16">
        <v>1.0395000000000001</v>
      </c>
      <c r="AE16">
        <v>-8.5263000000000005E-2</v>
      </c>
      <c r="AF16">
        <v>-47.164000000000001</v>
      </c>
      <c r="AG16">
        <v>2.1366999999999998</v>
      </c>
      <c r="AH16">
        <v>2.3197999999999999</v>
      </c>
      <c r="AI16">
        <v>-0.18306</v>
      </c>
      <c r="AJ16">
        <v>-47.164000000000001</v>
      </c>
      <c r="AK16">
        <v>0.69896999999999998</v>
      </c>
      <c r="AL16">
        <v>0.98641999999999996</v>
      </c>
      <c r="AM16">
        <v>-0.28744999999999998</v>
      </c>
      <c r="AN16">
        <v>-47.164000000000001</v>
      </c>
      <c r="AO16">
        <v>2.5550999999999999</v>
      </c>
      <c r="AP16">
        <v>3.1389999999999998</v>
      </c>
      <c r="AQ16">
        <v>-0.58394999999999997</v>
      </c>
      <c r="AR16">
        <v>-47.164000000000001</v>
      </c>
      <c r="AS16">
        <v>0.95423999999999998</v>
      </c>
      <c r="AT16">
        <v>1.3053999999999999</v>
      </c>
      <c r="AU16">
        <v>-0.35114000000000001</v>
      </c>
      <c r="AW16" s="1" t="s">
        <v>199</v>
      </c>
      <c r="AX16">
        <f>_xlfn.QUARTILE.INC(Tabela4[RLASPLR],1)</f>
        <v>-0.70901999999999998</v>
      </c>
      <c r="BD16" s="1" t="s">
        <v>199</v>
      </c>
      <c r="BE16">
        <f>_xlfn.QUARTILE.INC(Tabela4[RLASPLE],1)</f>
        <v>-0.53493999999999997</v>
      </c>
      <c r="BK16" s="7">
        <v>-22.571000000000002</v>
      </c>
      <c r="BL16" s="7">
        <v>2.5550999999999999</v>
      </c>
      <c r="BM16" s="7">
        <v>-22.571000000000002</v>
      </c>
      <c r="BN16" s="7">
        <v>0.95423999999999998</v>
      </c>
      <c r="BO16" s="7">
        <v>-22.571000000000002</v>
      </c>
      <c r="BP16" s="7">
        <v>2.1366999999999998</v>
      </c>
      <c r="BQ16" s="7">
        <v>-22.571000000000002</v>
      </c>
      <c r="BR16" s="7">
        <v>0.69896999999999998</v>
      </c>
      <c r="BS16" s="7">
        <v>-47.164000000000001</v>
      </c>
      <c r="BT16" s="7">
        <v>2.5550999999999999</v>
      </c>
      <c r="BU16" s="7">
        <v>-47.164000000000001</v>
      </c>
      <c r="BV16" s="7">
        <v>0.95423999999999998</v>
      </c>
      <c r="BW16" s="7">
        <v>-47.164000000000001</v>
      </c>
      <c r="BX16" s="7">
        <v>2.1366999999999998</v>
      </c>
      <c r="BY16" s="7">
        <v>-47.164000000000001</v>
      </c>
      <c r="BZ16" s="7">
        <v>0.69896999999999998</v>
      </c>
    </row>
    <row r="17" spans="1:78" x14ac:dyDescent="0.3">
      <c r="A17" t="s">
        <v>17</v>
      </c>
      <c r="B17">
        <v>-22.662835020000003</v>
      </c>
      <c r="C17">
        <v>-50.417510040000003</v>
      </c>
      <c r="D17">
        <v>2.1461280356782382</v>
      </c>
      <c r="E17">
        <v>0.3010299956639812</v>
      </c>
      <c r="F17">
        <v>2.7450747915820575</v>
      </c>
      <c r="G17">
        <v>0.3010299956639812</v>
      </c>
      <c r="O17" t="s">
        <v>17</v>
      </c>
      <c r="P17">
        <v>-22.663</v>
      </c>
      <c r="Q17">
        <v>2.1461000000000001</v>
      </c>
      <c r="R17">
        <v>2.2281</v>
      </c>
      <c r="S17">
        <v>-8.1993999999999997E-2</v>
      </c>
      <c r="T17">
        <v>-22.663</v>
      </c>
      <c r="U17">
        <v>0.30103000000000002</v>
      </c>
      <c r="V17">
        <v>0.83596999999999999</v>
      </c>
      <c r="W17">
        <v>-0.53493999999999997</v>
      </c>
      <c r="X17">
        <v>-22.663</v>
      </c>
      <c r="Y17">
        <v>2.7450999999999999</v>
      </c>
      <c r="Z17">
        <v>2.9346999999999999</v>
      </c>
      <c r="AA17">
        <v>-0.18964</v>
      </c>
      <c r="AB17">
        <v>-22.663</v>
      </c>
      <c r="AC17">
        <v>0.30103000000000002</v>
      </c>
      <c r="AD17">
        <v>1.0805</v>
      </c>
      <c r="AE17">
        <v>-0.77942999999999996</v>
      </c>
      <c r="AF17">
        <v>-50.417999999999999</v>
      </c>
      <c r="AG17">
        <v>2.1461000000000001</v>
      </c>
      <c r="AH17">
        <v>1.9514</v>
      </c>
      <c r="AI17">
        <v>0.19475999999999999</v>
      </c>
      <c r="AJ17">
        <v>-50.417999999999999</v>
      </c>
      <c r="AK17">
        <v>0.30103000000000002</v>
      </c>
      <c r="AL17">
        <v>0.52036000000000004</v>
      </c>
      <c r="AM17">
        <v>-0.21933</v>
      </c>
      <c r="AN17">
        <v>-50.417999999999999</v>
      </c>
      <c r="AO17">
        <v>2.7450999999999999</v>
      </c>
      <c r="AP17">
        <v>2.3222</v>
      </c>
      <c r="AQ17">
        <v>0.42292000000000002</v>
      </c>
      <c r="AR17">
        <v>-50.417999999999999</v>
      </c>
      <c r="AS17">
        <v>0.30103000000000002</v>
      </c>
      <c r="AT17">
        <v>0.64859</v>
      </c>
      <c r="AU17">
        <v>-0.34755999999999998</v>
      </c>
      <c r="AW17" s="1" t="s">
        <v>200</v>
      </c>
      <c r="AX17">
        <f>_xlfn.QUARTILE.INC(Tabela4[RLASPLR],3)</f>
        <v>0.68623999999999996</v>
      </c>
      <c r="BD17" s="1" t="s">
        <v>200</v>
      </c>
      <c r="BE17">
        <f>_xlfn.QUARTILE.INC(Tabela4[RLASPLE],3)</f>
        <v>0.61428000000000005</v>
      </c>
      <c r="BK17" s="6">
        <v>-22.663</v>
      </c>
      <c r="BL17" s="6">
        <v>2.7450999999999999</v>
      </c>
      <c r="BM17" s="6">
        <v>-22.663</v>
      </c>
      <c r="BN17" s="6">
        <v>0.30103000000000002</v>
      </c>
      <c r="BO17" s="6">
        <v>-22.663</v>
      </c>
      <c r="BP17" s="6">
        <v>2.1461000000000001</v>
      </c>
      <c r="BQ17" s="6">
        <v>-22.663</v>
      </c>
      <c r="BR17" s="6">
        <v>0.30103000000000002</v>
      </c>
      <c r="BS17" s="6">
        <v>-50.417999999999999</v>
      </c>
      <c r="BT17" s="6">
        <v>2.7450999999999999</v>
      </c>
      <c r="BU17" s="6">
        <v>-50.417999999999999</v>
      </c>
      <c r="BV17" s="6">
        <v>0.30103000000000002</v>
      </c>
      <c r="BW17" s="6">
        <v>-50.417999999999999</v>
      </c>
      <c r="BX17" s="6">
        <v>2.1461000000000001</v>
      </c>
      <c r="BY17" s="6">
        <v>-50.417999999999999</v>
      </c>
      <c r="BZ17" s="6">
        <v>0.30103000000000002</v>
      </c>
    </row>
    <row r="18" spans="1:78" x14ac:dyDescent="0.3">
      <c r="A18" t="s">
        <v>18</v>
      </c>
      <c r="B18">
        <v>-23.116308</v>
      </c>
      <c r="C18">
        <v>-46.555062500674296</v>
      </c>
      <c r="D18">
        <v>2.4800069429571505</v>
      </c>
      <c r="E18">
        <v>1.5314789170422551</v>
      </c>
      <c r="F18">
        <v>3.4563660331290431</v>
      </c>
      <c r="G18">
        <v>1.7403626894942439</v>
      </c>
      <c r="O18" t="s">
        <v>18</v>
      </c>
      <c r="P18">
        <v>-23.116</v>
      </c>
      <c r="Q18">
        <v>2.48</v>
      </c>
      <c r="R18">
        <v>2.266</v>
      </c>
      <c r="S18">
        <v>0.21396000000000001</v>
      </c>
      <c r="T18">
        <v>-23.116</v>
      </c>
      <c r="U18">
        <v>1.5315000000000001</v>
      </c>
      <c r="V18">
        <v>0.95986000000000005</v>
      </c>
      <c r="W18">
        <v>0.57162000000000002</v>
      </c>
      <c r="X18">
        <v>-23.116</v>
      </c>
      <c r="Y18">
        <v>3.4563999999999999</v>
      </c>
      <c r="Z18">
        <v>3.0211999999999999</v>
      </c>
      <c r="AA18">
        <v>0.43514000000000003</v>
      </c>
      <c r="AB18">
        <v>-23.116</v>
      </c>
      <c r="AC18">
        <v>1.7403999999999999</v>
      </c>
      <c r="AD18">
        <v>1.2834000000000001</v>
      </c>
      <c r="AE18">
        <v>0.45691999999999999</v>
      </c>
      <c r="AF18">
        <v>-46.555</v>
      </c>
      <c r="AG18">
        <v>2.48</v>
      </c>
      <c r="AH18">
        <v>2.3887999999999998</v>
      </c>
      <c r="AI18">
        <v>9.1238E-2</v>
      </c>
      <c r="AJ18">
        <v>-46.555</v>
      </c>
      <c r="AK18">
        <v>1.5315000000000001</v>
      </c>
      <c r="AL18">
        <v>1.0737000000000001</v>
      </c>
      <c r="AM18">
        <v>0.45778000000000002</v>
      </c>
      <c r="AN18">
        <v>-46.555</v>
      </c>
      <c r="AO18">
        <v>3.4563999999999999</v>
      </c>
      <c r="AP18">
        <v>3.2919999999999998</v>
      </c>
      <c r="AQ18">
        <v>0.16434000000000001</v>
      </c>
      <c r="AR18">
        <v>-46.555</v>
      </c>
      <c r="AS18">
        <v>1.7403999999999999</v>
      </c>
      <c r="AT18">
        <v>1.4283999999999999</v>
      </c>
      <c r="AU18">
        <v>0.31197999999999998</v>
      </c>
      <c r="AW18" s="1" t="s">
        <v>201</v>
      </c>
      <c r="AX18">
        <f>AX17-AX16</f>
        <v>1.3952599999999999</v>
      </c>
      <c r="BD18" s="1" t="s">
        <v>201</v>
      </c>
      <c r="BE18">
        <f>BE17-BE16</f>
        <v>1.1492200000000001</v>
      </c>
      <c r="BK18" s="7">
        <v>-23.116</v>
      </c>
      <c r="BL18" s="7">
        <v>3.4563999999999999</v>
      </c>
      <c r="BM18" s="7">
        <v>-23.116</v>
      </c>
      <c r="BN18" s="7">
        <v>1.7403999999999999</v>
      </c>
      <c r="BO18" s="7">
        <v>-23.116</v>
      </c>
      <c r="BP18" s="7">
        <v>2.48</v>
      </c>
      <c r="BQ18" s="7">
        <v>-23.116</v>
      </c>
      <c r="BR18" s="7">
        <v>1.5315000000000001</v>
      </c>
      <c r="BS18" s="7">
        <v>-46.555</v>
      </c>
      <c r="BT18" s="7">
        <v>3.4563999999999999</v>
      </c>
      <c r="BU18" s="7">
        <v>-46.555</v>
      </c>
      <c r="BV18" s="7">
        <v>1.7403999999999999</v>
      </c>
      <c r="BW18" s="7">
        <v>-46.555</v>
      </c>
      <c r="BX18" s="7">
        <v>2.48</v>
      </c>
      <c r="BY18" s="7">
        <v>-46.555</v>
      </c>
      <c r="BZ18" s="7">
        <v>1.5315000000000001</v>
      </c>
    </row>
    <row r="19" spans="1:78" x14ac:dyDescent="0.3">
      <c r="A19" t="s">
        <v>19</v>
      </c>
      <c r="B19">
        <v>-23.1031935</v>
      </c>
      <c r="C19">
        <v>-48.92326319435665</v>
      </c>
      <c r="D19">
        <v>2.3283796034387376</v>
      </c>
      <c r="E19">
        <v>0</v>
      </c>
      <c r="F19">
        <v>3.0350292822023683</v>
      </c>
      <c r="G19">
        <v>0</v>
      </c>
      <c r="O19" t="s">
        <v>19</v>
      </c>
      <c r="P19">
        <v>-23.103000000000002</v>
      </c>
      <c r="Q19">
        <v>2.3283999999999998</v>
      </c>
      <c r="R19">
        <v>2.2648999999999999</v>
      </c>
      <c r="S19">
        <v>6.3433000000000003E-2</v>
      </c>
      <c r="T19">
        <v>-23.103000000000002</v>
      </c>
      <c r="U19">
        <v>0</v>
      </c>
      <c r="V19">
        <v>0.95628000000000002</v>
      </c>
      <c r="W19">
        <v>-0.95628000000000002</v>
      </c>
      <c r="X19">
        <v>-23.103000000000002</v>
      </c>
      <c r="Y19">
        <v>3.0350000000000001</v>
      </c>
      <c r="Z19">
        <v>3.0186999999999999</v>
      </c>
      <c r="AA19">
        <v>1.6306999999999999E-2</v>
      </c>
      <c r="AB19">
        <v>-23.103000000000002</v>
      </c>
      <c r="AC19">
        <v>0</v>
      </c>
      <c r="AD19">
        <v>1.2776000000000001</v>
      </c>
      <c r="AE19">
        <v>-1.2776000000000001</v>
      </c>
      <c r="AF19">
        <v>-48.923000000000002</v>
      </c>
      <c r="AG19">
        <v>2.3283999999999998</v>
      </c>
      <c r="AH19">
        <v>2.1206</v>
      </c>
      <c r="AI19">
        <v>0.20780000000000001</v>
      </c>
      <c r="AJ19">
        <v>-48.923000000000002</v>
      </c>
      <c r="AK19">
        <v>0</v>
      </c>
      <c r="AL19">
        <v>0.73443000000000003</v>
      </c>
      <c r="AM19">
        <v>-0.73443000000000003</v>
      </c>
      <c r="AN19">
        <v>-48.923000000000002</v>
      </c>
      <c r="AO19">
        <v>3.0350000000000001</v>
      </c>
      <c r="AP19">
        <v>2.6974</v>
      </c>
      <c r="AQ19">
        <v>0.33767000000000003</v>
      </c>
      <c r="AR19">
        <v>-48.923000000000002</v>
      </c>
      <c r="AS19">
        <v>0</v>
      </c>
      <c r="AT19">
        <v>0.95025999999999999</v>
      </c>
      <c r="AU19">
        <v>-0.95025999999999999</v>
      </c>
      <c r="AW19" s="1" t="s">
        <v>202</v>
      </c>
      <c r="AX19">
        <f>AX17+1.5*AX18</f>
        <v>2.7791299999999994</v>
      </c>
      <c r="BD19" s="1" t="s">
        <v>202</v>
      </c>
      <c r="BE19">
        <f>BE17+1.5*BE18</f>
        <v>2.3381100000000004</v>
      </c>
      <c r="BK19" s="6">
        <v>-23.103000000000002</v>
      </c>
      <c r="BL19" s="6">
        <v>3.0350000000000001</v>
      </c>
      <c r="BM19" s="6">
        <v>-23.103000000000002</v>
      </c>
      <c r="BN19" s="6">
        <v>0</v>
      </c>
      <c r="BO19" s="6">
        <v>-23.103000000000002</v>
      </c>
      <c r="BP19" s="6">
        <v>2.3283999999999998</v>
      </c>
      <c r="BQ19" s="6">
        <v>-23.103000000000002</v>
      </c>
      <c r="BR19" s="6">
        <v>0</v>
      </c>
      <c r="BS19" s="6">
        <v>-48.923000000000002</v>
      </c>
      <c r="BT19" s="6">
        <v>3.0350000000000001</v>
      </c>
      <c r="BU19" s="6">
        <v>-48.923000000000002</v>
      </c>
      <c r="BV19" s="6">
        <v>0</v>
      </c>
      <c r="BW19" s="6">
        <v>-48.923000000000002</v>
      </c>
      <c r="BX19" s="6">
        <v>2.3283999999999998</v>
      </c>
      <c r="BY19" s="6">
        <v>-48.923000000000002</v>
      </c>
      <c r="BZ19" s="6">
        <v>0</v>
      </c>
    </row>
    <row r="20" spans="1:78" x14ac:dyDescent="0.3">
      <c r="A20" t="s">
        <v>20</v>
      </c>
      <c r="B20">
        <v>-24.471425999287952</v>
      </c>
      <c r="C20">
        <v>-49.027139136803854</v>
      </c>
      <c r="D20">
        <v>1.568201724066995</v>
      </c>
      <c r="E20">
        <v>0</v>
      </c>
      <c r="F20">
        <v>1.6627578316815741</v>
      </c>
      <c r="G20">
        <v>0.77815125038364363</v>
      </c>
      <c r="O20" t="s">
        <v>20</v>
      </c>
      <c r="P20">
        <v>-24.471</v>
      </c>
      <c r="Q20">
        <v>1.5682</v>
      </c>
      <c r="R20">
        <v>2.3794</v>
      </c>
      <c r="S20">
        <v>-0.81115999999999999</v>
      </c>
      <c r="T20">
        <v>-24.471</v>
      </c>
      <c r="U20">
        <v>0</v>
      </c>
      <c r="V20">
        <v>1.3301000000000001</v>
      </c>
      <c r="W20">
        <v>-1.3301000000000001</v>
      </c>
      <c r="X20">
        <v>-24.471</v>
      </c>
      <c r="Y20">
        <v>1.6628000000000001</v>
      </c>
      <c r="Z20">
        <v>3.2797000000000001</v>
      </c>
      <c r="AA20">
        <v>-1.617</v>
      </c>
      <c r="AB20">
        <v>-24.471</v>
      </c>
      <c r="AC20">
        <v>0.77815000000000001</v>
      </c>
      <c r="AD20">
        <v>1.89</v>
      </c>
      <c r="AE20">
        <v>-1.1119000000000001</v>
      </c>
      <c r="AF20">
        <v>-49.027000000000001</v>
      </c>
      <c r="AG20">
        <v>1.5682</v>
      </c>
      <c r="AH20">
        <v>2.1088</v>
      </c>
      <c r="AI20">
        <v>-0.54061999999999999</v>
      </c>
      <c r="AJ20">
        <v>-49.027000000000001</v>
      </c>
      <c r="AK20">
        <v>0</v>
      </c>
      <c r="AL20">
        <v>0.71955000000000002</v>
      </c>
      <c r="AM20">
        <v>-0.71955000000000002</v>
      </c>
      <c r="AN20">
        <v>-49.027000000000001</v>
      </c>
      <c r="AO20">
        <v>1.6628000000000001</v>
      </c>
      <c r="AP20">
        <v>2.6713</v>
      </c>
      <c r="AQ20">
        <v>-1.0085</v>
      </c>
      <c r="AR20">
        <v>-49.027000000000001</v>
      </c>
      <c r="AS20">
        <v>0.77815000000000001</v>
      </c>
      <c r="AT20">
        <v>0.92928999999999995</v>
      </c>
      <c r="AU20">
        <v>-0.15114</v>
      </c>
      <c r="AW20" s="1" t="s">
        <v>203</v>
      </c>
      <c r="AX20">
        <f>AX16-1.5*AX18</f>
        <v>-2.8019099999999995</v>
      </c>
      <c r="BD20" s="1" t="s">
        <v>203</v>
      </c>
      <c r="BE20">
        <f>BE16-1.5*BE18</f>
        <v>-2.2587700000000002</v>
      </c>
      <c r="BK20" s="7">
        <v>-24.471</v>
      </c>
      <c r="BL20" s="7">
        <v>1.6628000000000001</v>
      </c>
      <c r="BM20" s="7">
        <v>-24.471</v>
      </c>
      <c r="BN20" s="7">
        <v>0.77815000000000001</v>
      </c>
      <c r="BO20" s="6">
        <v>-24.759</v>
      </c>
      <c r="BP20" s="6">
        <v>2.0373999999999999</v>
      </c>
      <c r="BQ20" s="7">
        <v>-24.471</v>
      </c>
      <c r="BR20" s="7">
        <v>0</v>
      </c>
      <c r="BS20" s="7">
        <v>-49.027000000000001</v>
      </c>
      <c r="BT20" s="7">
        <v>1.6628000000000001</v>
      </c>
      <c r="BU20" s="7">
        <v>-49.027000000000001</v>
      </c>
      <c r="BV20" s="7">
        <v>0.77815000000000001</v>
      </c>
      <c r="BW20" s="7">
        <v>-49.027000000000001</v>
      </c>
      <c r="BX20" s="7">
        <v>1.5682</v>
      </c>
      <c r="BY20" s="7">
        <v>-49.027000000000001</v>
      </c>
      <c r="BZ20" s="7">
        <v>0</v>
      </c>
    </row>
    <row r="21" spans="1:78" x14ac:dyDescent="0.3">
      <c r="A21" t="s">
        <v>149</v>
      </c>
      <c r="B21">
        <v>-24.759386656017259</v>
      </c>
      <c r="C21">
        <v>-48.502343452770837</v>
      </c>
      <c r="D21">
        <v>2.0374264979406238</v>
      </c>
      <c r="E21">
        <v>1.4913616938342726</v>
      </c>
      <c r="F21">
        <v>2.4345689040341987</v>
      </c>
      <c r="G21">
        <v>2.0863598306747484</v>
      </c>
      <c r="O21" t="s">
        <v>149</v>
      </c>
      <c r="P21">
        <v>-24.759</v>
      </c>
      <c r="Q21">
        <v>2.0373999999999999</v>
      </c>
      <c r="R21">
        <v>2.4034</v>
      </c>
      <c r="S21">
        <v>-0.36602000000000001</v>
      </c>
      <c r="T21">
        <v>-24.759</v>
      </c>
      <c r="U21">
        <v>1.4914000000000001</v>
      </c>
      <c r="V21">
        <v>1.4088000000000001</v>
      </c>
      <c r="W21">
        <v>8.2581000000000002E-2</v>
      </c>
      <c r="X21">
        <v>-24.759</v>
      </c>
      <c r="Y21">
        <v>2.4346000000000001</v>
      </c>
      <c r="Z21">
        <v>3.3347000000000002</v>
      </c>
      <c r="AA21">
        <v>-0.90008999999999995</v>
      </c>
      <c r="AB21">
        <v>-24.759</v>
      </c>
      <c r="AC21">
        <v>2.0863999999999998</v>
      </c>
      <c r="AD21">
        <v>2.0188999999999999</v>
      </c>
      <c r="AE21">
        <v>6.7432000000000006E-2</v>
      </c>
      <c r="AF21">
        <v>-48.502000000000002</v>
      </c>
      <c r="AG21">
        <v>2.0373999999999999</v>
      </c>
      <c r="AH21">
        <v>2.1682000000000001</v>
      </c>
      <c r="AI21">
        <v>-0.13081999999999999</v>
      </c>
      <c r="AJ21">
        <v>-48.502000000000002</v>
      </c>
      <c r="AK21">
        <v>1.4914000000000001</v>
      </c>
      <c r="AL21">
        <v>0.79473000000000005</v>
      </c>
      <c r="AM21">
        <v>0.69662999999999997</v>
      </c>
      <c r="AN21">
        <v>-48.502000000000002</v>
      </c>
      <c r="AO21">
        <v>2.4346000000000001</v>
      </c>
      <c r="AP21">
        <v>2.8031000000000001</v>
      </c>
      <c r="AQ21">
        <v>-0.36848999999999998</v>
      </c>
      <c r="AR21">
        <v>-48.502000000000002</v>
      </c>
      <c r="AS21">
        <v>2.0863999999999998</v>
      </c>
      <c r="AT21">
        <v>1.0351999999999999</v>
      </c>
      <c r="AU21">
        <v>1.0510999999999999</v>
      </c>
      <c r="BD21" s="1"/>
      <c r="BK21" s="6">
        <v>-24.759</v>
      </c>
      <c r="BL21" s="6">
        <v>2.4346000000000001</v>
      </c>
      <c r="BM21" s="6">
        <v>-24.759</v>
      </c>
      <c r="BN21" s="6">
        <v>2.0863999999999998</v>
      </c>
      <c r="BO21" s="7">
        <v>-20.891999999999999</v>
      </c>
      <c r="BP21" s="7">
        <v>2.3944999999999999</v>
      </c>
      <c r="BQ21" s="6">
        <v>-24.759</v>
      </c>
      <c r="BR21" s="6">
        <v>1.4914000000000001</v>
      </c>
      <c r="BS21" s="6">
        <v>-48.502000000000002</v>
      </c>
      <c r="BT21" s="6">
        <v>2.4346000000000001</v>
      </c>
      <c r="BU21" s="6">
        <v>-48.502000000000002</v>
      </c>
      <c r="BV21" s="6">
        <v>2.0863999999999998</v>
      </c>
      <c r="BW21" s="6">
        <v>-48.502000000000002</v>
      </c>
      <c r="BX21" s="6">
        <v>2.0373999999999999</v>
      </c>
      <c r="BY21" s="6">
        <v>-48.502000000000002</v>
      </c>
      <c r="BZ21" s="6">
        <v>1.4914000000000001</v>
      </c>
    </row>
    <row r="22" spans="1:78" x14ac:dyDescent="0.3">
      <c r="A22" t="s">
        <v>21</v>
      </c>
      <c r="B22">
        <v>-20.891929500000003</v>
      </c>
      <c r="C22">
        <v>-47.586106726868273</v>
      </c>
      <c r="D22">
        <v>2.3944516808262164</v>
      </c>
      <c r="E22">
        <v>0</v>
      </c>
      <c r="F22">
        <v>3.3977662561264501</v>
      </c>
      <c r="G22">
        <v>0</v>
      </c>
      <c r="O22" t="s">
        <v>21</v>
      </c>
      <c r="P22">
        <v>-20.891999999999999</v>
      </c>
      <c r="Q22">
        <v>2.3944999999999999</v>
      </c>
      <c r="R22">
        <v>2.08</v>
      </c>
      <c r="S22">
        <v>0.31441999999999998</v>
      </c>
      <c r="T22">
        <v>-20.891999999999999</v>
      </c>
      <c r="U22">
        <v>0</v>
      </c>
      <c r="V22">
        <v>0.35211999999999999</v>
      </c>
      <c r="W22">
        <v>-0.35211999999999999</v>
      </c>
      <c r="X22">
        <v>-20.891999999999999</v>
      </c>
      <c r="Y22">
        <v>3.3978000000000002</v>
      </c>
      <c r="Z22">
        <v>2.5969000000000002</v>
      </c>
      <c r="AA22">
        <v>0.80086999999999997</v>
      </c>
      <c r="AB22">
        <v>-20.891999999999999</v>
      </c>
      <c r="AC22">
        <v>0</v>
      </c>
      <c r="AD22">
        <v>0.28776000000000002</v>
      </c>
      <c r="AE22">
        <v>-0.28776000000000002</v>
      </c>
      <c r="AF22">
        <v>-47.585999999999999</v>
      </c>
      <c r="AG22">
        <v>2.3944999999999999</v>
      </c>
      <c r="AH22">
        <v>2.2719999999999998</v>
      </c>
      <c r="AI22">
        <v>0.12243999999999999</v>
      </c>
      <c r="AJ22">
        <v>-47.585999999999999</v>
      </c>
      <c r="AK22">
        <v>0</v>
      </c>
      <c r="AL22">
        <v>0.92598999999999998</v>
      </c>
      <c r="AM22">
        <v>-0.92598999999999998</v>
      </c>
      <c r="AN22">
        <v>-47.585999999999999</v>
      </c>
      <c r="AO22">
        <v>3.3978000000000002</v>
      </c>
      <c r="AP22">
        <v>3.0331000000000001</v>
      </c>
      <c r="AQ22">
        <v>0.36464000000000002</v>
      </c>
      <c r="AR22">
        <v>-47.585999999999999</v>
      </c>
      <c r="AS22">
        <v>0</v>
      </c>
      <c r="AT22">
        <v>1.2202</v>
      </c>
      <c r="AU22">
        <v>-1.2202</v>
      </c>
      <c r="BD22" s="1"/>
      <c r="BK22" s="7">
        <v>-20.891999999999999</v>
      </c>
      <c r="BL22" s="7">
        <v>3.3978000000000002</v>
      </c>
      <c r="BM22" s="7">
        <v>-20.891999999999999</v>
      </c>
      <c r="BN22" s="7">
        <v>0</v>
      </c>
      <c r="BO22" s="6">
        <v>-22.324999999999999</v>
      </c>
      <c r="BP22" s="6">
        <v>2.4361999999999999</v>
      </c>
      <c r="BQ22" s="7">
        <v>-20.891999999999999</v>
      </c>
      <c r="BR22" s="7">
        <v>0</v>
      </c>
      <c r="BS22" s="7">
        <v>-47.585999999999999</v>
      </c>
      <c r="BT22" s="7">
        <v>3.3978000000000002</v>
      </c>
      <c r="BU22" s="7">
        <v>-47.585999999999999</v>
      </c>
      <c r="BV22" s="7">
        <v>0</v>
      </c>
      <c r="BW22" s="7">
        <v>-47.585999999999999</v>
      </c>
      <c r="BX22" s="7">
        <v>2.3944999999999999</v>
      </c>
      <c r="BY22" s="7">
        <v>-47.585999999999999</v>
      </c>
      <c r="BZ22" s="7">
        <v>0</v>
      </c>
    </row>
    <row r="23" spans="1:78" x14ac:dyDescent="0.3">
      <c r="A23" t="s">
        <v>22</v>
      </c>
      <c r="B23">
        <v>-22.325122500000006</v>
      </c>
      <c r="C23">
        <v>-49.083000867090362</v>
      </c>
      <c r="D23">
        <v>2.436162647040756</v>
      </c>
      <c r="E23">
        <v>0</v>
      </c>
      <c r="F23">
        <v>3.4596939764779706</v>
      </c>
      <c r="G23">
        <v>0</v>
      </c>
      <c r="O23" t="s">
        <v>22</v>
      </c>
      <c r="P23">
        <v>-22.324999999999999</v>
      </c>
      <c r="Q23">
        <v>2.4361999999999999</v>
      </c>
      <c r="R23">
        <v>2.1999</v>
      </c>
      <c r="S23">
        <v>0.23627999999999999</v>
      </c>
      <c r="T23">
        <v>-22.324999999999999</v>
      </c>
      <c r="U23">
        <v>0</v>
      </c>
      <c r="V23">
        <v>0.74370000000000003</v>
      </c>
      <c r="W23">
        <v>-0.74370000000000003</v>
      </c>
      <c r="X23">
        <v>-22.324999999999999</v>
      </c>
      <c r="Y23">
        <v>3.4597000000000002</v>
      </c>
      <c r="Z23">
        <v>2.8702999999999999</v>
      </c>
      <c r="AA23">
        <v>0.58940000000000003</v>
      </c>
      <c r="AB23">
        <v>-22.324999999999999</v>
      </c>
      <c r="AC23">
        <v>0</v>
      </c>
      <c r="AD23">
        <v>0.92928999999999995</v>
      </c>
      <c r="AE23">
        <v>-0.92928999999999995</v>
      </c>
      <c r="AF23">
        <v>-49.082999999999998</v>
      </c>
      <c r="AG23">
        <v>2.4361999999999999</v>
      </c>
      <c r="AH23">
        <v>2.1025</v>
      </c>
      <c r="AI23">
        <v>0.33367000000000002</v>
      </c>
      <c r="AJ23">
        <v>-49.082999999999998</v>
      </c>
      <c r="AK23">
        <v>0</v>
      </c>
      <c r="AL23">
        <v>0.71153999999999995</v>
      </c>
      <c r="AM23">
        <v>-0.71153999999999995</v>
      </c>
      <c r="AN23">
        <v>-49.082999999999998</v>
      </c>
      <c r="AO23">
        <v>3.4597000000000002</v>
      </c>
      <c r="AP23">
        <v>2.6573000000000002</v>
      </c>
      <c r="AQ23">
        <v>0.80244000000000004</v>
      </c>
      <c r="AR23">
        <v>-49.082999999999998</v>
      </c>
      <c r="AS23">
        <v>0</v>
      </c>
      <c r="AT23">
        <v>0.91800999999999999</v>
      </c>
      <c r="AU23">
        <v>-0.91800999999999999</v>
      </c>
      <c r="BD23" s="1"/>
      <c r="BK23" s="6">
        <v>-22.324999999999999</v>
      </c>
      <c r="BL23" s="6">
        <v>3.4597000000000002</v>
      </c>
      <c r="BM23" s="6">
        <v>-22.324999999999999</v>
      </c>
      <c r="BN23" s="6">
        <v>0</v>
      </c>
      <c r="BO23" s="7">
        <v>-23.853999999999999</v>
      </c>
      <c r="BP23" s="7">
        <v>2.5065</v>
      </c>
      <c r="BQ23" s="6">
        <v>-22.324999999999999</v>
      </c>
      <c r="BR23" s="6">
        <v>0</v>
      </c>
      <c r="BS23" s="6">
        <v>-49.082999999999998</v>
      </c>
      <c r="BT23" s="6">
        <v>3.4597000000000002</v>
      </c>
      <c r="BU23" s="6">
        <v>-49.082999999999998</v>
      </c>
      <c r="BV23" s="6">
        <v>0</v>
      </c>
      <c r="BW23" s="6">
        <v>-49.082999999999998</v>
      </c>
      <c r="BX23" s="6">
        <v>2.4361999999999999</v>
      </c>
      <c r="BY23" s="6">
        <v>-49.082999999999998</v>
      </c>
      <c r="BZ23" s="6">
        <v>0</v>
      </c>
    </row>
    <row r="24" spans="1:78" x14ac:dyDescent="0.3">
      <c r="A24" t="s">
        <v>150</v>
      </c>
      <c r="B24">
        <v>-23.854014500000005</v>
      </c>
      <c r="C24">
        <v>-46.136538335134581</v>
      </c>
      <c r="D24">
        <v>2.5065050324048719</v>
      </c>
      <c r="E24">
        <v>2.012837224705172</v>
      </c>
      <c r="F24">
        <v>3.7172543127625497</v>
      </c>
      <c r="G24">
        <v>2.8149131812750738</v>
      </c>
      <c r="O24" t="s">
        <v>150</v>
      </c>
      <c r="P24">
        <v>-23.853999999999999</v>
      </c>
      <c r="Q24">
        <v>2.5065</v>
      </c>
      <c r="R24">
        <v>2.3277000000000001</v>
      </c>
      <c r="S24">
        <v>0.17877000000000001</v>
      </c>
      <c r="T24">
        <v>-23.853999999999999</v>
      </c>
      <c r="U24">
        <v>2.0127999999999999</v>
      </c>
      <c r="V24">
        <v>1.1614</v>
      </c>
      <c r="W24">
        <v>0.85141999999999995</v>
      </c>
      <c r="X24">
        <v>-23.853999999999999</v>
      </c>
      <c r="Y24">
        <v>3.7172999999999998</v>
      </c>
      <c r="Z24">
        <v>3.1619999999999999</v>
      </c>
      <c r="AA24">
        <v>0.55530000000000002</v>
      </c>
      <c r="AB24">
        <v>-23.853999999999999</v>
      </c>
      <c r="AC24">
        <v>2.8149000000000002</v>
      </c>
      <c r="AD24">
        <v>1.6136999999999999</v>
      </c>
      <c r="AE24">
        <v>1.2013</v>
      </c>
      <c r="AF24">
        <v>-46.137</v>
      </c>
      <c r="AG24">
        <v>2.5065</v>
      </c>
      <c r="AH24">
        <v>2.4361999999999999</v>
      </c>
      <c r="AI24">
        <v>7.034E-2</v>
      </c>
      <c r="AJ24">
        <v>-46.137</v>
      </c>
      <c r="AK24">
        <v>2.0127999999999999</v>
      </c>
      <c r="AL24">
        <v>1.1336999999999999</v>
      </c>
      <c r="AM24">
        <v>0.87917999999999996</v>
      </c>
      <c r="AN24">
        <v>-46.137</v>
      </c>
      <c r="AO24">
        <v>3.7172999999999998</v>
      </c>
      <c r="AP24">
        <v>3.3971</v>
      </c>
      <c r="AQ24">
        <v>0.32013000000000003</v>
      </c>
      <c r="AR24">
        <v>-46.137</v>
      </c>
      <c r="AS24">
        <v>2.8149000000000002</v>
      </c>
      <c r="AT24">
        <v>1.5128999999999999</v>
      </c>
      <c r="AU24">
        <v>1.302</v>
      </c>
      <c r="BD24" s="1"/>
      <c r="BK24" s="7">
        <v>-23.853999999999999</v>
      </c>
      <c r="BL24" s="7">
        <v>3.7172999999999998</v>
      </c>
      <c r="BM24" s="7">
        <v>-23.853999999999999</v>
      </c>
      <c r="BN24" s="7">
        <v>2.8149000000000002</v>
      </c>
      <c r="BO24" s="6">
        <v>-23.571000000000002</v>
      </c>
      <c r="BP24" s="6">
        <v>2.2040999999999999</v>
      </c>
      <c r="BQ24" s="7">
        <v>-23.853999999999999</v>
      </c>
      <c r="BR24" s="7">
        <v>2.0127999999999999</v>
      </c>
      <c r="BS24" s="7">
        <v>-46.137</v>
      </c>
      <c r="BT24" s="7">
        <v>3.7172999999999998</v>
      </c>
      <c r="BU24" s="7">
        <v>-46.137</v>
      </c>
      <c r="BV24" s="7">
        <v>2.8149000000000002</v>
      </c>
      <c r="BW24" s="7">
        <v>-46.137</v>
      </c>
      <c r="BX24" s="7">
        <v>2.5065</v>
      </c>
      <c r="BY24" s="7">
        <v>-46.137</v>
      </c>
      <c r="BZ24" s="7">
        <v>2.0127999999999999</v>
      </c>
    </row>
    <row r="25" spans="1:78" x14ac:dyDescent="0.3">
      <c r="A25" t="s">
        <v>23</v>
      </c>
      <c r="B25">
        <v>-23.571033387499956</v>
      </c>
      <c r="C25">
        <v>-46.041212224814579</v>
      </c>
      <c r="D25">
        <v>2.2041199826559246</v>
      </c>
      <c r="E25">
        <v>1.3802112417116059</v>
      </c>
      <c r="F25">
        <v>2.6655809910179533</v>
      </c>
      <c r="G25">
        <v>1.3979400086720377</v>
      </c>
      <c r="O25" t="s">
        <v>23</v>
      </c>
      <c r="P25">
        <v>-23.571000000000002</v>
      </c>
      <c r="Q25">
        <v>2.2040999999999999</v>
      </c>
      <c r="R25">
        <v>2.3041</v>
      </c>
      <c r="S25">
        <v>-9.9948999999999996E-2</v>
      </c>
      <c r="T25">
        <v>-23.571000000000002</v>
      </c>
      <c r="U25">
        <v>1.3802000000000001</v>
      </c>
      <c r="V25">
        <v>1.0841000000000001</v>
      </c>
      <c r="W25">
        <v>0.29610999999999998</v>
      </c>
      <c r="X25">
        <v>-23.571000000000002</v>
      </c>
      <c r="Y25">
        <v>2.6656</v>
      </c>
      <c r="Z25">
        <v>3.1080000000000001</v>
      </c>
      <c r="AA25">
        <v>-0.44239000000000001</v>
      </c>
      <c r="AB25">
        <v>-23.571000000000002</v>
      </c>
      <c r="AC25">
        <v>1.3978999999999999</v>
      </c>
      <c r="AD25">
        <v>1.4870000000000001</v>
      </c>
      <c r="AE25">
        <v>-8.9052000000000006E-2</v>
      </c>
      <c r="AF25">
        <v>-46.040999999999997</v>
      </c>
      <c r="AG25">
        <v>2.2040999999999999</v>
      </c>
      <c r="AH25">
        <v>2.4470000000000001</v>
      </c>
      <c r="AI25">
        <v>-0.24284</v>
      </c>
      <c r="AJ25">
        <v>-46.040999999999997</v>
      </c>
      <c r="AK25">
        <v>1.3802000000000001</v>
      </c>
      <c r="AL25">
        <v>1.1473</v>
      </c>
      <c r="AM25">
        <v>0.2329</v>
      </c>
      <c r="AN25">
        <v>-46.040999999999997</v>
      </c>
      <c r="AO25">
        <v>2.6656</v>
      </c>
      <c r="AP25">
        <v>3.4211</v>
      </c>
      <c r="AQ25">
        <v>-0.75548000000000004</v>
      </c>
      <c r="AR25">
        <v>-46.040999999999997</v>
      </c>
      <c r="AS25">
        <v>1.3978999999999999</v>
      </c>
      <c r="AT25">
        <v>1.5321</v>
      </c>
      <c r="AU25">
        <v>-0.13417999999999999</v>
      </c>
      <c r="AW25" s="1" t="s">
        <v>188</v>
      </c>
      <c r="AZ25" s="1" t="s">
        <v>204</v>
      </c>
      <c r="BD25" s="1" t="s">
        <v>188</v>
      </c>
      <c r="BG25" s="1" t="s">
        <v>204</v>
      </c>
      <c r="BK25" s="6">
        <v>-23.571000000000002</v>
      </c>
      <c r="BL25" s="6">
        <v>2.6656</v>
      </c>
      <c r="BM25" s="6">
        <v>-23.571000000000002</v>
      </c>
      <c r="BN25" s="6">
        <v>1.3978999999999999</v>
      </c>
      <c r="BO25" s="7">
        <v>-21.992000000000001</v>
      </c>
      <c r="BP25" s="7">
        <v>2.2833000000000001</v>
      </c>
      <c r="BQ25" s="6">
        <v>-23.571000000000002</v>
      </c>
      <c r="BR25" s="6">
        <v>1.3802000000000001</v>
      </c>
      <c r="BS25" s="6">
        <v>-46.040999999999997</v>
      </c>
      <c r="BT25" s="6">
        <v>2.6656</v>
      </c>
      <c r="BU25" s="6">
        <v>-46.040999999999997</v>
      </c>
      <c r="BV25" s="6">
        <v>1.3978999999999999</v>
      </c>
      <c r="BW25" s="6">
        <v>-46.040999999999997</v>
      </c>
      <c r="BX25" s="6">
        <v>2.2040999999999999</v>
      </c>
      <c r="BY25" s="6">
        <v>-46.040999999999997</v>
      </c>
      <c r="BZ25" s="6">
        <v>1.3802000000000001</v>
      </c>
    </row>
    <row r="26" spans="1:78" x14ac:dyDescent="0.3">
      <c r="A26" t="s">
        <v>24</v>
      </c>
      <c r="B26">
        <v>-21.992484163440356</v>
      </c>
      <c r="C26">
        <v>-48.390596906985081</v>
      </c>
      <c r="D26">
        <v>2.2833012287035497</v>
      </c>
      <c r="E26">
        <v>0</v>
      </c>
      <c r="F26">
        <v>3.0519239160461065</v>
      </c>
      <c r="G26">
        <v>0.47712125471966244</v>
      </c>
      <c r="O26" t="s">
        <v>24</v>
      </c>
      <c r="P26">
        <v>-21.992000000000001</v>
      </c>
      <c r="Q26">
        <v>2.2833000000000001</v>
      </c>
      <c r="R26">
        <v>2.1720999999999999</v>
      </c>
      <c r="S26">
        <v>0.11124000000000001</v>
      </c>
      <c r="T26">
        <v>-21.992000000000001</v>
      </c>
      <c r="U26">
        <v>0</v>
      </c>
      <c r="V26">
        <v>0.65281</v>
      </c>
      <c r="W26">
        <v>-0.65281</v>
      </c>
      <c r="X26">
        <v>-21.992000000000001</v>
      </c>
      <c r="Y26">
        <v>3.0518999999999998</v>
      </c>
      <c r="Z26">
        <v>2.8068</v>
      </c>
      <c r="AA26">
        <v>0.24507999999999999</v>
      </c>
      <c r="AB26">
        <v>-21.992000000000001</v>
      </c>
      <c r="AC26">
        <v>0.47711999999999999</v>
      </c>
      <c r="AD26">
        <v>0.78039000000000003</v>
      </c>
      <c r="AE26">
        <v>-0.30326999999999998</v>
      </c>
      <c r="AF26">
        <v>-48.390999999999998</v>
      </c>
      <c r="AG26">
        <v>2.2833000000000001</v>
      </c>
      <c r="AH26">
        <v>2.1808999999999998</v>
      </c>
      <c r="AI26">
        <v>0.1024</v>
      </c>
      <c r="AJ26">
        <v>-48.390999999999998</v>
      </c>
      <c r="AK26">
        <v>0</v>
      </c>
      <c r="AL26">
        <v>0.81074000000000002</v>
      </c>
      <c r="AM26">
        <v>-0.81074000000000002</v>
      </c>
      <c r="AN26">
        <v>-48.390999999999998</v>
      </c>
      <c r="AO26">
        <v>3.0518999999999998</v>
      </c>
      <c r="AP26">
        <v>2.8311000000000002</v>
      </c>
      <c r="AQ26">
        <v>0.22081000000000001</v>
      </c>
      <c r="AR26">
        <v>-48.390999999999998</v>
      </c>
      <c r="AS26">
        <v>0.47711999999999999</v>
      </c>
      <c r="AT26">
        <v>1.0578000000000001</v>
      </c>
      <c r="AU26">
        <v>-0.58067999999999997</v>
      </c>
      <c r="BK26" s="7">
        <v>-21.992000000000001</v>
      </c>
      <c r="BL26" s="7">
        <v>3.0518999999999998</v>
      </c>
      <c r="BM26" s="7">
        <v>-21.992000000000001</v>
      </c>
      <c r="BN26" s="7">
        <v>0.47711999999999999</v>
      </c>
      <c r="BO26" s="7">
        <v>-22.193000000000001</v>
      </c>
      <c r="BP26" s="7">
        <v>2.1614</v>
      </c>
      <c r="BQ26" s="7">
        <v>-21.992000000000001</v>
      </c>
      <c r="BR26" s="7">
        <v>0</v>
      </c>
      <c r="BS26" s="7">
        <v>-48.390999999999998</v>
      </c>
      <c r="BT26" s="7">
        <v>3.0518999999999998</v>
      </c>
      <c r="BU26" s="7">
        <v>-48.390999999999998</v>
      </c>
      <c r="BV26" s="7">
        <v>0.47711999999999999</v>
      </c>
      <c r="BW26" s="7">
        <v>-48.390999999999998</v>
      </c>
      <c r="BX26" s="7">
        <v>2.2833000000000001</v>
      </c>
      <c r="BY26" s="7">
        <v>-48.390999999999998</v>
      </c>
      <c r="BZ26" s="7">
        <v>0</v>
      </c>
    </row>
    <row r="27" spans="1:78" x14ac:dyDescent="0.3">
      <c r="A27" t="s">
        <v>25</v>
      </c>
      <c r="B27">
        <v>-24.318262840715601</v>
      </c>
      <c r="C27">
        <v>-49.143761922603886</v>
      </c>
      <c r="D27">
        <v>1.7634279935629373</v>
      </c>
      <c r="E27">
        <v>0.6020599913279624</v>
      </c>
      <c r="F27">
        <v>1.8325089127062364</v>
      </c>
      <c r="G27">
        <v>0.69897000433601886</v>
      </c>
      <c r="O27" t="s">
        <v>25</v>
      </c>
      <c r="P27">
        <v>-24.318000000000001</v>
      </c>
      <c r="Q27">
        <v>1.7634000000000001</v>
      </c>
      <c r="R27">
        <v>2.3666</v>
      </c>
      <c r="S27">
        <v>-0.60313000000000005</v>
      </c>
      <c r="T27">
        <v>-24.318000000000001</v>
      </c>
      <c r="U27">
        <v>0.60206000000000004</v>
      </c>
      <c r="V27">
        <v>1.2883</v>
      </c>
      <c r="W27">
        <v>-0.68620000000000003</v>
      </c>
      <c r="X27">
        <v>-24.318000000000001</v>
      </c>
      <c r="Y27">
        <v>1.8325</v>
      </c>
      <c r="Z27">
        <v>3.2505000000000002</v>
      </c>
      <c r="AA27">
        <v>-1.4179999999999999</v>
      </c>
      <c r="AB27">
        <v>-24.318000000000001</v>
      </c>
      <c r="AC27">
        <v>0.69896999999999998</v>
      </c>
      <c r="AD27">
        <v>1.8214999999999999</v>
      </c>
      <c r="AE27">
        <v>-1.1225000000000001</v>
      </c>
      <c r="AF27">
        <v>-49.143999999999998</v>
      </c>
      <c r="AG27">
        <v>1.7634000000000001</v>
      </c>
      <c r="AH27">
        <v>2.0956000000000001</v>
      </c>
      <c r="AI27">
        <v>-0.33217999999999998</v>
      </c>
      <c r="AJ27">
        <v>-49.143999999999998</v>
      </c>
      <c r="AK27">
        <v>0.60206000000000004</v>
      </c>
      <c r="AL27">
        <v>0.70284000000000002</v>
      </c>
      <c r="AM27">
        <v>-0.10077999999999999</v>
      </c>
      <c r="AN27">
        <v>-49.143999999999998</v>
      </c>
      <c r="AO27">
        <v>1.8325</v>
      </c>
      <c r="AP27">
        <v>2.6419999999999999</v>
      </c>
      <c r="AQ27">
        <v>-0.80949000000000004</v>
      </c>
      <c r="AR27">
        <v>-49.143999999999998</v>
      </c>
      <c r="AS27">
        <v>0.69896999999999998</v>
      </c>
      <c r="AT27">
        <v>0.90575000000000006</v>
      </c>
      <c r="AU27">
        <v>-0.20677999999999999</v>
      </c>
      <c r="AW27" s="1" t="s">
        <v>199</v>
      </c>
      <c r="AX27">
        <f>_xlfn.QUARTILE.INC(Tabela4[RLOWAVR],1)</f>
        <v>-0.44428000000000001</v>
      </c>
      <c r="AZ27" s="6" t="s">
        <v>97</v>
      </c>
      <c r="BA27" s="6">
        <v>-1.9754</v>
      </c>
      <c r="BD27" s="1" t="s">
        <v>199</v>
      </c>
      <c r="BE27">
        <f>_xlfn.QUARTILE.INC(Tabela4[RLOWAVE],1)</f>
        <v>-0.13059000000000001</v>
      </c>
      <c r="BG27" s="7" t="s">
        <v>46</v>
      </c>
      <c r="BH27" s="7">
        <v>-0.59128999999999998</v>
      </c>
      <c r="BK27" s="6">
        <v>-24.318000000000001</v>
      </c>
      <c r="BL27" s="6">
        <v>1.8325</v>
      </c>
      <c r="BM27" s="6">
        <v>-24.318000000000001</v>
      </c>
      <c r="BN27" s="6">
        <v>0.69896999999999998</v>
      </c>
      <c r="BO27" s="6">
        <v>-22.888000000000002</v>
      </c>
      <c r="BP27" s="6">
        <v>2.5091999999999999</v>
      </c>
      <c r="BQ27" s="6">
        <v>-24.318000000000001</v>
      </c>
      <c r="BR27" s="6">
        <v>0.60206000000000004</v>
      </c>
      <c r="BS27" s="6">
        <v>-49.143999999999998</v>
      </c>
      <c r="BT27" s="6">
        <v>1.8325</v>
      </c>
      <c r="BU27" s="6">
        <v>-49.143999999999998</v>
      </c>
      <c r="BV27" s="6">
        <v>0.69896999999999998</v>
      </c>
      <c r="BW27" s="6">
        <v>-49.143999999999998</v>
      </c>
      <c r="BX27" s="6">
        <v>1.7634000000000001</v>
      </c>
      <c r="BY27" s="6">
        <v>-49.143999999999998</v>
      </c>
      <c r="BZ27" s="6">
        <v>0.60206000000000004</v>
      </c>
    </row>
    <row r="28" spans="1:78" x14ac:dyDescent="0.3">
      <c r="A28" t="s">
        <v>26</v>
      </c>
      <c r="B28">
        <v>-22.193205654365752</v>
      </c>
      <c r="C28">
        <v>-48.779218283157569</v>
      </c>
      <c r="D28">
        <v>2.1613680022349748</v>
      </c>
      <c r="E28">
        <v>1.6627578316815741</v>
      </c>
      <c r="F28">
        <v>2.3483048630481607</v>
      </c>
      <c r="G28">
        <v>1.8129133566428555</v>
      </c>
      <c r="O28" t="s">
        <v>26</v>
      </c>
      <c r="P28">
        <v>-22.193000000000001</v>
      </c>
      <c r="Q28">
        <v>2.1614</v>
      </c>
      <c r="R28">
        <v>2.1888999999999998</v>
      </c>
      <c r="S28">
        <v>-2.7481999999999999E-2</v>
      </c>
      <c r="T28">
        <v>-22.193000000000001</v>
      </c>
      <c r="U28">
        <v>1.6628000000000001</v>
      </c>
      <c r="V28">
        <v>0.70765</v>
      </c>
      <c r="W28">
        <v>0.95509999999999995</v>
      </c>
      <c r="X28">
        <v>-22.193000000000001</v>
      </c>
      <c r="Y28">
        <v>2.3483000000000001</v>
      </c>
      <c r="Z28">
        <v>2.8451</v>
      </c>
      <c r="AA28">
        <v>-0.49682999999999999</v>
      </c>
      <c r="AB28">
        <v>-22.193000000000001</v>
      </c>
      <c r="AC28">
        <v>1.8129</v>
      </c>
      <c r="AD28">
        <v>0.87024000000000001</v>
      </c>
      <c r="AE28">
        <v>0.94267000000000001</v>
      </c>
      <c r="AF28">
        <v>-48.779000000000003</v>
      </c>
      <c r="AG28">
        <v>2.1614</v>
      </c>
      <c r="AH28">
        <v>2.1368999999999998</v>
      </c>
      <c r="AI28">
        <v>2.4475E-2</v>
      </c>
      <c r="AJ28">
        <v>-48.779000000000003</v>
      </c>
      <c r="AK28">
        <v>1.6628000000000001</v>
      </c>
      <c r="AL28">
        <v>0.75505999999999995</v>
      </c>
      <c r="AM28">
        <v>0.90769</v>
      </c>
      <c r="AN28">
        <v>-48.779000000000003</v>
      </c>
      <c r="AO28">
        <v>2.3483000000000001</v>
      </c>
      <c r="AP28">
        <v>2.7334999999999998</v>
      </c>
      <c r="AQ28">
        <v>-0.38523000000000002</v>
      </c>
      <c r="AR28">
        <v>-48.779000000000003</v>
      </c>
      <c r="AS28">
        <v>1.8129</v>
      </c>
      <c r="AT28">
        <v>0.97935000000000005</v>
      </c>
      <c r="AU28">
        <v>0.83357000000000003</v>
      </c>
      <c r="AW28" s="1" t="s">
        <v>200</v>
      </c>
      <c r="AX28">
        <f>_xlfn.QUARTILE.INC(Tabela4[RLOWAVR],3)</f>
        <v>0.41055000000000003</v>
      </c>
      <c r="AZ28" s="7" t="s">
        <v>140</v>
      </c>
      <c r="BA28" s="7">
        <v>1.7262</v>
      </c>
      <c r="BD28" s="1" t="s">
        <v>200</v>
      </c>
      <c r="BE28">
        <f>_xlfn.QUARTILE.INC(Tabela4[RLOWAVE],3)</f>
        <v>0.17237</v>
      </c>
      <c r="BG28" s="7" t="s">
        <v>90</v>
      </c>
      <c r="BH28" s="7">
        <v>-1.119</v>
      </c>
      <c r="BK28" s="7">
        <v>-22.193000000000001</v>
      </c>
      <c r="BL28" s="7">
        <v>2.3483000000000001</v>
      </c>
      <c r="BM28" s="7">
        <v>-22.193000000000001</v>
      </c>
      <c r="BN28" s="7">
        <v>1.8129</v>
      </c>
      <c r="BO28" s="7">
        <v>-22.957000000000001</v>
      </c>
      <c r="BP28" s="7">
        <v>2.4378000000000002</v>
      </c>
      <c r="BQ28" s="7">
        <v>-22.193000000000001</v>
      </c>
      <c r="BR28" s="7">
        <v>1.6628000000000001</v>
      </c>
      <c r="BS28" s="7">
        <v>-48.779000000000003</v>
      </c>
      <c r="BT28" s="7">
        <v>2.3483000000000001</v>
      </c>
      <c r="BU28" s="7">
        <v>-48.779000000000003</v>
      </c>
      <c r="BV28" s="7">
        <v>1.8129</v>
      </c>
      <c r="BW28" s="7">
        <v>-48.779000000000003</v>
      </c>
      <c r="BX28" s="7">
        <v>2.1614</v>
      </c>
      <c r="BY28" s="7">
        <v>-48.779000000000003</v>
      </c>
      <c r="BZ28" s="7">
        <v>1.6628000000000001</v>
      </c>
    </row>
    <row r="29" spans="1:78" x14ac:dyDescent="0.3">
      <c r="A29" t="s">
        <v>27</v>
      </c>
      <c r="B29">
        <v>-22.888381500000008</v>
      </c>
      <c r="C29">
        <v>-48.441289384350434</v>
      </c>
      <c r="D29">
        <v>2.509202522331103</v>
      </c>
      <c r="E29">
        <v>1.505149978319906</v>
      </c>
      <c r="F29">
        <v>3.5899496013257077</v>
      </c>
      <c r="G29">
        <v>1.5440680443502757</v>
      </c>
      <c r="O29" t="s">
        <v>27</v>
      </c>
      <c r="P29">
        <v>-22.888000000000002</v>
      </c>
      <c r="Q29">
        <v>2.5091999999999999</v>
      </c>
      <c r="R29">
        <v>2.2469999999999999</v>
      </c>
      <c r="S29">
        <v>0.26222000000000001</v>
      </c>
      <c r="T29">
        <v>-22.888000000000002</v>
      </c>
      <c r="U29">
        <v>1.5051000000000001</v>
      </c>
      <c r="V29">
        <v>0.89759</v>
      </c>
      <c r="W29">
        <v>0.60755999999999999</v>
      </c>
      <c r="X29">
        <v>-22.888000000000002</v>
      </c>
      <c r="Y29">
        <v>3.5899000000000001</v>
      </c>
      <c r="Z29">
        <v>2.9777</v>
      </c>
      <c r="AA29">
        <v>0.61221000000000003</v>
      </c>
      <c r="AB29">
        <v>-22.888000000000002</v>
      </c>
      <c r="AC29">
        <v>1.5441</v>
      </c>
      <c r="AD29">
        <v>1.1814</v>
      </c>
      <c r="AE29">
        <v>0.36264999999999997</v>
      </c>
      <c r="AF29">
        <v>-48.441000000000003</v>
      </c>
      <c r="AG29">
        <v>2.5091999999999999</v>
      </c>
      <c r="AH29">
        <v>2.1751999999999998</v>
      </c>
      <c r="AI29">
        <v>0.33404</v>
      </c>
      <c r="AJ29">
        <v>-48.441000000000003</v>
      </c>
      <c r="AK29">
        <v>1.5051000000000001</v>
      </c>
      <c r="AL29">
        <v>0.80347000000000002</v>
      </c>
      <c r="AM29">
        <v>0.70167999999999997</v>
      </c>
      <c r="AN29">
        <v>-48.441000000000003</v>
      </c>
      <c r="AO29">
        <v>3.5899000000000001</v>
      </c>
      <c r="AP29">
        <v>2.8184</v>
      </c>
      <c r="AQ29">
        <v>0.77156000000000002</v>
      </c>
      <c r="AR29">
        <v>-48.441000000000003</v>
      </c>
      <c r="AS29">
        <v>1.5441</v>
      </c>
      <c r="AT29">
        <v>1.0476000000000001</v>
      </c>
      <c r="AU29">
        <v>0.4965</v>
      </c>
      <c r="AW29" s="1" t="s">
        <v>201</v>
      </c>
      <c r="AX29">
        <f>AX28-AX27</f>
        <v>0.85482999999999998</v>
      </c>
      <c r="AZ29" s="6" t="s">
        <v>142</v>
      </c>
      <c r="BA29" s="6">
        <v>-1.8126</v>
      </c>
      <c r="BD29" s="1" t="s">
        <v>201</v>
      </c>
      <c r="BE29">
        <f>BE28-BE27</f>
        <v>0.30296000000000001</v>
      </c>
      <c r="BG29" s="6" t="s">
        <v>97</v>
      </c>
      <c r="BH29" s="6">
        <v>-1.6296999999999999</v>
      </c>
      <c r="BK29" s="6">
        <v>-22.888000000000002</v>
      </c>
      <c r="BL29" s="6">
        <v>3.5899000000000001</v>
      </c>
      <c r="BM29" s="6">
        <v>-22.888000000000002</v>
      </c>
      <c r="BN29" s="6">
        <v>1.5441</v>
      </c>
      <c r="BO29" s="6">
        <v>-22.286999999999999</v>
      </c>
      <c r="BP29" s="6">
        <v>2.4756999999999998</v>
      </c>
      <c r="BQ29" s="6">
        <v>-22.888000000000002</v>
      </c>
      <c r="BR29" s="6">
        <v>1.5051000000000001</v>
      </c>
      <c r="BS29" s="6">
        <v>-48.441000000000003</v>
      </c>
      <c r="BT29" s="6">
        <v>3.5899000000000001</v>
      </c>
      <c r="BU29" s="6">
        <v>-48.441000000000003</v>
      </c>
      <c r="BV29" s="6">
        <v>1.5441</v>
      </c>
      <c r="BW29" s="6">
        <v>-48.441000000000003</v>
      </c>
      <c r="BX29" s="6">
        <v>2.5091999999999999</v>
      </c>
      <c r="BY29" s="6">
        <v>-48.441000000000003</v>
      </c>
      <c r="BZ29" s="6">
        <v>1.5051000000000001</v>
      </c>
    </row>
    <row r="30" spans="1:78" x14ac:dyDescent="0.3">
      <c r="A30" t="s">
        <v>28</v>
      </c>
      <c r="B30">
        <v>-22.956895500000009</v>
      </c>
      <c r="C30">
        <v>-46.542333373979822</v>
      </c>
      <c r="D30">
        <v>2.4377505628203879</v>
      </c>
      <c r="E30">
        <v>0</v>
      </c>
      <c r="F30">
        <v>3.4187982905903533</v>
      </c>
      <c r="G30">
        <v>0</v>
      </c>
      <c r="O30" t="s">
        <v>28</v>
      </c>
      <c r="P30">
        <v>-22.957000000000001</v>
      </c>
      <c r="Q30">
        <v>2.4378000000000002</v>
      </c>
      <c r="R30">
        <v>2.2526999999999999</v>
      </c>
      <c r="S30">
        <v>0.18504000000000001</v>
      </c>
      <c r="T30">
        <v>-22.957000000000001</v>
      </c>
      <c r="U30">
        <v>0</v>
      </c>
      <c r="V30">
        <v>0.91630999999999996</v>
      </c>
      <c r="W30">
        <v>-0.91630999999999996</v>
      </c>
      <c r="X30">
        <v>-22.957000000000001</v>
      </c>
      <c r="Y30">
        <v>3.4188000000000001</v>
      </c>
      <c r="Z30">
        <v>2.9908000000000001</v>
      </c>
      <c r="AA30">
        <v>0.42798000000000003</v>
      </c>
      <c r="AB30">
        <v>-22.957000000000001</v>
      </c>
      <c r="AC30">
        <v>0</v>
      </c>
      <c r="AD30">
        <v>1.2121</v>
      </c>
      <c r="AE30">
        <v>-1.2121</v>
      </c>
      <c r="AF30">
        <v>-46.542000000000002</v>
      </c>
      <c r="AG30">
        <v>2.4378000000000002</v>
      </c>
      <c r="AH30">
        <v>2.3902000000000001</v>
      </c>
      <c r="AI30">
        <v>4.7539999999999999E-2</v>
      </c>
      <c r="AJ30">
        <v>-46.542000000000002</v>
      </c>
      <c r="AK30">
        <v>0</v>
      </c>
      <c r="AL30">
        <v>1.0754999999999999</v>
      </c>
      <c r="AM30">
        <v>-1.0754999999999999</v>
      </c>
      <c r="AN30">
        <v>-46.542000000000002</v>
      </c>
      <c r="AO30">
        <v>3.4188000000000001</v>
      </c>
      <c r="AP30">
        <v>3.2951999999999999</v>
      </c>
      <c r="AQ30">
        <v>0.12358</v>
      </c>
      <c r="AR30">
        <v>-46.542000000000002</v>
      </c>
      <c r="AS30">
        <v>0</v>
      </c>
      <c r="AT30">
        <v>1.431</v>
      </c>
      <c r="AU30">
        <v>-1.431</v>
      </c>
      <c r="AW30" s="1" t="s">
        <v>202</v>
      </c>
      <c r="AX30">
        <f>AX28+1.5*AX29</f>
        <v>1.692795</v>
      </c>
      <c r="BD30" s="1" t="s">
        <v>202</v>
      </c>
      <c r="BE30">
        <f>BE28+1.5*BE29</f>
        <v>0.62680999999999998</v>
      </c>
      <c r="BG30" s="7" t="s">
        <v>140</v>
      </c>
      <c r="BH30" s="7">
        <v>0.75912000000000002</v>
      </c>
      <c r="BK30" s="7">
        <v>-22.957000000000001</v>
      </c>
      <c r="BL30" s="7">
        <v>3.4188000000000001</v>
      </c>
      <c r="BM30" s="7">
        <v>-22.957000000000001</v>
      </c>
      <c r="BN30" s="7">
        <v>0</v>
      </c>
      <c r="BO30" s="7">
        <v>-23.798999999999999</v>
      </c>
      <c r="BP30" s="7">
        <v>2.2067999999999999</v>
      </c>
      <c r="BQ30" s="7">
        <v>-22.957000000000001</v>
      </c>
      <c r="BR30" s="7">
        <v>0</v>
      </c>
      <c r="BS30" s="7">
        <v>-46.542000000000002</v>
      </c>
      <c r="BT30" s="7">
        <v>3.4188000000000001</v>
      </c>
      <c r="BU30" s="7">
        <v>-46.542000000000002</v>
      </c>
      <c r="BV30" s="7">
        <v>0</v>
      </c>
      <c r="BW30" s="7">
        <v>-46.542000000000002</v>
      </c>
      <c r="BX30" s="7">
        <v>2.4378000000000002</v>
      </c>
      <c r="BY30" s="7">
        <v>-46.542000000000002</v>
      </c>
      <c r="BZ30" s="7">
        <v>0</v>
      </c>
    </row>
    <row r="31" spans="1:78" x14ac:dyDescent="0.3">
      <c r="A31" t="s">
        <v>29</v>
      </c>
      <c r="B31">
        <v>-22.286516985000006</v>
      </c>
      <c r="C31">
        <v>-48.126833324115658</v>
      </c>
      <c r="D31">
        <v>2.4756711883244296</v>
      </c>
      <c r="E31">
        <v>1.7403626894942439</v>
      </c>
      <c r="F31">
        <v>3.5718252490408289</v>
      </c>
      <c r="G31">
        <v>1.8692317197309762</v>
      </c>
      <c r="O31" t="s">
        <v>29</v>
      </c>
      <c r="P31">
        <v>-22.286999999999999</v>
      </c>
      <c r="Q31">
        <v>2.4756999999999998</v>
      </c>
      <c r="R31">
        <v>2.1966999999999999</v>
      </c>
      <c r="S31">
        <v>0.27901999999999999</v>
      </c>
      <c r="T31">
        <v>-22.286999999999999</v>
      </c>
      <c r="U31">
        <v>1.7403999999999999</v>
      </c>
      <c r="V31">
        <v>0.73314999999999997</v>
      </c>
      <c r="W31">
        <v>1.0072000000000001</v>
      </c>
      <c r="X31">
        <v>-22.286999999999999</v>
      </c>
      <c r="Y31">
        <v>3.5718000000000001</v>
      </c>
      <c r="Z31">
        <v>2.8628999999999998</v>
      </c>
      <c r="AA31">
        <v>0.70889000000000002</v>
      </c>
      <c r="AB31">
        <v>-22.286999999999999</v>
      </c>
      <c r="AC31">
        <v>1.8692</v>
      </c>
      <c r="AD31">
        <v>0.91200999999999999</v>
      </c>
      <c r="AE31">
        <v>0.95721999999999996</v>
      </c>
      <c r="AF31">
        <v>-48.127000000000002</v>
      </c>
      <c r="AG31">
        <v>2.4756999999999998</v>
      </c>
      <c r="AH31">
        <v>2.2107999999999999</v>
      </c>
      <c r="AI31">
        <v>0.26490000000000002</v>
      </c>
      <c r="AJ31">
        <v>-48.127000000000002</v>
      </c>
      <c r="AK31">
        <v>1.7403999999999999</v>
      </c>
      <c r="AL31">
        <v>0.84852000000000005</v>
      </c>
      <c r="AM31">
        <v>0.89183999999999997</v>
      </c>
      <c r="AN31">
        <v>-48.127000000000002</v>
      </c>
      <c r="AO31">
        <v>3.5718000000000001</v>
      </c>
      <c r="AP31">
        <v>2.8973</v>
      </c>
      <c r="AQ31">
        <v>0.67447999999999997</v>
      </c>
      <c r="AR31">
        <v>-48.127000000000002</v>
      </c>
      <c r="AS31">
        <v>1.8692</v>
      </c>
      <c r="AT31">
        <v>1.1111</v>
      </c>
      <c r="AU31">
        <v>0.75817999999999997</v>
      </c>
      <c r="AW31" s="1" t="s">
        <v>203</v>
      </c>
      <c r="AX31">
        <f>AX27-1.5*AX29</f>
        <v>-1.7265250000000001</v>
      </c>
      <c r="BD31" s="1" t="s">
        <v>203</v>
      </c>
      <c r="BE31">
        <f>BE27-1.5*BE29</f>
        <v>-0.58503000000000005</v>
      </c>
      <c r="BG31" s="6" t="s">
        <v>142</v>
      </c>
      <c r="BH31" s="6">
        <v>-1.3378000000000001</v>
      </c>
      <c r="BK31" s="6">
        <v>-22.286999999999999</v>
      </c>
      <c r="BL31" s="6">
        <v>3.5718000000000001</v>
      </c>
      <c r="BM31" s="6">
        <v>-22.286999999999999</v>
      </c>
      <c r="BN31" s="6">
        <v>1.8692</v>
      </c>
      <c r="BO31" s="6">
        <v>-21.067</v>
      </c>
      <c r="BP31" s="6">
        <v>1.7482</v>
      </c>
      <c r="BQ31" s="6">
        <v>-22.286999999999999</v>
      </c>
      <c r="BR31" s="6">
        <v>1.7403999999999999</v>
      </c>
      <c r="BS31" s="6">
        <v>-48.127000000000002</v>
      </c>
      <c r="BT31" s="6">
        <v>3.5718000000000001</v>
      </c>
      <c r="BU31" s="6">
        <v>-48.127000000000002</v>
      </c>
      <c r="BV31" s="6">
        <v>1.8692</v>
      </c>
      <c r="BW31" s="6">
        <v>-48.127000000000002</v>
      </c>
      <c r="BX31" s="6">
        <v>2.4756999999999998</v>
      </c>
      <c r="BY31" s="6">
        <v>-48.127000000000002</v>
      </c>
      <c r="BZ31" s="6">
        <v>1.7403999999999999</v>
      </c>
    </row>
    <row r="32" spans="1:78" x14ac:dyDescent="0.3">
      <c r="A32" t="s">
        <v>30</v>
      </c>
      <c r="B32">
        <v>-23.799381418972601</v>
      </c>
      <c r="C32">
        <v>-48.597414973797804</v>
      </c>
      <c r="D32">
        <v>2.2068258760318495</v>
      </c>
      <c r="E32">
        <v>0.47712125471966244</v>
      </c>
      <c r="F32">
        <v>2.3873898263387292</v>
      </c>
      <c r="G32">
        <v>0.47712125471966244</v>
      </c>
      <c r="O32" t="s">
        <v>30</v>
      </c>
      <c r="P32">
        <v>-23.798999999999999</v>
      </c>
      <c r="Q32">
        <v>2.2067999999999999</v>
      </c>
      <c r="R32">
        <v>2.3231999999999999</v>
      </c>
      <c r="S32">
        <v>-0.11634</v>
      </c>
      <c r="T32">
        <v>-23.798999999999999</v>
      </c>
      <c r="U32">
        <v>0.47711999999999999</v>
      </c>
      <c r="V32">
        <v>1.1465000000000001</v>
      </c>
      <c r="W32">
        <v>-0.66937000000000002</v>
      </c>
      <c r="X32">
        <v>-23.798999999999999</v>
      </c>
      <c r="Y32">
        <v>2.3874</v>
      </c>
      <c r="Z32">
        <v>3.1515</v>
      </c>
      <c r="AA32">
        <v>-0.76414000000000004</v>
      </c>
      <c r="AB32">
        <v>-23.798999999999999</v>
      </c>
      <c r="AC32">
        <v>0.47711999999999999</v>
      </c>
      <c r="AD32">
        <v>1.5891999999999999</v>
      </c>
      <c r="AE32">
        <v>-1.1121000000000001</v>
      </c>
      <c r="AF32">
        <v>-48.597000000000001</v>
      </c>
      <c r="AG32">
        <v>2.2067999999999999</v>
      </c>
      <c r="AH32">
        <v>2.1575000000000002</v>
      </c>
      <c r="AI32">
        <v>4.9343999999999999E-2</v>
      </c>
      <c r="AJ32">
        <v>-48.597000000000001</v>
      </c>
      <c r="AK32">
        <v>0.47711999999999999</v>
      </c>
      <c r="AL32">
        <v>0.78110999999999997</v>
      </c>
      <c r="AM32">
        <v>-0.30398999999999998</v>
      </c>
      <c r="AN32">
        <v>-48.597000000000001</v>
      </c>
      <c r="AO32">
        <v>2.3874</v>
      </c>
      <c r="AP32">
        <v>2.7791999999999999</v>
      </c>
      <c r="AQ32">
        <v>-0.39179000000000003</v>
      </c>
      <c r="AR32">
        <v>-48.597000000000001</v>
      </c>
      <c r="AS32">
        <v>0.47711999999999999</v>
      </c>
      <c r="AT32">
        <v>1.016</v>
      </c>
      <c r="AU32">
        <v>-0.53893000000000002</v>
      </c>
      <c r="BD32" s="1"/>
      <c r="BG32" s="7" t="s">
        <v>145</v>
      </c>
      <c r="BH32" s="7">
        <v>-0.58547000000000005</v>
      </c>
      <c r="BK32" s="7">
        <v>-23.798999999999999</v>
      </c>
      <c r="BL32" s="7">
        <v>2.3874</v>
      </c>
      <c r="BM32" s="7">
        <v>-23.798999999999999</v>
      </c>
      <c r="BN32" s="7">
        <v>0.47711999999999999</v>
      </c>
      <c r="BO32" s="7">
        <v>-23.312999999999999</v>
      </c>
      <c r="BP32" s="7">
        <v>2.3673999999999999</v>
      </c>
      <c r="BQ32" s="7">
        <v>-23.798999999999999</v>
      </c>
      <c r="BR32" s="7">
        <v>0.47711999999999999</v>
      </c>
      <c r="BS32" s="7">
        <v>-48.597000000000001</v>
      </c>
      <c r="BT32" s="7">
        <v>2.3874</v>
      </c>
      <c r="BU32" s="7">
        <v>-48.597000000000001</v>
      </c>
      <c r="BV32" s="7">
        <v>0.47711999999999999</v>
      </c>
      <c r="BW32" s="7">
        <v>-48.597000000000001</v>
      </c>
      <c r="BX32" s="7">
        <v>2.2067999999999999</v>
      </c>
      <c r="BY32" s="7">
        <v>-48.597000000000001</v>
      </c>
      <c r="BZ32" s="7">
        <v>0.47711999999999999</v>
      </c>
    </row>
    <row r="33" spans="1:78" x14ac:dyDescent="0.3">
      <c r="A33" t="s">
        <v>31</v>
      </c>
      <c r="B33">
        <v>-21.067039566902153</v>
      </c>
      <c r="C33">
        <v>-50.149281252785258</v>
      </c>
      <c r="D33">
        <v>1.7481880270062005</v>
      </c>
      <c r="E33">
        <v>0</v>
      </c>
      <c r="F33">
        <v>1.8692317197309762</v>
      </c>
      <c r="G33">
        <v>0</v>
      </c>
      <c r="O33" t="s">
        <v>31</v>
      </c>
      <c r="P33">
        <v>-21.067</v>
      </c>
      <c r="Q33">
        <v>1.7482</v>
      </c>
      <c r="R33">
        <v>2.0947</v>
      </c>
      <c r="S33">
        <v>-0.34649000000000002</v>
      </c>
      <c r="T33">
        <v>-21.067</v>
      </c>
      <c r="U33">
        <v>0</v>
      </c>
      <c r="V33">
        <v>0.39996999999999999</v>
      </c>
      <c r="W33">
        <v>-0.39996999999999999</v>
      </c>
      <c r="X33">
        <v>-21.067</v>
      </c>
      <c r="Y33">
        <v>1.8692</v>
      </c>
      <c r="Z33">
        <v>2.6303000000000001</v>
      </c>
      <c r="AA33">
        <v>-0.76107000000000002</v>
      </c>
      <c r="AB33">
        <v>-21.067</v>
      </c>
      <c r="AC33">
        <v>0</v>
      </c>
      <c r="AD33">
        <v>0.36614000000000002</v>
      </c>
      <c r="AE33">
        <v>-0.36614000000000002</v>
      </c>
      <c r="AF33">
        <v>-50.149000000000001</v>
      </c>
      <c r="AG33">
        <v>1.7482</v>
      </c>
      <c r="AH33">
        <v>1.9817</v>
      </c>
      <c r="AI33">
        <v>-0.23355000000000001</v>
      </c>
      <c r="AJ33">
        <v>-50.149000000000001</v>
      </c>
      <c r="AK33">
        <v>0</v>
      </c>
      <c r="AL33">
        <v>0.55879000000000001</v>
      </c>
      <c r="AM33">
        <v>-0.55879000000000001</v>
      </c>
      <c r="AN33">
        <v>-50.149000000000001</v>
      </c>
      <c r="AO33">
        <v>1.8692</v>
      </c>
      <c r="AP33">
        <v>2.3895</v>
      </c>
      <c r="AQ33">
        <v>-0.52027000000000001</v>
      </c>
      <c r="AR33">
        <v>-50.149000000000001</v>
      </c>
      <c r="AS33">
        <v>0</v>
      </c>
      <c r="AT33">
        <v>0.70274000000000003</v>
      </c>
      <c r="AU33">
        <v>-0.70274000000000003</v>
      </c>
      <c r="BD33" s="1"/>
      <c r="BK33" s="6">
        <v>-21.067</v>
      </c>
      <c r="BL33" s="6">
        <v>1.8692</v>
      </c>
      <c r="BM33" s="6">
        <v>-21.067</v>
      </c>
      <c r="BN33" s="6">
        <v>0</v>
      </c>
      <c r="BO33" s="6">
        <v>-21.81</v>
      </c>
      <c r="BP33" s="6">
        <v>1.7634000000000001</v>
      </c>
      <c r="BQ33" s="6">
        <v>-21.067</v>
      </c>
      <c r="BR33" s="6">
        <v>0</v>
      </c>
      <c r="BS33" s="6">
        <v>-50.149000000000001</v>
      </c>
      <c r="BT33" s="6">
        <v>1.8692</v>
      </c>
      <c r="BU33" s="6">
        <v>-50.149000000000001</v>
      </c>
      <c r="BV33" s="6">
        <v>0</v>
      </c>
      <c r="BW33" s="6">
        <v>-50.149000000000001</v>
      </c>
      <c r="BX33" s="6">
        <v>1.7482</v>
      </c>
      <c r="BY33" s="6">
        <v>-50.149000000000001</v>
      </c>
      <c r="BZ33" s="6">
        <v>0</v>
      </c>
    </row>
    <row r="34" spans="1:78" x14ac:dyDescent="0.3">
      <c r="A34" t="s">
        <v>32</v>
      </c>
      <c r="B34">
        <v>-23.312674394775829</v>
      </c>
      <c r="C34">
        <v>-47.133658373434912</v>
      </c>
      <c r="D34">
        <v>2.3673559210260189</v>
      </c>
      <c r="E34">
        <v>0.84509804001425681</v>
      </c>
      <c r="F34">
        <v>2.9982593384236988</v>
      </c>
      <c r="G34">
        <v>0.84509804001425681</v>
      </c>
      <c r="O34" t="s">
        <v>32</v>
      </c>
      <c r="P34">
        <v>-23.312999999999999</v>
      </c>
      <c r="Q34">
        <v>2.3673999999999999</v>
      </c>
      <c r="R34">
        <v>2.2825000000000002</v>
      </c>
      <c r="S34">
        <v>8.4891999999999995E-2</v>
      </c>
      <c r="T34">
        <v>-23.312999999999999</v>
      </c>
      <c r="U34">
        <v>0.84509999999999996</v>
      </c>
      <c r="V34">
        <v>1.0135000000000001</v>
      </c>
      <c r="W34">
        <v>-0.16841999999999999</v>
      </c>
      <c r="X34">
        <v>-23.312999999999999</v>
      </c>
      <c r="Y34">
        <v>2.9983</v>
      </c>
      <c r="Z34">
        <v>3.0587</v>
      </c>
      <c r="AA34">
        <v>-6.0423999999999999E-2</v>
      </c>
      <c r="AB34">
        <v>-23.312999999999999</v>
      </c>
      <c r="AC34">
        <v>0.84509999999999996</v>
      </c>
      <c r="AD34">
        <v>1.3713</v>
      </c>
      <c r="AE34">
        <v>-0.52625</v>
      </c>
      <c r="AF34">
        <v>-47.134</v>
      </c>
      <c r="AG34">
        <v>2.3673999999999999</v>
      </c>
      <c r="AH34">
        <v>2.3231999999999999</v>
      </c>
      <c r="AI34">
        <v>4.4110000000000003E-2</v>
      </c>
      <c r="AJ34">
        <v>-47.134</v>
      </c>
      <c r="AK34">
        <v>0.84509999999999996</v>
      </c>
      <c r="AL34">
        <v>0.99080999999999997</v>
      </c>
      <c r="AM34">
        <v>-0.14571000000000001</v>
      </c>
      <c r="AN34">
        <v>-47.134</v>
      </c>
      <c r="AO34">
        <v>2.9983</v>
      </c>
      <c r="AP34">
        <v>3.1467000000000001</v>
      </c>
      <c r="AQ34">
        <v>-0.14848</v>
      </c>
      <c r="AR34">
        <v>-47.134</v>
      </c>
      <c r="AS34">
        <v>0.84509999999999996</v>
      </c>
      <c r="AT34">
        <v>1.3116000000000001</v>
      </c>
      <c r="AU34">
        <v>-0.46647</v>
      </c>
      <c r="BD34" s="1"/>
      <c r="BK34" s="7">
        <v>-23.312999999999999</v>
      </c>
      <c r="BL34" s="7">
        <v>2.9983</v>
      </c>
      <c r="BM34" s="7">
        <v>-23.312999999999999</v>
      </c>
      <c r="BN34" s="7">
        <v>0.84509999999999996</v>
      </c>
      <c r="BO34" s="7">
        <v>-24.725999999999999</v>
      </c>
      <c r="BP34" s="7">
        <v>2.1492</v>
      </c>
      <c r="BQ34" s="7">
        <v>-23.312999999999999</v>
      </c>
      <c r="BR34" s="7">
        <v>0.84509999999999996</v>
      </c>
      <c r="BS34" s="7">
        <v>-47.134</v>
      </c>
      <c r="BT34" s="7">
        <v>2.9983</v>
      </c>
      <c r="BU34" s="7">
        <v>-47.134</v>
      </c>
      <c r="BV34" s="7">
        <v>0.84509999999999996</v>
      </c>
      <c r="BW34" s="7">
        <v>-47.134</v>
      </c>
      <c r="BX34" s="7">
        <v>2.3673999999999999</v>
      </c>
      <c r="BY34" s="7">
        <v>-47.134</v>
      </c>
      <c r="BZ34" s="7">
        <v>0.84509999999999996</v>
      </c>
    </row>
    <row r="35" spans="1:78" x14ac:dyDescent="0.3">
      <c r="A35" t="s">
        <v>33</v>
      </c>
      <c r="B35">
        <v>-21.809705286609603</v>
      </c>
      <c r="C35">
        <v>-49.6003544059215</v>
      </c>
      <c r="D35">
        <v>1.7634279935629373</v>
      </c>
      <c r="E35">
        <v>1.2041199826559248</v>
      </c>
      <c r="F35">
        <v>1.919078092376074</v>
      </c>
      <c r="G35">
        <v>1.2304489213782739</v>
      </c>
      <c r="O35" t="s">
        <v>33</v>
      </c>
      <c r="P35">
        <v>-21.81</v>
      </c>
      <c r="Q35">
        <v>1.7634000000000001</v>
      </c>
      <c r="R35">
        <v>2.1568000000000001</v>
      </c>
      <c r="S35">
        <v>-0.39334999999999998</v>
      </c>
      <c r="T35">
        <v>-21.81</v>
      </c>
      <c r="U35">
        <v>1.2040999999999999</v>
      </c>
      <c r="V35">
        <v>0.60287999999999997</v>
      </c>
      <c r="W35">
        <v>0.60124</v>
      </c>
      <c r="X35">
        <v>-21.81</v>
      </c>
      <c r="Y35">
        <v>1.9191</v>
      </c>
      <c r="Z35">
        <v>2.7719999999999998</v>
      </c>
      <c r="AA35">
        <v>-0.85289000000000004</v>
      </c>
      <c r="AB35">
        <v>-21.81</v>
      </c>
      <c r="AC35">
        <v>1.2303999999999999</v>
      </c>
      <c r="AD35">
        <v>0.69857999999999998</v>
      </c>
      <c r="AE35">
        <v>0.53186999999999995</v>
      </c>
      <c r="AF35">
        <v>-49.6</v>
      </c>
      <c r="AG35">
        <v>1.7634000000000001</v>
      </c>
      <c r="AH35">
        <v>2.0438999999999998</v>
      </c>
      <c r="AI35">
        <v>-0.28047</v>
      </c>
      <c r="AJ35">
        <v>-49.6</v>
      </c>
      <c r="AK35">
        <v>1.2040999999999999</v>
      </c>
      <c r="AL35">
        <v>0.63743000000000005</v>
      </c>
      <c r="AM35">
        <v>0.56669000000000003</v>
      </c>
      <c r="AN35">
        <v>-49.6</v>
      </c>
      <c r="AO35">
        <v>1.9191</v>
      </c>
      <c r="AP35">
        <v>2.5272999999999999</v>
      </c>
      <c r="AQ35">
        <v>-0.60826000000000002</v>
      </c>
      <c r="AR35">
        <v>-49.6</v>
      </c>
      <c r="AS35">
        <v>1.2303999999999999</v>
      </c>
      <c r="AT35">
        <v>0.81357000000000002</v>
      </c>
      <c r="AU35">
        <v>0.41687999999999997</v>
      </c>
      <c r="BK35" s="6">
        <v>-21.81</v>
      </c>
      <c r="BL35" s="6">
        <v>1.9191</v>
      </c>
      <c r="BM35" s="6">
        <v>-21.81</v>
      </c>
      <c r="BN35" s="6">
        <v>1.2303999999999999</v>
      </c>
      <c r="BO35" s="6">
        <v>-22.907</v>
      </c>
      <c r="BP35" s="6">
        <v>2.5198</v>
      </c>
      <c r="BQ35" s="6">
        <v>-21.81</v>
      </c>
      <c r="BR35" s="6">
        <v>1.2040999999999999</v>
      </c>
      <c r="BS35" s="6">
        <v>-49.6</v>
      </c>
      <c r="BT35" s="6">
        <v>1.9191</v>
      </c>
      <c r="BU35" s="6">
        <v>-49.6</v>
      </c>
      <c r="BV35" s="6">
        <v>1.2303999999999999</v>
      </c>
      <c r="BW35" s="6">
        <v>-49.6</v>
      </c>
      <c r="BX35" s="6">
        <v>1.7634000000000001</v>
      </c>
      <c r="BY35" s="6">
        <v>-49.6</v>
      </c>
      <c r="BZ35" s="6">
        <v>1.2040999999999999</v>
      </c>
    </row>
    <row r="36" spans="1:78" x14ac:dyDescent="0.3">
      <c r="A36" t="s">
        <v>151</v>
      </c>
      <c r="B36">
        <v>-24.726360972223041</v>
      </c>
      <c r="C36">
        <v>-48.104999809005243</v>
      </c>
      <c r="D36">
        <v>2.1492191126553797</v>
      </c>
      <c r="E36">
        <v>1.2304489213782739</v>
      </c>
      <c r="F36">
        <v>2.4608978427565478</v>
      </c>
      <c r="G36">
        <v>2.1139433523068369</v>
      </c>
      <c r="O36" t="s">
        <v>151</v>
      </c>
      <c r="P36">
        <v>-24.725999999999999</v>
      </c>
      <c r="Q36">
        <v>2.1492</v>
      </c>
      <c r="R36">
        <v>2.4007000000000001</v>
      </c>
      <c r="S36">
        <v>-0.25146000000000002</v>
      </c>
      <c r="T36">
        <v>-24.725999999999999</v>
      </c>
      <c r="U36">
        <v>1.2303999999999999</v>
      </c>
      <c r="V36">
        <v>1.3997999999999999</v>
      </c>
      <c r="W36">
        <v>-0.16930999999999999</v>
      </c>
      <c r="X36">
        <v>-24.725999999999999</v>
      </c>
      <c r="Y36">
        <v>2.4609000000000001</v>
      </c>
      <c r="Z36">
        <v>3.3283999999999998</v>
      </c>
      <c r="AA36">
        <v>-0.86746000000000001</v>
      </c>
      <c r="AB36">
        <v>-24.725999999999999</v>
      </c>
      <c r="AC36">
        <v>2.1139000000000001</v>
      </c>
      <c r="AD36">
        <v>2.0041000000000002</v>
      </c>
      <c r="AE36">
        <v>0.10979999999999999</v>
      </c>
      <c r="AF36">
        <v>-48.104999999999997</v>
      </c>
      <c r="AG36">
        <v>2.1492</v>
      </c>
      <c r="AH36">
        <v>2.2132000000000001</v>
      </c>
      <c r="AI36">
        <v>-6.4026E-2</v>
      </c>
      <c r="AJ36">
        <v>-48.104999999999997</v>
      </c>
      <c r="AK36">
        <v>1.2303999999999999</v>
      </c>
      <c r="AL36">
        <v>0.85165000000000002</v>
      </c>
      <c r="AM36">
        <v>0.37880000000000003</v>
      </c>
      <c r="AN36">
        <v>-48.104999999999997</v>
      </c>
      <c r="AO36">
        <v>2.4609000000000001</v>
      </c>
      <c r="AP36">
        <v>2.9028</v>
      </c>
      <c r="AQ36">
        <v>-0.44192999999999999</v>
      </c>
      <c r="AR36">
        <v>-48.104999999999997</v>
      </c>
      <c r="AS36">
        <v>2.1139000000000001</v>
      </c>
      <c r="AT36">
        <v>1.1154999999999999</v>
      </c>
      <c r="AU36">
        <v>0.99848000000000003</v>
      </c>
      <c r="AW36" s="1" t="s">
        <v>189</v>
      </c>
      <c r="AZ36" s="1" t="s">
        <v>204</v>
      </c>
      <c r="BD36" s="1" t="s">
        <v>189</v>
      </c>
      <c r="BG36" s="1" t="s">
        <v>204</v>
      </c>
      <c r="BK36" s="7">
        <v>-24.725999999999999</v>
      </c>
      <c r="BL36" s="7">
        <v>2.4609000000000001</v>
      </c>
      <c r="BM36" s="7">
        <v>-24.725999999999999</v>
      </c>
      <c r="BN36" s="7">
        <v>2.1139000000000001</v>
      </c>
      <c r="BO36" s="7">
        <v>-22.74</v>
      </c>
      <c r="BP36" s="7">
        <v>2.4870999999999999</v>
      </c>
      <c r="BQ36" s="7">
        <v>-24.725999999999999</v>
      </c>
      <c r="BR36" s="7">
        <v>1.2303999999999999</v>
      </c>
      <c r="BS36" s="7">
        <v>-48.104999999999997</v>
      </c>
      <c r="BT36" s="7">
        <v>2.4609000000000001</v>
      </c>
      <c r="BU36" s="7">
        <v>-48.104999999999997</v>
      </c>
      <c r="BV36" s="7">
        <v>2.1139000000000001</v>
      </c>
      <c r="BW36" s="7">
        <v>-48.104999999999997</v>
      </c>
      <c r="BX36" s="7">
        <v>2.1492</v>
      </c>
      <c r="BY36" s="7">
        <v>-48.104999999999997</v>
      </c>
      <c r="BZ36" s="7">
        <v>1.2303999999999999</v>
      </c>
    </row>
    <row r="37" spans="1:78" x14ac:dyDescent="0.3">
      <c r="A37" t="s">
        <v>34</v>
      </c>
      <c r="B37">
        <v>-22.907342500000002</v>
      </c>
      <c r="C37">
        <v>-47.06015627297316</v>
      </c>
      <c r="D37">
        <v>2.5198279937757189</v>
      </c>
      <c r="E37">
        <v>2.3909351071033793</v>
      </c>
      <c r="F37">
        <v>4.1599279528959849</v>
      </c>
      <c r="G37">
        <v>3.0899051114393981</v>
      </c>
      <c r="O37" t="s">
        <v>34</v>
      </c>
      <c r="P37">
        <v>-22.907</v>
      </c>
      <c r="Q37">
        <v>2.5198</v>
      </c>
      <c r="R37">
        <v>2.2486000000000002</v>
      </c>
      <c r="S37">
        <v>0.27126</v>
      </c>
      <c r="T37">
        <v>-22.907</v>
      </c>
      <c r="U37">
        <v>2.3908999999999998</v>
      </c>
      <c r="V37">
        <v>0.90276999999999996</v>
      </c>
      <c r="W37">
        <v>1.4882</v>
      </c>
      <c r="X37">
        <v>-22.907</v>
      </c>
      <c r="Y37">
        <v>4.1599000000000004</v>
      </c>
      <c r="Z37">
        <v>2.9813999999999998</v>
      </c>
      <c r="AA37">
        <v>1.1786000000000001</v>
      </c>
      <c r="AB37">
        <v>-22.907</v>
      </c>
      <c r="AC37">
        <v>3.0899000000000001</v>
      </c>
      <c r="AD37">
        <v>1.1899</v>
      </c>
      <c r="AE37">
        <v>1.9</v>
      </c>
      <c r="AF37">
        <v>-47.06</v>
      </c>
      <c r="AG37">
        <v>2.5198</v>
      </c>
      <c r="AH37">
        <v>2.3315999999999999</v>
      </c>
      <c r="AI37">
        <v>0.18826000000000001</v>
      </c>
      <c r="AJ37">
        <v>-47.06</v>
      </c>
      <c r="AK37">
        <v>2.3908999999999998</v>
      </c>
      <c r="AL37">
        <v>1.0013000000000001</v>
      </c>
      <c r="AM37">
        <v>1.3895999999999999</v>
      </c>
      <c r="AN37">
        <v>-47.06</v>
      </c>
      <c r="AO37">
        <v>4.1599000000000004</v>
      </c>
      <c r="AP37">
        <v>3.1652</v>
      </c>
      <c r="AQ37">
        <v>0.99473</v>
      </c>
      <c r="AR37">
        <v>-47.06</v>
      </c>
      <c r="AS37">
        <v>3.0899000000000001</v>
      </c>
      <c r="AT37">
        <v>1.3264</v>
      </c>
      <c r="AU37">
        <v>1.7635000000000001</v>
      </c>
      <c r="BK37" s="6">
        <v>-22.907</v>
      </c>
      <c r="BL37" s="6">
        <v>4.1599000000000004</v>
      </c>
      <c r="BM37" s="6">
        <v>-22.907</v>
      </c>
      <c r="BN37" s="6">
        <v>3.0899000000000001</v>
      </c>
      <c r="BO37" s="6">
        <v>-25.016999999999999</v>
      </c>
      <c r="BP37" s="6">
        <v>2.5091999999999999</v>
      </c>
      <c r="BQ37" s="6">
        <v>-22.907</v>
      </c>
      <c r="BR37" s="6">
        <v>2.3908999999999998</v>
      </c>
      <c r="BS37" s="6">
        <v>-47.06</v>
      </c>
      <c r="BT37" s="6">
        <v>4.1599000000000004</v>
      </c>
      <c r="BU37" s="6">
        <v>-47.06</v>
      </c>
      <c r="BV37" s="6">
        <v>3.0899000000000001</v>
      </c>
      <c r="BW37" s="6">
        <v>-47.06</v>
      </c>
      <c r="BX37" s="6">
        <v>2.5198</v>
      </c>
      <c r="BY37" s="6">
        <v>-47.06</v>
      </c>
      <c r="BZ37" s="6">
        <v>2.3908999999999998</v>
      </c>
    </row>
    <row r="38" spans="1:78" x14ac:dyDescent="0.3">
      <c r="A38" t="s">
        <v>152</v>
      </c>
      <c r="B38">
        <v>-22.740091913881155</v>
      </c>
      <c r="C38">
        <v>-45.58920170044906</v>
      </c>
      <c r="D38">
        <v>2.4871383754771865</v>
      </c>
      <c r="E38">
        <v>1.9493900066449128</v>
      </c>
      <c r="F38">
        <v>4.2060969447065668</v>
      </c>
      <c r="G38">
        <v>2.53655844257153</v>
      </c>
      <c r="O38" t="s">
        <v>152</v>
      </c>
      <c r="P38">
        <v>-22.74</v>
      </c>
      <c r="Q38">
        <v>2.4870999999999999</v>
      </c>
      <c r="R38">
        <v>2.2345999999999999</v>
      </c>
      <c r="S38">
        <v>0.25256000000000001</v>
      </c>
      <c r="T38">
        <v>-22.74</v>
      </c>
      <c r="U38">
        <v>1.9494</v>
      </c>
      <c r="V38">
        <v>0.85707</v>
      </c>
      <c r="W38">
        <v>1.0923</v>
      </c>
      <c r="X38">
        <v>-22.74</v>
      </c>
      <c r="Y38">
        <v>4.2061000000000002</v>
      </c>
      <c r="Z38">
        <v>2.9495</v>
      </c>
      <c r="AA38">
        <v>1.2565999999999999</v>
      </c>
      <c r="AB38">
        <v>-22.74</v>
      </c>
      <c r="AC38">
        <v>2.5366</v>
      </c>
      <c r="AD38">
        <v>1.115</v>
      </c>
      <c r="AE38">
        <v>1.4215</v>
      </c>
      <c r="AF38">
        <v>-45.588999999999999</v>
      </c>
      <c r="AG38">
        <v>2.4870999999999999</v>
      </c>
      <c r="AH38">
        <v>2.4981</v>
      </c>
      <c r="AI38">
        <v>-1.1011E-2</v>
      </c>
      <c r="AJ38">
        <v>-45.588999999999999</v>
      </c>
      <c r="AK38">
        <v>1.9494</v>
      </c>
      <c r="AL38">
        <v>1.2121</v>
      </c>
      <c r="AM38">
        <v>0.73733000000000004</v>
      </c>
      <c r="AN38">
        <v>-45.588999999999999</v>
      </c>
      <c r="AO38">
        <v>4.2061000000000002</v>
      </c>
      <c r="AP38">
        <v>3.5346000000000002</v>
      </c>
      <c r="AQ38">
        <v>0.67154000000000003</v>
      </c>
      <c r="AR38">
        <v>-45.588999999999999</v>
      </c>
      <c r="AS38">
        <v>2.5366</v>
      </c>
      <c r="AT38">
        <v>1.6234</v>
      </c>
      <c r="AU38">
        <v>0.91317999999999999</v>
      </c>
      <c r="AW38" s="1" t="s">
        <v>199</v>
      </c>
      <c r="AX38">
        <f>_xlfn.QUARTILE.INC(AU2:AU174,1)</f>
        <v>-0.74770000000000003</v>
      </c>
      <c r="BD38" s="1" t="s">
        <v>199</v>
      </c>
      <c r="BE38">
        <f>_xlfn.QUARTILE.INC(Tabela4[RLOSPLE],1)</f>
        <v>-0.60570999999999997</v>
      </c>
      <c r="BK38" s="7">
        <v>-22.74</v>
      </c>
      <c r="BL38" s="7">
        <v>4.2061000000000002</v>
      </c>
      <c r="BM38" s="7">
        <v>-22.74</v>
      </c>
      <c r="BN38" s="7">
        <v>2.5366</v>
      </c>
      <c r="BO38" s="7">
        <v>-24.007000000000001</v>
      </c>
      <c r="BP38" s="7">
        <v>2.3365</v>
      </c>
      <c r="BQ38" s="7">
        <v>-22.74</v>
      </c>
      <c r="BR38" s="7">
        <v>1.9494</v>
      </c>
      <c r="BS38" s="7">
        <v>-45.588999999999999</v>
      </c>
      <c r="BT38" s="7">
        <v>4.2061000000000002</v>
      </c>
      <c r="BU38" s="7">
        <v>-45.588999999999999</v>
      </c>
      <c r="BV38" s="7">
        <v>2.5366</v>
      </c>
      <c r="BW38" s="7">
        <v>-45.588999999999999</v>
      </c>
      <c r="BX38" s="7">
        <v>2.4870999999999999</v>
      </c>
      <c r="BY38" s="7">
        <v>-45.588999999999999</v>
      </c>
      <c r="BZ38" s="7">
        <v>1.9494</v>
      </c>
    </row>
    <row r="39" spans="1:78" x14ac:dyDescent="0.3">
      <c r="A39" t="s">
        <v>153</v>
      </c>
      <c r="B39">
        <v>-25.016908069980904</v>
      </c>
      <c r="C39">
        <v>-47.928482814429735</v>
      </c>
      <c r="D39">
        <v>2.509202522331103</v>
      </c>
      <c r="E39">
        <v>2.0934216851622351</v>
      </c>
      <c r="F39">
        <v>3.5696079675468244</v>
      </c>
      <c r="G39">
        <v>3.0445397603924111</v>
      </c>
      <c r="O39" t="s">
        <v>153</v>
      </c>
      <c r="P39">
        <v>-25.016999999999999</v>
      </c>
      <c r="Q39">
        <v>2.5091999999999999</v>
      </c>
      <c r="R39">
        <v>2.4249999999999998</v>
      </c>
      <c r="S39">
        <v>8.4223999999999993E-2</v>
      </c>
      <c r="T39">
        <v>-25.016999999999999</v>
      </c>
      <c r="U39">
        <v>2.0933999999999999</v>
      </c>
      <c r="V39">
        <v>1.4791000000000001</v>
      </c>
      <c r="W39">
        <v>0.61428000000000005</v>
      </c>
      <c r="X39">
        <v>-25.016999999999999</v>
      </c>
      <c r="Y39">
        <v>3.5695999999999999</v>
      </c>
      <c r="Z39">
        <v>3.3837999999999999</v>
      </c>
      <c r="AA39">
        <v>0.18582000000000001</v>
      </c>
      <c r="AB39">
        <v>-25.016999999999999</v>
      </c>
      <c r="AC39">
        <v>3.0445000000000002</v>
      </c>
      <c r="AD39">
        <v>2.1341999999999999</v>
      </c>
      <c r="AE39">
        <v>0.91034000000000004</v>
      </c>
      <c r="AF39">
        <v>-47.927999999999997</v>
      </c>
      <c r="AG39">
        <v>2.5091999999999999</v>
      </c>
      <c r="AH39">
        <v>2.2332000000000001</v>
      </c>
      <c r="AI39">
        <v>0.27596999999999999</v>
      </c>
      <c r="AJ39">
        <v>-47.927999999999997</v>
      </c>
      <c r="AK39">
        <v>2.0933999999999999</v>
      </c>
      <c r="AL39">
        <v>0.87694000000000005</v>
      </c>
      <c r="AM39">
        <v>1.2164999999999999</v>
      </c>
      <c r="AN39">
        <v>-47.927999999999997</v>
      </c>
      <c r="AO39">
        <v>3.5695999999999999</v>
      </c>
      <c r="AP39">
        <v>2.9472</v>
      </c>
      <c r="AQ39">
        <v>0.62244999999999995</v>
      </c>
      <c r="AR39">
        <v>-47.927999999999997</v>
      </c>
      <c r="AS39">
        <v>3.0445000000000002</v>
      </c>
      <c r="AT39">
        <v>1.1511</v>
      </c>
      <c r="AU39">
        <v>1.8934</v>
      </c>
      <c r="AW39" s="1" t="s">
        <v>200</v>
      </c>
      <c r="AX39">
        <f>_xlfn.QUARTILE.INC(AU2:AU174,3)</f>
        <v>0.78181</v>
      </c>
      <c r="BD39" s="1" t="s">
        <v>200</v>
      </c>
      <c r="BE39">
        <f>_xlfn.QUARTILE.INC(Tabela4[RLOSPLE],3)</f>
        <v>0.56669000000000003</v>
      </c>
      <c r="BK39" s="6">
        <v>-25.016999999999999</v>
      </c>
      <c r="BL39" s="6">
        <v>3.5695999999999999</v>
      </c>
      <c r="BM39" s="6">
        <v>-25.016999999999999</v>
      </c>
      <c r="BN39" s="6">
        <v>3.0445000000000002</v>
      </c>
      <c r="BO39" s="6">
        <v>-23.622</v>
      </c>
      <c r="BP39" s="6">
        <v>2.6425000000000001</v>
      </c>
      <c r="BQ39" s="6">
        <v>-25.016999999999999</v>
      </c>
      <c r="BR39" s="6">
        <v>2.0933999999999999</v>
      </c>
      <c r="BS39" s="6">
        <v>-47.927999999999997</v>
      </c>
      <c r="BT39" s="6">
        <v>3.5695999999999999</v>
      </c>
      <c r="BU39" s="6">
        <v>-47.927999999999997</v>
      </c>
      <c r="BV39" s="6">
        <v>3.0445000000000002</v>
      </c>
      <c r="BW39" s="6">
        <v>-47.927999999999997</v>
      </c>
      <c r="BX39" s="6">
        <v>2.5091999999999999</v>
      </c>
      <c r="BY39" s="6">
        <v>-47.927999999999997</v>
      </c>
      <c r="BZ39" s="6">
        <v>2.0933999999999999</v>
      </c>
    </row>
    <row r="40" spans="1:78" x14ac:dyDescent="0.3">
      <c r="A40" t="s">
        <v>35</v>
      </c>
      <c r="B40">
        <v>-24.006800970000004</v>
      </c>
      <c r="C40">
        <v>-48.351434517927522</v>
      </c>
      <c r="D40">
        <v>2.3364597338485296</v>
      </c>
      <c r="E40">
        <v>1.8692317197309762</v>
      </c>
      <c r="F40">
        <v>2.9278834103307068</v>
      </c>
      <c r="G40">
        <v>2.0755469613925306</v>
      </c>
      <c r="O40" t="s">
        <v>35</v>
      </c>
      <c r="P40">
        <v>-24.007000000000001</v>
      </c>
      <c r="Q40">
        <v>2.3365</v>
      </c>
      <c r="R40">
        <v>2.3405</v>
      </c>
      <c r="S40">
        <v>-4.0499999999999998E-3</v>
      </c>
      <c r="T40">
        <v>-24.007000000000001</v>
      </c>
      <c r="U40">
        <v>1.8692</v>
      </c>
      <c r="V40">
        <v>1.2032</v>
      </c>
      <c r="W40">
        <v>0.66607000000000005</v>
      </c>
      <c r="X40">
        <v>-24.007000000000001</v>
      </c>
      <c r="Y40">
        <v>2.9279000000000002</v>
      </c>
      <c r="Z40">
        <v>3.1911</v>
      </c>
      <c r="AA40">
        <v>-0.26321</v>
      </c>
      <c r="AB40">
        <v>-24.007000000000001</v>
      </c>
      <c r="AC40">
        <v>2.0754999999999999</v>
      </c>
      <c r="AD40">
        <v>1.6820999999999999</v>
      </c>
      <c r="AE40">
        <v>0.39349000000000001</v>
      </c>
      <c r="AF40">
        <v>-48.350999999999999</v>
      </c>
      <c r="AG40">
        <v>2.3365</v>
      </c>
      <c r="AH40">
        <v>2.1852999999999998</v>
      </c>
      <c r="AI40">
        <v>0.15112</v>
      </c>
      <c r="AJ40">
        <v>-48.350999999999999</v>
      </c>
      <c r="AK40">
        <v>1.8692</v>
      </c>
      <c r="AL40">
        <v>0.81635000000000002</v>
      </c>
      <c r="AM40">
        <v>1.0528999999999999</v>
      </c>
      <c r="AN40">
        <v>-48.350999999999999</v>
      </c>
      <c r="AO40">
        <v>2.9279000000000002</v>
      </c>
      <c r="AP40">
        <v>2.8410000000000002</v>
      </c>
      <c r="AQ40">
        <v>8.6931999999999995E-2</v>
      </c>
      <c r="AR40">
        <v>-48.350999999999999</v>
      </c>
      <c r="AS40">
        <v>2.0754999999999999</v>
      </c>
      <c r="AT40">
        <v>1.0657000000000001</v>
      </c>
      <c r="AU40">
        <v>1.0098</v>
      </c>
      <c r="AW40" s="1" t="s">
        <v>201</v>
      </c>
      <c r="AX40">
        <f>AX39-AX38</f>
        <v>1.5295100000000001</v>
      </c>
      <c r="BD40" s="1" t="s">
        <v>201</v>
      </c>
      <c r="BE40">
        <f>BE39-BE38</f>
        <v>1.1724000000000001</v>
      </c>
      <c r="BK40" s="7">
        <v>-24.007000000000001</v>
      </c>
      <c r="BL40" s="7">
        <v>2.9279000000000002</v>
      </c>
      <c r="BM40" s="7">
        <v>-24.007000000000001</v>
      </c>
      <c r="BN40" s="7">
        <v>2.0754999999999999</v>
      </c>
      <c r="BO40" s="7">
        <v>-20.872</v>
      </c>
      <c r="BP40" s="7">
        <v>2.2787999999999999</v>
      </c>
      <c r="BQ40" s="7">
        <v>-24.007000000000001</v>
      </c>
      <c r="BR40" s="7">
        <v>1.8692</v>
      </c>
      <c r="BS40" s="7">
        <v>-48.350999999999999</v>
      </c>
      <c r="BT40" s="7">
        <v>2.9279000000000002</v>
      </c>
      <c r="BU40" s="7">
        <v>-48.350999999999999</v>
      </c>
      <c r="BV40" s="7">
        <v>2.0754999999999999</v>
      </c>
      <c r="BW40" s="7">
        <v>-48.350999999999999</v>
      </c>
      <c r="BX40" s="7">
        <v>2.3365</v>
      </c>
      <c r="BY40" s="7">
        <v>-48.350999999999999</v>
      </c>
      <c r="BZ40" s="7">
        <v>1.8692</v>
      </c>
    </row>
    <row r="41" spans="1:78" x14ac:dyDescent="0.3">
      <c r="A41" t="s">
        <v>154</v>
      </c>
      <c r="B41">
        <v>-23.622006500000001</v>
      </c>
      <c r="C41">
        <v>-45.410818382249786</v>
      </c>
      <c r="D41">
        <v>2.6424645202421213</v>
      </c>
      <c r="E41">
        <v>1.9138138523837167</v>
      </c>
      <c r="F41">
        <v>3.958085848521085</v>
      </c>
      <c r="G41">
        <v>2.9503648543761232</v>
      </c>
      <c r="O41" t="s">
        <v>154</v>
      </c>
      <c r="P41">
        <v>-23.622</v>
      </c>
      <c r="Q41">
        <v>2.6425000000000001</v>
      </c>
      <c r="R41">
        <v>2.3083</v>
      </c>
      <c r="S41">
        <v>0.33412999999999998</v>
      </c>
      <c r="T41">
        <v>-23.622</v>
      </c>
      <c r="U41">
        <v>1.9137999999999999</v>
      </c>
      <c r="V41">
        <v>1.0980000000000001</v>
      </c>
      <c r="W41">
        <v>0.81579000000000002</v>
      </c>
      <c r="X41">
        <v>-23.622</v>
      </c>
      <c r="Y41">
        <v>3.9581</v>
      </c>
      <c r="Z41">
        <v>3.1177000000000001</v>
      </c>
      <c r="AA41">
        <v>0.84038999999999997</v>
      </c>
      <c r="AB41">
        <v>-23.622</v>
      </c>
      <c r="AC41">
        <v>2.9504000000000001</v>
      </c>
      <c r="AD41">
        <v>1.5098</v>
      </c>
      <c r="AE41">
        <v>1.4406000000000001</v>
      </c>
      <c r="AF41">
        <v>-45.411000000000001</v>
      </c>
      <c r="AG41">
        <v>2.6425000000000001</v>
      </c>
      <c r="AH41">
        <v>2.5184000000000002</v>
      </c>
      <c r="AI41">
        <v>0.12411</v>
      </c>
      <c r="AJ41">
        <v>-45.411000000000001</v>
      </c>
      <c r="AK41">
        <v>1.9137999999999999</v>
      </c>
      <c r="AL41">
        <v>1.2376</v>
      </c>
      <c r="AM41">
        <v>0.67618999999999996</v>
      </c>
      <c r="AN41">
        <v>-45.411000000000001</v>
      </c>
      <c r="AO41">
        <v>3.9581</v>
      </c>
      <c r="AP41">
        <v>3.5794000000000001</v>
      </c>
      <c r="AQ41">
        <v>0.37874000000000002</v>
      </c>
      <c r="AR41">
        <v>-45.411000000000001</v>
      </c>
      <c r="AS41">
        <v>2.9504000000000001</v>
      </c>
      <c r="AT41">
        <v>1.6594</v>
      </c>
      <c r="AU41">
        <v>1.2909999999999999</v>
      </c>
      <c r="AW41" s="1" t="s">
        <v>202</v>
      </c>
      <c r="AX41">
        <f>AX39+1.5*AX40</f>
        <v>3.0760750000000003</v>
      </c>
      <c r="BD41" s="1" t="s">
        <v>202</v>
      </c>
      <c r="BE41">
        <f>BE39+1.5*BE40</f>
        <v>2.3252900000000003</v>
      </c>
      <c r="BK41" s="6">
        <v>-23.622</v>
      </c>
      <c r="BL41" s="6">
        <v>3.9581</v>
      </c>
      <c r="BM41" s="6">
        <v>-23.622</v>
      </c>
      <c r="BN41" s="6">
        <v>2.9504000000000001</v>
      </c>
      <c r="BO41" s="6">
        <v>-23.169</v>
      </c>
      <c r="BP41" s="6">
        <v>1.9731000000000001</v>
      </c>
      <c r="BQ41" s="6">
        <v>-23.622</v>
      </c>
      <c r="BR41" s="6">
        <v>1.9137999999999999</v>
      </c>
      <c r="BS41" s="6">
        <v>-45.411000000000001</v>
      </c>
      <c r="BT41" s="6">
        <v>3.9581</v>
      </c>
      <c r="BU41" s="6">
        <v>-45.411000000000001</v>
      </c>
      <c r="BV41" s="6">
        <v>2.9504000000000001</v>
      </c>
      <c r="BW41" s="6">
        <v>-45.411000000000001</v>
      </c>
      <c r="BX41" s="6">
        <v>2.6425000000000001</v>
      </c>
      <c r="BY41" s="6">
        <v>-45.411000000000001</v>
      </c>
      <c r="BZ41" s="6">
        <v>1.9137999999999999</v>
      </c>
    </row>
    <row r="42" spans="1:78" x14ac:dyDescent="0.3">
      <c r="A42" t="s">
        <v>36</v>
      </c>
      <c r="B42">
        <v>-20.872026554121053</v>
      </c>
      <c r="C42">
        <v>-51.489407055842278</v>
      </c>
      <c r="D42">
        <v>2.2787536009528289</v>
      </c>
      <c r="E42">
        <v>0</v>
      </c>
      <c r="F42">
        <v>2.6919651027673601</v>
      </c>
      <c r="G42">
        <v>0</v>
      </c>
      <c r="O42" t="s">
        <v>36</v>
      </c>
      <c r="P42">
        <v>-20.872</v>
      </c>
      <c r="Q42">
        <v>2.2787999999999999</v>
      </c>
      <c r="R42">
        <v>2.0783999999999998</v>
      </c>
      <c r="S42">
        <v>0.20038</v>
      </c>
      <c r="T42">
        <v>-20.872</v>
      </c>
      <c r="U42">
        <v>0</v>
      </c>
      <c r="V42">
        <v>0.34667999999999999</v>
      </c>
      <c r="W42">
        <v>-0.34667999999999999</v>
      </c>
      <c r="X42">
        <v>-20.872</v>
      </c>
      <c r="Y42">
        <v>2.6920000000000002</v>
      </c>
      <c r="Z42">
        <v>2.5931000000000002</v>
      </c>
      <c r="AA42">
        <v>9.8865999999999996E-2</v>
      </c>
      <c r="AB42">
        <v>-20.872</v>
      </c>
      <c r="AC42">
        <v>0</v>
      </c>
      <c r="AD42">
        <v>0.27884999999999999</v>
      </c>
      <c r="AE42">
        <v>-0.27884999999999999</v>
      </c>
      <c r="AF42">
        <v>-51.488999999999997</v>
      </c>
      <c r="AG42">
        <v>2.2787999999999999</v>
      </c>
      <c r="AH42">
        <v>1.83</v>
      </c>
      <c r="AI42">
        <v>0.44878000000000001</v>
      </c>
      <c r="AJ42">
        <v>-51.488999999999997</v>
      </c>
      <c r="AK42">
        <v>0</v>
      </c>
      <c r="AL42">
        <v>0.36680000000000001</v>
      </c>
      <c r="AM42">
        <v>-0.36680000000000001</v>
      </c>
      <c r="AN42">
        <v>-51.488999999999997</v>
      </c>
      <c r="AO42">
        <v>2.6920000000000002</v>
      </c>
      <c r="AP42">
        <v>2.0529999999999999</v>
      </c>
      <c r="AQ42">
        <v>0.63897000000000004</v>
      </c>
      <c r="AR42">
        <v>-51.488999999999997</v>
      </c>
      <c r="AS42">
        <v>0</v>
      </c>
      <c r="AT42">
        <v>0.43218000000000001</v>
      </c>
      <c r="AU42">
        <v>-0.43218000000000001</v>
      </c>
      <c r="AW42" s="1" t="s">
        <v>203</v>
      </c>
      <c r="AX42">
        <f>AX38-1.5*AX40</f>
        <v>-3.0419650000000003</v>
      </c>
      <c r="BD42" s="1" t="s">
        <v>203</v>
      </c>
      <c r="BE42">
        <f>BE38-1.5*BE40</f>
        <v>-2.3643100000000001</v>
      </c>
      <c r="BK42" s="7">
        <v>-20.872</v>
      </c>
      <c r="BL42" s="7">
        <v>2.6920000000000002</v>
      </c>
      <c r="BM42" s="7">
        <v>-20.872</v>
      </c>
      <c r="BN42" s="7">
        <v>0</v>
      </c>
      <c r="BO42" s="7">
        <v>-22.509</v>
      </c>
      <c r="BP42" s="7">
        <v>2.0211999999999999</v>
      </c>
      <c r="BQ42" s="7">
        <v>-20.872</v>
      </c>
      <c r="BR42" s="7">
        <v>0</v>
      </c>
      <c r="BS42" s="7">
        <v>-51.488999999999997</v>
      </c>
      <c r="BT42" s="7">
        <v>2.6920000000000002</v>
      </c>
      <c r="BU42" s="7">
        <v>-51.488999999999997</v>
      </c>
      <c r="BV42" s="7">
        <v>0</v>
      </c>
      <c r="BW42" s="7">
        <v>-51.488999999999997</v>
      </c>
      <c r="BX42" s="7">
        <v>2.2787999999999999</v>
      </c>
      <c r="BY42" s="7">
        <v>-51.488999999999997</v>
      </c>
      <c r="BZ42" s="7">
        <v>0</v>
      </c>
    </row>
    <row r="43" spans="1:78" x14ac:dyDescent="0.3">
      <c r="A43" t="s">
        <v>37</v>
      </c>
      <c r="B43">
        <v>-23.168672500000003</v>
      </c>
      <c r="C43">
        <v>-47.737531325107895</v>
      </c>
      <c r="D43">
        <v>1.9731278535996986</v>
      </c>
      <c r="E43">
        <v>0.3010299956639812</v>
      </c>
      <c r="F43">
        <v>2.2576785748691846</v>
      </c>
      <c r="G43">
        <v>0.3010299956639812</v>
      </c>
      <c r="O43" t="s">
        <v>37</v>
      </c>
      <c r="P43">
        <v>-23.169</v>
      </c>
      <c r="Q43">
        <v>1.9731000000000001</v>
      </c>
      <c r="R43">
        <v>2.2704</v>
      </c>
      <c r="S43">
        <v>-0.29729</v>
      </c>
      <c r="T43">
        <v>-23.169</v>
      </c>
      <c r="U43">
        <v>0.30103000000000002</v>
      </c>
      <c r="V43">
        <v>0.97416999999999998</v>
      </c>
      <c r="W43">
        <v>-0.67313999999999996</v>
      </c>
      <c r="X43">
        <v>-23.169</v>
      </c>
      <c r="Y43">
        <v>2.2576999999999998</v>
      </c>
      <c r="Z43">
        <v>3.0312000000000001</v>
      </c>
      <c r="AA43">
        <v>-0.77353000000000005</v>
      </c>
      <c r="AB43">
        <v>-23.169</v>
      </c>
      <c r="AC43">
        <v>0.30103000000000002</v>
      </c>
      <c r="AD43">
        <v>1.3069</v>
      </c>
      <c r="AE43">
        <v>-1.0059</v>
      </c>
      <c r="AF43">
        <v>-47.738</v>
      </c>
      <c r="AG43">
        <v>1.9731000000000001</v>
      </c>
      <c r="AH43">
        <v>2.2549000000000001</v>
      </c>
      <c r="AI43">
        <v>-0.28172999999999998</v>
      </c>
      <c r="AJ43">
        <v>-47.738</v>
      </c>
      <c r="AK43">
        <v>0.30103000000000002</v>
      </c>
      <c r="AL43">
        <v>0.90429000000000004</v>
      </c>
      <c r="AM43">
        <v>-0.60326000000000002</v>
      </c>
      <c r="AN43">
        <v>-47.738</v>
      </c>
      <c r="AO43">
        <v>2.2576999999999998</v>
      </c>
      <c r="AP43">
        <v>2.9950999999999999</v>
      </c>
      <c r="AQ43">
        <v>-0.73743000000000003</v>
      </c>
      <c r="AR43">
        <v>-47.738</v>
      </c>
      <c r="AS43">
        <v>0.30103000000000002</v>
      </c>
      <c r="AT43">
        <v>1.1897</v>
      </c>
      <c r="AU43">
        <v>-0.88861999999999997</v>
      </c>
      <c r="BD43" s="1"/>
      <c r="BK43" s="6">
        <v>-23.169</v>
      </c>
      <c r="BL43" s="6">
        <v>2.2576999999999998</v>
      </c>
      <c r="BM43" s="6">
        <v>-23.169</v>
      </c>
      <c r="BN43" s="6">
        <v>0.30103000000000002</v>
      </c>
      <c r="BO43" s="6">
        <v>-22.33</v>
      </c>
      <c r="BP43" s="6">
        <v>2.2694999999999999</v>
      </c>
      <c r="BQ43" s="6">
        <v>-23.169</v>
      </c>
      <c r="BR43" s="6">
        <v>0.30103000000000002</v>
      </c>
      <c r="BS43" s="6">
        <v>-47.738</v>
      </c>
      <c r="BT43" s="6">
        <v>2.2576999999999998</v>
      </c>
      <c r="BU43" s="6">
        <v>-47.738</v>
      </c>
      <c r="BV43" s="6">
        <v>0.30103000000000002</v>
      </c>
      <c r="BW43" s="6">
        <v>-47.738</v>
      </c>
      <c r="BX43" s="6">
        <v>1.9731000000000001</v>
      </c>
      <c r="BY43" s="6">
        <v>-47.738</v>
      </c>
      <c r="BZ43" s="6">
        <v>0.30103000000000002</v>
      </c>
    </row>
    <row r="44" spans="1:78" x14ac:dyDescent="0.3">
      <c r="A44" t="s">
        <v>38</v>
      </c>
      <c r="B44">
        <v>-22.508882412068655</v>
      </c>
      <c r="C44">
        <v>-47.775700203456722</v>
      </c>
      <c r="D44">
        <v>2.0211892990699383</v>
      </c>
      <c r="E44">
        <v>0</v>
      </c>
      <c r="F44">
        <v>2.3384564936046046</v>
      </c>
      <c r="G44">
        <v>0</v>
      </c>
      <c r="O44" t="s">
        <v>38</v>
      </c>
      <c r="P44">
        <v>-22.509</v>
      </c>
      <c r="Q44">
        <v>2.0211999999999999</v>
      </c>
      <c r="R44">
        <v>2.2151999999999998</v>
      </c>
      <c r="S44">
        <v>-0.19406000000000001</v>
      </c>
      <c r="T44">
        <v>-22.509</v>
      </c>
      <c r="U44">
        <v>0</v>
      </c>
      <c r="V44">
        <v>0.79390000000000005</v>
      </c>
      <c r="W44">
        <v>-0.79390000000000005</v>
      </c>
      <c r="X44">
        <v>-22.509</v>
      </c>
      <c r="Y44">
        <v>2.3384999999999998</v>
      </c>
      <c r="Z44">
        <v>2.9053</v>
      </c>
      <c r="AA44">
        <v>-0.56689000000000001</v>
      </c>
      <c r="AB44">
        <v>-22.509</v>
      </c>
      <c r="AC44">
        <v>0</v>
      </c>
      <c r="AD44">
        <v>1.0115000000000001</v>
      </c>
      <c r="AE44">
        <v>-1.0115000000000001</v>
      </c>
      <c r="AF44">
        <v>-47.776000000000003</v>
      </c>
      <c r="AG44">
        <v>2.0211999999999999</v>
      </c>
      <c r="AH44">
        <v>2.2505000000000002</v>
      </c>
      <c r="AI44">
        <v>-0.22935</v>
      </c>
      <c r="AJ44">
        <v>-47.776000000000003</v>
      </c>
      <c r="AK44">
        <v>0</v>
      </c>
      <c r="AL44">
        <v>0.89883000000000002</v>
      </c>
      <c r="AM44">
        <v>-0.89883000000000002</v>
      </c>
      <c r="AN44">
        <v>-47.776000000000003</v>
      </c>
      <c r="AO44">
        <v>2.3384999999999998</v>
      </c>
      <c r="AP44">
        <v>2.9855</v>
      </c>
      <c r="AQ44">
        <v>-0.64705999999999997</v>
      </c>
      <c r="AR44">
        <v>-47.776000000000003</v>
      </c>
      <c r="AS44">
        <v>0</v>
      </c>
      <c r="AT44">
        <v>1.1819</v>
      </c>
      <c r="AU44">
        <v>-1.1819</v>
      </c>
      <c r="AW44" s="1" t="s">
        <v>235</v>
      </c>
      <c r="AY44" s="1" t="s">
        <v>254</v>
      </c>
      <c r="AZ44" s="1" t="s">
        <v>255</v>
      </c>
      <c r="BA44" s="1" t="s">
        <v>256</v>
      </c>
      <c r="BB44" s="1" t="s">
        <v>257</v>
      </c>
      <c r="BD44" s="1" t="s">
        <v>235</v>
      </c>
      <c r="BF44" s="1" t="s">
        <v>254</v>
      </c>
      <c r="BG44" s="1" t="s">
        <v>255</v>
      </c>
      <c r="BH44" s="1" t="s">
        <v>256</v>
      </c>
      <c r="BI44" s="1" t="s">
        <v>257</v>
      </c>
      <c r="BJ44" s="1"/>
      <c r="BK44" s="7">
        <v>-22.509</v>
      </c>
      <c r="BL44" s="7">
        <v>2.3384999999999998</v>
      </c>
      <c r="BM44" s="7">
        <v>-22.509</v>
      </c>
      <c r="BN44" s="7">
        <v>0</v>
      </c>
      <c r="BO44" s="7">
        <v>-22.646000000000001</v>
      </c>
      <c r="BP44" s="7">
        <v>2.0531000000000001</v>
      </c>
      <c r="BQ44" s="7">
        <v>-22.509</v>
      </c>
      <c r="BR44" s="7">
        <v>0</v>
      </c>
      <c r="BS44" s="7">
        <v>-47.776000000000003</v>
      </c>
      <c r="BT44" s="7">
        <v>2.3384999999999998</v>
      </c>
      <c r="BU44" s="7">
        <v>-47.776000000000003</v>
      </c>
      <c r="BV44" s="7">
        <v>0</v>
      </c>
      <c r="BW44" s="7">
        <v>-47.776000000000003</v>
      </c>
      <c r="BX44" s="7">
        <v>2.0211999999999999</v>
      </c>
      <c r="BY44" s="7">
        <v>-47.776000000000003</v>
      </c>
      <c r="BZ44" s="7">
        <v>0</v>
      </c>
    </row>
    <row r="45" spans="1:78" x14ac:dyDescent="0.3">
      <c r="A45" t="s">
        <v>39</v>
      </c>
      <c r="B45">
        <v>-22.330076447999904</v>
      </c>
      <c r="C45">
        <v>-47.174375742552414</v>
      </c>
      <c r="D45">
        <v>2.2695129442179165</v>
      </c>
      <c r="E45">
        <v>0.3010299956639812</v>
      </c>
      <c r="F45">
        <v>2.8609366207000937</v>
      </c>
      <c r="G45">
        <v>0.3010299956639812</v>
      </c>
      <c r="O45" t="s">
        <v>39</v>
      </c>
      <c r="P45">
        <v>-22.33</v>
      </c>
      <c r="Q45">
        <v>2.2694999999999999</v>
      </c>
      <c r="R45">
        <v>2.2002999999999999</v>
      </c>
      <c r="S45">
        <v>6.9217000000000001E-2</v>
      </c>
      <c r="T45">
        <v>-22.33</v>
      </c>
      <c r="U45">
        <v>0.30103000000000002</v>
      </c>
      <c r="V45">
        <v>0.74504999999999999</v>
      </c>
      <c r="W45">
        <v>-0.44402000000000003</v>
      </c>
      <c r="X45">
        <v>-22.33</v>
      </c>
      <c r="Y45">
        <v>2.8609</v>
      </c>
      <c r="Z45">
        <v>2.8712</v>
      </c>
      <c r="AA45">
        <v>-1.0303E-2</v>
      </c>
      <c r="AB45">
        <v>-22.33</v>
      </c>
      <c r="AC45">
        <v>0.30103000000000002</v>
      </c>
      <c r="AD45">
        <v>0.93150999999999995</v>
      </c>
      <c r="AE45">
        <v>-0.63048000000000004</v>
      </c>
      <c r="AF45">
        <v>-47.173999999999999</v>
      </c>
      <c r="AG45">
        <v>2.2694999999999999</v>
      </c>
      <c r="AH45">
        <v>2.3186</v>
      </c>
      <c r="AI45">
        <v>-4.9121999999999999E-2</v>
      </c>
      <c r="AJ45">
        <v>-47.173999999999999</v>
      </c>
      <c r="AK45">
        <v>0.30103000000000002</v>
      </c>
      <c r="AL45">
        <v>0.98497000000000001</v>
      </c>
      <c r="AM45">
        <v>-0.68393999999999999</v>
      </c>
      <c r="AN45">
        <v>-47.173999999999999</v>
      </c>
      <c r="AO45">
        <v>2.8609</v>
      </c>
      <c r="AP45">
        <v>3.1364999999999998</v>
      </c>
      <c r="AQ45">
        <v>-0.27557999999999999</v>
      </c>
      <c r="AR45">
        <v>-47.173999999999999</v>
      </c>
      <c r="AS45">
        <v>0.30103000000000002</v>
      </c>
      <c r="AT45">
        <v>1.3032999999999999</v>
      </c>
      <c r="AU45">
        <v>-1.0023</v>
      </c>
      <c r="AY45" s="7">
        <v>-0.49743999999999999</v>
      </c>
      <c r="AZ45" s="7">
        <v>-0.81047000000000002</v>
      </c>
      <c r="BA45" s="7">
        <v>-0.86317999999999995</v>
      </c>
      <c r="BB45" s="7">
        <v>-1.3427</v>
      </c>
      <c r="BD45" s="1"/>
      <c r="BF45" s="7">
        <v>-0.11323</v>
      </c>
      <c r="BG45" s="7">
        <v>-0.67117000000000004</v>
      </c>
      <c r="BH45" s="7">
        <v>-0.27622000000000002</v>
      </c>
      <c r="BI45" s="7">
        <v>-1.0128999999999999</v>
      </c>
      <c r="BJ45" s="7"/>
      <c r="BK45" s="6">
        <v>-22.33</v>
      </c>
      <c r="BL45" s="6">
        <v>2.8609</v>
      </c>
      <c r="BM45" s="6">
        <v>-22.33</v>
      </c>
      <c r="BN45" s="6">
        <v>0.30103000000000002</v>
      </c>
      <c r="BO45" s="6">
        <v>-23.603999999999999</v>
      </c>
      <c r="BP45" s="6">
        <v>2.5078999999999998</v>
      </c>
      <c r="BQ45" s="6">
        <v>-22.33</v>
      </c>
      <c r="BR45" s="6">
        <v>0.30103000000000002</v>
      </c>
      <c r="BS45" s="6">
        <v>-47.173999999999999</v>
      </c>
      <c r="BT45" s="6">
        <v>2.8609</v>
      </c>
      <c r="BU45" s="6">
        <v>-47.173999999999999</v>
      </c>
      <c r="BV45" s="6">
        <v>0.30103000000000002</v>
      </c>
      <c r="BW45" s="6">
        <v>-47.173999999999999</v>
      </c>
      <c r="BX45" s="6">
        <v>2.2694999999999999</v>
      </c>
      <c r="BY45" s="6">
        <v>-47.173999999999999</v>
      </c>
      <c r="BZ45" s="6">
        <v>0.30103000000000002</v>
      </c>
    </row>
    <row r="46" spans="1:78" x14ac:dyDescent="0.3">
      <c r="A46" t="s">
        <v>40</v>
      </c>
      <c r="B46">
        <v>-22.645784885852652</v>
      </c>
      <c r="C46">
        <v>-47.196770776794587</v>
      </c>
      <c r="D46">
        <v>2.0530784434834195</v>
      </c>
      <c r="E46">
        <v>0.3010299956639812</v>
      </c>
      <c r="F46">
        <v>2.5693739096150461</v>
      </c>
      <c r="G46">
        <v>0.3010299956639812</v>
      </c>
      <c r="O46" t="s">
        <v>40</v>
      </c>
      <c r="P46">
        <v>-22.646000000000001</v>
      </c>
      <c r="Q46">
        <v>2.0531000000000001</v>
      </c>
      <c r="R46">
        <v>2.2267000000000001</v>
      </c>
      <c r="S46">
        <v>-0.17362</v>
      </c>
      <c r="T46">
        <v>-22.646000000000001</v>
      </c>
      <c r="U46">
        <v>0.30103000000000002</v>
      </c>
      <c r="V46">
        <v>0.83130999999999999</v>
      </c>
      <c r="W46">
        <v>-0.53027999999999997</v>
      </c>
      <c r="X46">
        <v>-22.646000000000001</v>
      </c>
      <c r="Y46">
        <v>2.5693999999999999</v>
      </c>
      <c r="Z46">
        <v>2.9315000000000002</v>
      </c>
      <c r="AA46">
        <v>-0.36209000000000002</v>
      </c>
      <c r="AB46">
        <v>-22.646000000000001</v>
      </c>
      <c r="AC46">
        <v>0.30103000000000002</v>
      </c>
      <c r="AD46">
        <v>1.0728</v>
      </c>
      <c r="AE46">
        <v>-0.77180000000000004</v>
      </c>
      <c r="AF46">
        <v>-47.197000000000003</v>
      </c>
      <c r="AG46">
        <v>2.0531000000000001</v>
      </c>
      <c r="AH46">
        <v>2.3161</v>
      </c>
      <c r="AI46">
        <v>-0.26301999999999998</v>
      </c>
      <c r="AJ46">
        <v>-47.197000000000003</v>
      </c>
      <c r="AK46">
        <v>0.30103000000000002</v>
      </c>
      <c r="AL46">
        <v>0.98175999999999997</v>
      </c>
      <c r="AM46">
        <v>-0.68072999999999995</v>
      </c>
      <c r="AN46">
        <v>-47.197000000000003</v>
      </c>
      <c r="AO46">
        <v>2.5693999999999999</v>
      </c>
      <c r="AP46">
        <v>3.1309</v>
      </c>
      <c r="AQ46">
        <v>-0.56152000000000002</v>
      </c>
      <c r="AR46">
        <v>-47.197000000000003</v>
      </c>
      <c r="AS46">
        <v>0.30103000000000002</v>
      </c>
      <c r="AT46">
        <v>1.2988</v>
      </c>
      <c r="AU46">
        <v>-0.99780000000000002</v>
      </c>
      <c r="AY46" s="6">
        <v>-0.10388</v>
      </c>
      <c r="AZ46" s="6">
        <v>-0.45356000000000002</v>
      </c>
      <c r="BA46" s="6">
        <v>-0.55945999999999996</v>
      </c>
      <c r="BB46" s="6">
        <v>-1.0947</v>
      </c>
      <c r="BF46" s="6">
        <v>6.0643000000000002E-2</v>
      </c>
      <c r="BG46" s="6">
        <v>-0.63705999999999996</v>
      </c>
      <c r="BH46" s="6">
        <v>-0.14257</v>
      </c>
      <c r="BI46" s="6">
        <v>-1.0505</v>
      </c>
      <c r="BJ46" s="6"/>
      <c r="BK46" s="7">
        <v>-22.646000000000001</v>
      </c>
      <c r="BL46" s="7">
        <v>2.5693999999999999</v>
      </c>
      <c r="BM46" s="7">
        <v>-22.646000000000001</v>
      </c>
      <c r="BN46" s="7">
        <v>0.30103000000000002</v>
      </c>
      <c r="BO46" s="7">
        <v>-23.884</v>
      </c>
      <c r="BP46" s="7">
        <v>2.3711000000000002</v>
      </c>
      <c r="BQ46" s="7">
        <v>-22.646000000000001</v>
      </c>
      <c r="BR46" s="7">
        <v>0.30103000000000002</v>
      </c>
      <c r="BS46" s="7">
        <v>-47.197000000000003</v>
      </c>
      <c r="BT46" s="7">
        <v>2.5693999999999999</v>
      </c>
      <c r="BU46" s="7">
        <v>-47.197000000000003</v>
      </c>
      <c r="BV46" s="7">
        <v>0.30103000000000002</v>
      </c>
      <c r="BW46" s="7">
        <v>-47.197000000000003</v>
      </c>
      <c r="BX46" s="7">
        <v>2.0531000000000001</v>
      </c>
      <c r="BY46" s="7">
        <v>-47.197000000000003</v>
      </c>
      <c r="BZ46" s="7">
        <v>0.30103000000000002</v>
      </c>
    </row>
    <row r="47" spans="1:78" x14ac:dyDescent="0.3">
      <c r="A47" t="s">
        <v>41</v>
      </c>
      <c r="B47">
        <v>-23.603514000000004</v>
      </c>
      <c r="C47">
        <v>-46.931846327888586</v>
      </c>
      <c r="D47">
        <v>2.5078558716958308</v>
      </c>
      <c r="E47">
        <v>2.0681858617461617</v>
      </c>
      <c r="F47">
        <v>3.514547752660286</v>
      </c>
      <c r="G47">
        <v>2.7363965022766426</v>
      </c>
      <c r="O47" t="s">
        <v>41</v>
      </c>
      <c r="P47">
        <v>-23.603999999999999</v>
      </c>
      <c r="Q47">
        <v>2.5078999999999998</v>
      </c>
      <c r="R47">
        <v>2.3068</v>
      </c>
      <c r="S47">
        <v>0.20107</v>
      </c>
      <c r="T47">
        <v>-23.603999999999999</v>
      </c>
      <c r="U47">
        <v>2.0682</v>
      </c>
      <c r="V47">
        <v>1.093</v>
      </c>
      <c r="W47">
        <v>0.97521000000000002</v>
      </c>
      <c r="X47">
        <v>-23.603999999999999</v>
      </c>
      <c r="Y47">
        <v>3.5145</v>
      </c>
      <c r="Z47">
        <v>3.1141999999999999</v>
      </c>
      <c r="AA47">
        <v>0.40038000000000001</v>
      </c>
      <c r="AB47">
        <v>-23.603999999999999</v>
      </c>
      <c r="AC47">
        <v>2.7364000000000002</v>
      </c>
      <c r="AD47">
        <v>1.5015000000000001</v>
      </c>
      <c r="AE47">
        <v>1.2349000000000001</v>
      </c>
      <c r="AF47">
        <v>-46.932000000000002</v>
      </c>
      <c r="AG47">
        <v>2.5078999999999998</v>
      </c>
      <c r="AH47">
        <v>2.3460999999999999</v>
      </c>
      <c r="AI47">
        <v>0.16175999999999999</v>
      </c>
      <c r="AJ47">
        <v>-46.932000000000002</v>
      </c>
      <c r="AK47">
        <v>2.0682</v>
      </c>
      <c r="AL47">
        <v>1.0197000000000001</v>
      </c>
      <c r="AM47">
        <v>1.0485</v>
      </c>
      <c r="AN47">
        <v>-46.932000000000002</v>
      </c>
      <c r="AO47">
        <v>3.5145</v>
      </c>
      <c r="AP47">
        <v>3.1974</v>
      </c>
      <c r="AQ47">
        <v>0.31713000000000002</v>
      </c>
      <c r="AR47">
        <v>-46.932000000000002</v>
      </c>
      <c r="AS47">
        <v>2.7364000000000002</v>
      </c>
      <c r="AT47">
        <v>1.3523000000000001</v>
      </c>
      <c r="AU47">
        <v>1.3841000000000001</v>
      </c>
      <c r="AY47" s="7">
        <v>-4.3125999999999998E-2</v>
      </c>
      <c r="AZ47" s="7">
        <v>-0.87178</v>
      </c>
      <c r="BA47" s="7">
        <v>0.31276999999999999</v>
      </c>
      <c r="BB47" s="7">
        <v>-0.58557000000000003</v>
      </c>
      <c r="BF47" s="7">
        <v>4.6880999999999999E-2</v>
      </c>
      <c r="BG47" s="7">
        <v>-0.59130000000000005</v>
      </c>
      <c r="BH47" s="7">
        <v>0.20738999999999999</v>
      </c>
      <c r="BI47" s="7">
        <v>-0.38822000000000001</v>
      </c>
      <c r="BJ47" s="7"/>
      <c r="BK47" s="6">
        <v>-23.603999999999999</v>
      </c>
      <c r="BL47" s="6">
        <v>3.5145</v>
      </c>
      <c r="BM47" s="6">
        <v>-23.603999999999999</v>
      </c>
      <c r="BN47" s="6">
        <v>2.7364000000000002</v>
      </c>
      <c r="BO47" s="6">
        <v>-23.074999999999999</v>
      </c>
      <c r="BP47" s="6">
        <v>2.5131999999999999</v>
      </c>
      <c r="BQ47" s="6">
        <v>-23.603999999999999</v>
      </c>
      <c r="BR47" s="6">
        <v>2.0682</v>
      </c>
      <c r="BS47" s="6">
        <v>-46.932000000000002</v>
      </c>
      <c r="BT47" s="6">
        <v>3.5145</v>
      </c>
      <c r="BU47" s="6">
        <v>-46.932000000000002</v>
      </c>
      <c r="BV47" s="6">
        <v>2.7364000000000002</v>
      </c>
      <c r="BW47" s="6">
        <v>-46.932000000000002</v>
      </c>
      <c r="BX47" s="6">
        <v>2.5078999999999998</v>
      </c>
      <c r="BY47" s="6">
        <v>-46.932000000000002</v>
      </c>
      <c r="BZ47" s="6">
        <v>2.0682</v>
      </c>
    </row>
    <row r="48" spans="1:78" x14ac:dyDescent="0.3">
      <c r="A48" t="s">
        <v>155</v>
      </c>
      <c r="B48">
        <v>-23.883839000000005</v>
      </c>
      <c r="C48">
        <v>-46.420031768274477</v>
      </c>
      <c r="D48">
        <v>2.3710678622717363</v>
      </c>
      <c r="E48">
        <v>0.77815125038364363</v>
      </c>
      <c r="F48">
        <v>3.3277674899027292</v>
      </c>
      <c r="G48">
        <v>0.95424250943932487</v>
      </c>
      <c r="O48" t="s">
        <v>155</v>
      </c>
      <c r="P48">
        <v>-23.884</v>
      </c>
      <c r="Q48">
        <v>2.3711000000000002</v>
      </c>
      <c r="R48">
        <v>2.3302</v>
      </c>
      <c r="S48">
        <v>4.0841000000000002E-2</v>
      </c>
      <c r="T48">
        <v>-23.884</v>
      </c>
      <c r="U48">
        <v>0.77815000000000001</v>
      </c>
      <c r="V48">
        <v>1.1696</v>
      </c>
      <c r="W48">
        <v>-0.39140999999999998</v>
      </c>
      <c r="X48">
        <v>-23.884</v>
      </c>
      <c r="Y48">
        <v>3.3277999999999999</v>
      </c>
      <c r="Z48">
        <v>3.1676000000000002</v>
      </c>
      <c r="AA48">
        <v>0.16012999999999999</v>
      </c>
      <c r="AB48">
        <v>-23.884</v>
      </c>
      <c r="AC48">
        <v>0.95423999999999998</v>
      </c>
      <c r="AD48">
        <v>1.627</v>
      </c>
      <c r="AE48">
        <v>-0.67276999999999998</v>
      </c>
      <c r="AF48">
        <v>-46.42</v>
      </c>
      <c r="AG48">
        <v>2.3711000000000002</v>
      </c>
      <c r="AH48">
        <v>2.4041000000000001</v>
      </c>
      <c r="AI48">
        <v>-3.2993000000000001E-2</v>
      </c>
      <c r="AJ48">
        <v>-46.42</v>
      </c>
      <c r="AK48">
        <v>0.77815000000000001</v>
      </c>
      <c r="AL48">
        <v>1.093</v>
      </c>
      <c r="AM48">
        <v>-0.31489</v>
      </c>
      <c r="AN48">
        <v>-46.42</v>
      </c>
      <c r="AO48">
        <v>3.3277999999999999</v>
      </c>
      <c r="AP48">
        <v>3.3258999999999999</v>
      </c>
      <c r="AQ48">
        <v>1.8343000000000001E-3</v>
      </c>
      <c r="AR48">
        <v>-46.42</v>
      </c>
      <c r="AS48">
        <v>0.95423999999999998</v>
      </c>
      <c r="AT48">
        <v>1.4556</v>
      </c>
      <c r="AU48">
        <v>-0.50139999999999996</v>
      </c>
      <c r="AY48" s="6">
        <v>0.22483</v>
      </c>
      <c r="AZ48" s="6">
        <v>0.53991999999999996</v>
      </c>
      <c r="BA48" s="6">
        <v>0.18873000000000001</v>
      </c>
      <c r="BB48" s="6">
        <v>0.43097999999999997</v>
      </c>
      <c r="BF48" s="6">
        <v>6.0656000000000002E-2</v>
      </c>
      <c r="BG48" s="6">
        <v>0.70043999999999995</v>
      </c>
      <c r="BH48" s="6">
        <v>4.5025999999999997E-2</v>
      </c>
      <c r="BI48" s="6">
        <v>0.63519999999999999</v>
      </c>
      <c r="BJ48" s="6"/>
      <c r="BK48" s="7">
        <v>-23.884</v>
      </c>
      <c r="BL48" s="7">
        <v>3.3277999999999999</v>
      </c>
      <c r="BM48" s="7">
        <v>-23.884</v>
      </c>
      <c r="BN48" s="7">
        <v>0.95423999999999998</v>
      </c>
      <c r="BO48" s="7">
        <v>-21.661999999999999</v>
      </c>
      <c r="BP48" s="7">
        <v>2.2833000000000001</v>
      </c>
      <c r="BQ48" s="7">
        <v>-23.884</v>
      </c>
      <c r="BR48" s="7">
        <v>0.77815000000000001</v>
      </c>
      <c r="BS48" s="7">
        <v>-46.42</v>
      </c>
      <c r="BT48" s="7">
        <v>3.3277999999999999</v>
      </c>
      <c r="BU48" s="7">
        <v>-46.42</v>
      </c>
      <c r="BV48" s="7">
        <v>0.95423999999999998</v>
      </c>
      <c r="BW48" s="7">
        <v>-46.42</v>
      </c>
      <c r="BX48" s="7">
        <v>2.3711000000000002</v>
      </c>
      <c r="BY48" s="7">
        <v>-46.42</v>
      </c>
      <c r="BZ48" s="7">
        <v>0.77815000000000001</v>
      </c>
    </row>
    <row r="49" spans="1:78" x14ac:dyDescent="0.3">
      <c r="A49" t="s">
        <v>42</v>
      </c>
      <c r="B49">
        <v>-23.074750147406501</v>
      </c>
      <c r="C49">
        <v>-44.958026903498052</v>
      </c>
      <c r="D49">
        <v>2.5132176000679389</v>
      </c>
      <c r="E49">
        <v>1.6627578316815741</v>
      </c>
      <c r="F49">
        <v>3.1908917169221698</v>
      </c>
      <c r="G49">
        <v>1.8195439355418688</v>
      </c>
      <c r="O49" t="s">
        <v>42</v>
      </c>
      <c r="P49">
        <v>-23.074999999999999</v>
      </c>
      <c r="Q49">
        <v>2.5131999999999999</v>
      </c>
      <c r="R49">
        <v>2.2625999999999999</v>
      </c>
      <c r="S49">
        <v>0.25064999999999998</v>
      </c>
      <c r="T49">
        <v>-23.074999999999999</v>
      </c>
      <c r="U49">
        <v>1.6628000000000001</v>
      </c>
      <c r="V49">
        <v>0.94850999999999996</v>
      </c>
      <c r="W49">
        <v>0.71425000000000005</v>
      </c>
      <c r="X49">
        <v>-23.074999999999999</v>
      </c>
      <c r="Y49">
        <v>3.1909000000000001</v>
      </c>
      <c r="Z49">
        <v>3.0133000000000001</v>
      </c>
      <c r="AA49">
        <v>0.17760000000000001</v>
      </c>
      <c r="AB49">
        <v>-23.074999999999999</v>
      </c>
      <c r="AC49">
        <v>1.8194999999999999</v>
      </c>
      <c r="AD49">
        <v>1.2647999999999999</v>
      </c>
      <c r="AE49">
        <v>0.55469999999999997</v>
      </c>
      <c r="AF49">
        <v>-44.957999999999998</v>
      </c>
      <c r="AG49">
        <v>2.5131999999999999</v>
      </c>
      <c r="AH49">
        <v>2.5695999999999999</v>
      </c>
      <c r="AI49">
        <v>-5.6409000000000001E-2</v>
      </c>
      <c r="AJ49">
        <v>-44.957999999999998</v>
      </c>
      <c r="AK49">
        <v>1.6628000000000001</v>
      </c>
      <c r="AL49">
        <v>1.3025</v>
      </c>
      <c r="AM49">
        <v>0.36026999999999998</v>
      </c>
      <c r="AN49">
        <v>-44.957999999999998</v>
      </c>
      <c r="AO49">
        <v>3.1909000000000001</v>
      </c>
      <c r="AP49">
        <v>3.6930000000000001</v>
      </c>
      <c r="AQ49">
        <v>-0.50216000000000005</v>
      </c>
      <c r="AR49">
        <v>-44.957999999999998</v>
      </c>
      <c r="AS49">
        <v>1.8194999999999999</v>
      </c>
      <c r="AT49">
        <v>1.7507999999999999</v>
      </c>
      <c r="AU49">
        <v>6.8734000000000003E-2</v>
      </c>
      <c r="AY49" s="7">
        <v>-0.37625999999999998</v>
      </c>
      <c r="AZ49" s="7">
        <v>0.25931999999999999</v>
      </c>
      <c r="BA49" s="7">
        <v>-0.15812000000000001</v>
      </c>
      <c r="BB49" s="7">
        <v>0.31851000000000002</v>
      </c>
      <c r="BF49" s="7">
        <v>-8.2146000000000007E-3</v>
      </c>
      <c r="BG49" s="7">
        <v>0.39171</v>
      </c>
      <c r="BH49" s="7">
        <v>9.1115000000000002E-2</v>
      </c>
      <c r="BI49" s="7">
        <v>0.45124999999999998</v>
      </c>
      <c r="BJ49" s="7"/>
      <c r="BK49" s="6">
        <v>-23.074999999999999</v>
      </c>
      <c r="BL49" s="6">
        <v>3.1909000000000001</v>
      </c>
      <c r="BM49" s="6">
        <v>-23.074999999999999</v>
      </c>
      <c r="BN49" s="6">
        <v>1.8194999999999999</v>
      </c>
      <c r="BO49" s="6">
        <v>-22.113</v>
      </c>
      <c r="BP49" s="6">
        <v>2.5550999999999999</v>
      </c>
      <c r="BQ49" s="6">
        <v>-23.074999999999999</v>
      </c>
      <c r="BR49" s="6">
        <v>1.6628000000000001</v>
      </c>
      <c r="BS49" s="6">
        <v>-44.957999999999998</v>
      </c>
      <c r="BT49" s="6">
        <v>3.1909000000000001</v>
      </c>
      <c r="BU49" s="6">
        <v>-44.957999999999998</v>
      </c>
      <c r="BV49" s="6">
        <v>1.8194999999999999</v>
      </c>
      <c r="BW49" s="6">
        <v>-44.957999999999998</v>
      </c>
      <c r="BX49" s="6">
        <v>2.5131999999999999</v>
      </c>
      <c r="BY49" s="6">
        <v>-44.957999999999998</v>
      </c>
      <c r="BZ49" s="6">
        <v>1.6628000000000001</v>
      </c>
    </row>
    <row r="50" spans="1:78" x14ac:dyDescent="0.3">
      <c r="A50" t="s">
        <v>43</v>
      </c>
      <c r="B50">
        <v>-21.661621506036553</v>
      </c>
      <c r="C50">
        <v>-46.736869786792376</v>
      </c>
      <c r="D50">
        <v>2.2833012287035497</v>
      </c>
      <c r="E50">
        <v>0.77815125038364363</v>
      </c>
      <c r="F50">
        <v>2.8020892578817329</v>
      </c>
      <c r="G50">
        <v>0.77815125038364363</v>
      </c>
      <c r="O50" t="s">
        <v>43</v>
      </c>
      <c r="P50">
        <v>-21.661999999999999</v>
      </c>
      <c r="Q50">
        <v>2.2833000000000001</v>
      </c>
      <c r="R50">
        <v>2.1444000000000001</v>
      </c>
      <c r="S50">
        <v>0.1389</v>
      </c>
      <c r="T50">
        <v>-21.661999999999999</v>
      </c>
      <c r="U50">
        <v>0.77815000000000001</v>
      </c>
      <c r="V50">
        <v>0.56242000000000003</v>
      </c>
      <c r="W50">
        <v>0.21573999999999999</v>
      </c>
      <c r="X50">
        <v>-21.661999999999999</v>
      </c>
      <c r="Y50">
        <v>2.8020999999999998</v>
      </c>
      <c r="Z50">
        <v>2.7437</v>
      </c>
      <c r="AA50">
        <v>5.8365E-2</v>
      </c>
      <c r="AB50">
        <v>-21.661999999999999</v>
      </c>
      <c r="AC50">
        <v>0.77815000000000001</v>
      </c>
      <c r="AD50">
        <v>0.63229000000000002</v>
      </c>
      <c r="AE50">
        <v>0.14585999999999999</v>
      </c>
      <c r="AF50">
        <v>-46.737000000000002</v>
      </c>
      <c r="AG50">
        <v>2.2833000000000001</v>
      </c>
      <c r="AH50">
        <v>2.3681999999999999</v>
      </c>
      <c r="AI50">
        <v>-8.4878999999999996E-2</v>
      </c>
      <c r="AJ50">
        <v>-46.737000000000002</v>
      </c>
      <c r="AK50">
        <v>0.77815000000000001</v>
      </c>
      <c r="AL50">
        <v>1.0476000000000001</v>
      </c>
      <c r="AM50">
        <v>-0.26950000000000002</v>
      </c>
      <c r="AN50">
        <v>-46.737000000000002</v>
      </c>
      <c r="AO50">
        <v>2.8020999999999998</v>
      </c>
      <c r="AP50">
        <v>3.2464</v>
      </c>
      <c r="AQ50">
        <v>-0.44428000000000001</v>
      </c>
      <c r="AR50">
        <v>-46.737000000000002</v>
      </c>
      <c r="AS50">
        <v>0.77815000000000001</v>
      </c>
      <c r="AT50">
        <v>1.3916999999999999</v>
      </c>
      <c r="AU50">
        <v>-0.61353000000000002</v>
      </c>
      <c r="AY50" s="6">
        <v>0.70360999999999996</v>
      </c>
      <c r="AZ50" s="6">
        <v>-0.63827</v>
      </c>
      <c r="BA50" s="6">
        <v>0.55586999999999998</v>
      </c>
      <c r="BB50" s="6">
        <v>-0.79474</v>
      </c>
      <c r="BF50" s="6">
        <v>0.11946</v>
      </c>
      <c r="BG50" s="6">
        <v>-0.38017000000000001</v>
      </c>
      <c r="BH50" s="6">
        <v>5.3138999999999999E-2</v>
      </c>
      <c r="BI50" s="6">
        <v>-0.48549999999999999</v>
      </c>
      <c r="BJ50" s="6"/>
      <c r="BK50" s="7">
        <v>-21.661999999999999</v>
      </c>
      <c r="BL50" s="7">
        <v>2.8020999999999998</v>
      </c>
      <c r="BM50" s="7">
        <v>-21.661999999999999</v>
      </c>
      <c r="BN50" s="7">
        <v>0.77815000000000001</v>
      </c>
      <c r="BO50" s="7">
        <v>-24.524999999999999</v>
      </c>
      <c r="BP50" s="7">
        <v>2.4281000000000001</v>
      </c>
      <c r="BQ50" s="7">
        <v>-21.661999999999999</v>
      </c>
      <c r="BR50" s="7">
        <v>0.77815000000000001</v>
      </c>
      <c r="BS50" s="7">
        <v>-46.737000000000002</v>
      </c>
      <c r="BT50" s="7">
        <v>2.8020999999999998</v>
      </c>
      <c r="BU50" s="7">
        <v>-46.737000000000002</v>
      </c>
      <c r="BV50" s="7">
        <v>0.77815000000000001</v>
      </c>
      <c r="BW50" s="7">
        <v>-46.737000000000002</v>
      </c>
      <c r="BX50" s="7">
        <v>2.2833000000000001</v>
      </c>
      <c r="BY50" s="7">
        <v>-46.737000000000002</v>
      </c>
      <c r="BZ50" s="7">
        <v>0.77815000000000001</v>
      </c>
    </row>
    <row r="51" spans="1:78" x14ac:dyDescent="0.3">
      <c r="A51" t="s">
        <v>44</v>
      </c>
      <c r="B51">
        <v>-22.113167196367058</v>
      </c>
      <c r="C51">
        <v>-48.316235806343272</v>
      </c>
      <c r="D51">
        <v>2.5550944485783194</v>
      </c>
      <c r="E51">
        <v>1.255272505103306</v>
      </c>
      <c r="F51">
        <v>3.9466487339066765</v>
      </c>
      <c r="G51">
        <v>1.3979400086720377</v>
      </c>
      <c r="O51" t="s">
        <v>44</v>
      </c>
      <c r="P51">
        <v>-22.113</v>
      </c>
      <c r="Q51">
        <v>2.5550999999999999</v>
      </c>
      <c r="R51">
        <v>2.1821999999999999</v>
      </c>
      <c r="S51">
        <v>0.37293999999999999</v>
      </c>
      <c r="T51">
        <v>-22.113</v>
      </c>
      <c r="U51">
        <v>1.2553000000000001</v>
      </c>
      <c r="V51">
        <v>0.68579000000000001</v>
      </c>
      <c r="W51">
        <v>0.56949000000000005</v>
      </c>
      <c r="X51">
        <v>-22.113</v>
      </c>
      <c r="Y51">
        <v>3.9466000000000001</v>
      </c>
      <c r="Z51">
        <v>2.8298999999999999</v>
      </c>
      <c r="AA51">
        <v>1.1168</v>
      </c>
      <c r="AB51">
        <v>-22.113</v>
      </c>
      <c r="AC51">
        <v>1.3978999999999999</v>
      </c>
      <c r="AD51">
        <v>0.83440999999999999</v>
      </c>
      <c r="AE51">
        <v>0.56352999999999998</v>
      </c>
      <c r="AF51">
        <v>-48.316000000000003</v>
      </c>
      <c r="AG51">
        <v>2.5550999999999999</v>
      </c>
      <c r="AH51">
        <v>2.1892999999999998</v>
      </c>
      <c r="AI51">
        <v>0.36576999999999998</v>
      </c>
      <c r="AJ51">
        <v>-48.316000000000003</v>
      </c>
      <c r="AK51">
        <v>1.2553000000000001</v>
      </c>
      <c r="AL51">
        <v>0.82138999999999995</v>
      </c>
      <c r="AM51">
        <v>0.43387999999999999</v>
      </c>
      <c r="AN51">
        <v>-48.316000000000003</v>
      </c>
      <c r="AO51">
        <v>3.9466000000000001</v>
      </c>
      <c r="AP51">
        <v>2.8498000000000001</v>
      </c>
      <c r="AQ51">
        <v>1.0969</v>
      </c>
      <c r="AR51">
        <v>-48.316000000000003</v>
      </c>
      <c r="AS51">
        <v>1.3978999999999999</v>
      </c>
      <c r="AT51">
        <v>1.0728</v>
      </c>
      <c r="AU51">
        <v>0.32512000000000002</v>
      </c>
      <c r="AY51" s="7">
        <v>-6.0419E-2</v>
      </c>
      <c r="AZ51" s="7">
        <v>1.4510000000000001</v>
      </c>
      <c r="BA51" s="7">
        <v>-0.20607</v>
      </c>
      <c r="BB51" s="7">
        <v>0.99880000000000002</v>
      </c>
      <c r="BF51" s="7">
        <v>7.5190999999999994E-2</v>
      </c>
      <c r="BG51" s="7">
        <v>1.0815999999999999</v>
      </c>
      <c r="BH51" s="7">
        <v>1.2245000000000001E-2</v>
      </c>
      <c r="BI51" s="7">
        <v>0.81133999999999995</v>
      </c>
      <c r="BJ51" s="7"/>
      <c r="BK51" s="6">
        <v>-22.113</v>
      </c>
      <c r="BL51" s="6">
        <v>3.9466000000000001</v>
      </c>
      <c r="BM51" s="6">
        <v>-22.113</v>
      </c>
      <c r="BN51" s="6">
        <v>1.3978999999999999</v>
      </c>
      <c r="BO51" s="6">
        <v>-23.832000000000001</v>
      </c>
      <c r="BP51" s="6">
        <v>2.3096000000000001</v>
      </c>
      <c r="BQ51" s="6">
        <v>-22.113</v>
      </c>
      <c r="BR51" s="6">
        <v>1.2553000000000001</v>
      </c>
      <c r="BS51" s="6">
        <v>-48.316000000000003</v>
      </c>
      <c r="BT51" s="6">
        <v>3.9466000000000001</v>
      </c>
      <c r="BU51" s="6">
        <v>-48.316000000000003</v>
      </c>
      <c r="BV51" s="6">
        <v>1.3978999999999999</v>
      </c>
      <c r="BW51" s="6">
        <v>-48.316000000000003</v>
      </c>
      <c r="BX51" s="6">
        <v>2.5550999999999999</v>
      </c>
      <c r="BY51" s="6">
        <v>-48.316000000000003</v>
      </c>
      <c r="BZ51" s="6">
        <v>1.2553000000000001</v>
      </c>
    </row>
    <row r="52" spans="1:78" x14ac:dyDescent="0.3">
      <c r="A52" t="s">
        <v>156</v>
      </c>
      <c r="B52">
        <v>-24.525386611147006</v>
      </c>
      <c r="C52">
        <v>-48.103228422535025</v>
      </c>
      <c r="D52">
        <v>2.428134794028789</v>
      </c>
      <c r="E52">
        <v>1.255272505103306</v>
      </c>
      <c r="F52">
        <v>3.1212314551496214</v>
      </c>
      <c r="G52">
        <v>1.8976270912904414</v>
      </c>
      <c r="O52" t="s">
        <v>156</v>
      </c>
      <c r="P52">
        <v>-24.524999999999999</v>
      </c>
      <c r="Q52">
        <v>2.4281000000000001</v>
      </c>
      <c r="R52">
        <v>2.3839000000000001</v>
      </c>
      <c r="S52">
        <v>4.4259E-2</v>
      </c>
      <c r="T52">
        <v>-24.524999999999999</v>
      </c>
      <c r="U52">
        <v>1.2553000000000001</v>
      </c>
      <c r="V52">
        <v>1.3448</v>
      </c>
      <c r="W52">
        <v>-8.9575000000000002E-2</v>
      </c>
      <c r="X52">
        <v>-24.524999999999999</v>
      </c>
      <c r="Y52">
        <v>3.1212</v>
      </c>
      <c r="Z52">
        <v>3.29</v>
      </c>
      <c r="AA52">
        <v>-0.16879</v>
      </c>
      <c r="AB52">
        <v>-24.524999999999999</v>
      </c>
      <c r="AC52">
        <v>1.8976</v>
      </c>
      <c r="AD52">
        <v>1.9141999999999999</v>
      </c>
      <c r="AE52">
        <v>-1.6556999999999999E-2</v>
      </c>
      <c r="AF52">
        <v>-48.103000000000002</v>
      </c>
      <c r="AG52">
        <v>2.4281000000000001</v>
      </c>
      <c r="AH52">
        <v>2.2134</v>
      </c>
      <c r="AI52">
        <v>0.21468999999999999</v>
      </c>
      <c r="AJ52">
        <v>-48.103000000000002</v>
      </c>
      <c r="AK52">
        <v>1.2553000000000001</v>
      </c>
      <c r="AL52">
        <v>0.85190999999999995</v>
      </c>
      <c r="AM52">
        <v>0.40337000000000001</v>
      </c>
      <c r="AN52">
        <v>-48.103000000000002</v>
      </c>
      <c r="AO52">
        <v>3.1212</v>
      </c>
      <c r="AP52">
        <v>2.9033000000000002</v>
      </c>
      <c r="AQ52">
        <v>0.21795999999999999</v>
      </c>
      <c r="AR52">
        <v>-48.103000000000002</v>
      </c>
      <c r="AS52">
        <v>1.8976</v>
      </c>
      <c r="AT52">
        <v>1.1157999999999999</v>
      </c>
      <c r="AU52">
        <v>0.78181</v>
      </c>
      <c r="AY52" s="6">
        <v>0.35056999999999999</v>
      </c>
      <c r="AZ52" s="6">
        <v>-1.0968</v>
      </c>
      <c r="BA52" s="6">
        <v>5.2967E-2</v>
      </c>
      <c r="BB52" s="6">
        <v>-1.3859999999999999</v>
      </c>
      <c r="BF52" s="6">
        <v>0.18712000000000001</v>
      </c>
      <c r="BG52" s="6">
        <v>-0.84594999999999998</v>
      </c>
      <c r="BH52" s="6">
        <v>5.3316000000000002E-2</v>
      </c>
      <c r="BI52" s="6">
        <v>-1.0436000000000001</v>
      </c>
      <c r="BJ52" s="6"/>
      <c r="BK52" s="7">
        <v>-24.524999999999999</v>
      </c>
      <c r="BL52" s="7">
        <v>3.1212</v>
      </c>
      <c r="BM52" s="7">
        <v>-24.524999999999999</v>
      </c>
      <c r="BN52" s="7">
        <v>1.8976</v>
      </c>
      <c r="BO52" s="6">
        <v>-20.536000000000001</v>
      </c>
      <c r="BP52" s="6">
        <v>2.5314999999999999</v>
      </c>
      <c r="BQ52" s="7">
        <v>-24.524999999999999</v>
      </c>
      <c r="BR52" s="7">
        <v>1.2553000000000001</v>
      </c>
      <c r="BS52" s="7">
        <v>-48.103000000000002</v>
      </c>
      <c r="BT52" s="7">
        <v>3.1212</v>
      </c>
      <c r="BU52" s="7">
        <v>-48.103000000000002</v>
      </c>
      <c r="BV52" s="7">
        <v>1.8976</v>
      </c>
      <c r="BW52" s="7">
        <v>-48.103000000000002</v>
      </c>
      <c r="BX52" s="7">
        <v>2.4281000000000001</v>
      </c>
      <c r="BY52" s="7">
        <v>-48.103000000000002</v>
      </c>
      <c r="BZ52" s="7">
        <v>1.2553000000000001</v>
      </c>
    </row>
    <row r="53" spans="1:78" x14ac:dyDescent="0.3">
      <c r="A53" t="s">
        <v>45</v>
      </c>
      <c r="B53">
        <v>-23.831829103771252</v>
      </c>
      <c r="C53">
        <v>-46.817108872549611</v>
      </c>
      <c r="D53">
        <v>2.3096301674258988</v>
      </c>
      <c r="E53">
        <v>0.69897000433601886</v>
      </c>
      <c r="F53">
        <v>2.8536982117761744</v>
      </c>
      <c r="G53">
        <v>0.84509804001425681</v>
      </c>
      <c r="O53" t="s">
        <v>45</v>
      </c>
      <c r="P53">
        <v>-23.832000000000001</v>
      </c>
      <c r="Q53">
        <v>2.3096000000000001</v>
      </c>
      <c r="R53">
        <v>2.3258999999999999</v>
      </c>
      <c r="S53">
        <v>-1.6247999999999999E-2</v>
      </c>
      <c r="T53">
        <v>-23.832000000000001</v>
      </c>
      <c r="U53">
        <v>0.69896999999999998</v>
      </c>
      <c r="V53">
        <v>1.1554</v>
      </c>
      <c r="W53">
        <v>-0.45639000000000002</v>
      </c>
      <c r="X53">
        <v>-23.832000000000001</v>
      </c>
      <c r="Y53">
        <v>2.8536999999999999</v>
      </c>
      <c r="Z53">
        <v>3.1577000000000002</v>
      </c>
      <c r="AA53">
        <v>-0.30402000000000001</v>
      </c>
      <c r="AB53">
        <v>-23.832000000000001</v>
      </c>
      <c r="AC53">
        <v>0.84509999999999996</v>
      </c>
      <c r="AD53">
        <v>1.6036999999999999</v>
      </c>
      <c r="AE53">
        <v>-0.75863000000000003</v>
      </c>
      <c r="AF53">
        <v>-46.817</v>
      </c>
      <c r="AG53">
        <v>2.3096000000000001</v>
      </c>
      <c r="AH53">
        <v>2.3591000000000002</v>
      </c>
      <c r="AI53">
        <v>-4.9464000000000001E-2</v>
      </c>
      <c r="AJ53">
        <v>-46.817</v>
      </c>
      <c r="AK53">
        <v>0.69896999999999998</v>
      </c>
      <c r="AL53">
        <v>1.0362</v>
      </c>
      <c r="AM53">
        <v>-0.33717999999999998</v>
      </c>
      <c r="AN53">
        <v>-46.817</v>
      </c>
      <c r="AO53">
        <v>2.8536999999999999</v>
      </c>
      <c r="AP53">
        <v>3.2262</v>
      </c>
      <c r="AQ53">
        <v>-0.37252999999999997</v>
      </c>
      <c r="AR53">
        <v>-46.817</v>
      </c>
      <c r="AS53">
        <v>0.84509999999999996</v>
      </c>
      <c r="AT53">
        <v>1.3754999999999999</v>
      </c>
      <c r="AU53">
        <v>-0.53037999999999996</v>
      </c>
      <c r="AY53" s="7">
        <v>-0.56891999999999998</v>
      </c>
      <c r="AZ53" s="7">
        <v>0.70118999999999998</v>
      </c>
      <c r="BA53" s="7">
        <v>-0.30460999999999999</v>
      </c>
      <c r="BB53" s="7">
        <v>1.0947</v>
      </c>
      <c r="BF53" s="7">
        <v>-5.3752000000000001E-2</v>
      </c>
      <c r="BG53" s="7">
        <v>1.0858000000000001</v>
      </c>
      <c r="BH53" s="7">
        <v>6.3965999999999995E-2</v>
      </c>
      <c r="BI53" s="7">
        <v>1.3376999999999999</v>
      </c>
      <c r="BJ53" s="7"/>
      <c r="BK53" s="6">
        <v>-23.832000000000001</v>
      </c>
      <c r="BL53" s="6">
        <v>2.8536999999999999</v>
      </c>
      <c r="BM53" s="6">
        <v>-23.832000000000001</v>
      </c>
      <c r="BN53" s="6">
        <v>0.84509999999999996</v>
      </c>
      <c r="BO53" s="7">
        <v>-22.294</v>
      </c>
      <c r="BP53" s="7">
        <v>2.3443999999999998</v>
      </c>
      <c r="BQ53" s="6">
        <v>-23.832000000000001</v>
      </c>
      <c r="BR53" s="6">
        <v>0.69896999999999998</v>
      </c>
      <c r="BS53" s="6">
        <v>-46.817</v>
      </c>
      <c r="BT53" s="6">
        <v>2.8536999999999999</v>
      </c>
      <c r="BU53" s="6">
        <v>-46.817</v>
      </c>
      <c r="BV53" s="6">
        <v>0.84509999999999996</v>
      </c>
      <c r="BW53" s="6">
        <v>-46.817</v>
      </c>
      <c r="BX53" s="6">
        <v>2.3096000000000001</v>
      </c>
      <c r="BY53" s="6">
        <v>-46.817</v>
      </c>
      <c r="BZ53" s="6">
        <v>0.69896999999999998</v>
      </c>
    </row>
    <row r="54" spans="1:78" x14ac:dyDescent="0.3">
      <c r="A54" t="s">
        <v>46</v>
      </c>
      <c r="B54">
        <v>-22.554996920208456</v>
      </c>
      <c r="C54">
        <v>-52.590898380276627</v>
      </c>
      <c r="D54">
        <v>1.1139433523068367</v>
      </c>
      <c r="E54">
        <v>0</v>
      </c>
      <c r="F54">
        <v>1.255272505103306</v>
      </c>
      <c r="G54">
        <v>0.3010299956639812</v>
      </c>
      <c r="O54" t="s">
        <v>46</v>
      </c>
      <c r="P54">
        <v>-22.555</v>
      </c>
      <c r="Q54">
        <v>1.1138999999999999</v>
      </c>
      <c r="R54">
        <v>2.2191000000000001</v>
      </c>
      <c r="S54">
        <v>-1.1052</v>
      </c>
      <c r="T54">
        <v>-22.555</v>
      </c>
      <c r="U54">
        <v>0</v>
      </c>
      <c r="V54">
        <v>0.80649999999999999</v>
      </c>
      <c r="W54">
        <v>-0.80649999999999999</v>
      </c>
      <c r="X54">
        <v>-22.555</v>
      </c>
      <c r="Y54">
        <v>1.2553000000000001</v>
      </c>
      <c r="Z54">
        <v>2.9140999999999999</v>
      </c>
      <c r="AA54">
        <v>-1.6589</v>
      </c>
      <c r="AB54">
        <v>-22.555</v>
      </c>
      <c r="AC54">
        <v>0.30103000000000002</v>
      </c>
      <c r="AD54">
        <v>1.0322</v>
      </c>
      <c r="AE54">
        <v>-0.73116000000000003</v>
      </c>
      <c r="AF54">
        <v>-52.591000000000001</v>
      </c>
      <c r="AG54">
        <v>1.1138999999999999</v>
      </c>
      <c r="AH54">
        <v>1.7052</v>
      </c>
      <c r="AI54">
        <v>-0.59128999999999998</v>
      </c>
      <c r="AJ54">
        <v>-52.591000000000001</v>
      </c>
      <c r="AK54">
        <v>0</v>
      </c>
      <c r="AL54">
        <v>0.20899999999999999</v>
      </c>
      <c r="AM54">
        <v>-0.20899999999999999</v>
      </c>
      <c r="AN54">
        <v>-52.591000000000001</v>
      </c>
      <c r="AO54">
        <v>1.2553000000000001</v>
      </c>
      <c r="AP54">
        <v>1.7764</v>
      </c>
      <c r="AQ54">
        <v>-0.52112999999999998</v>
      </c>
      <c r="AR54">
        <v>-52.591000000000001</v>
      </c>
      <c r="AS54">
        <v>0.30103000000000002</v>
      </c>
      <c r="AT54">
        <v>0.20979999999999999</v>
      </c>
      <c r="AU54">
        <v>9.1230000000000006E-2</v>
      </c>
      <c r="AY54" s="6">
        <v>7.3975000000000004E-3</v>
      </c>
      <c r="AZ54" s="6">
        <v>1.9189000000000001</v>
      </c>
      <c r="BA54" s="6">
        <v>6.8346000000000004E-2</v>
      </c>
      <c r="BB54" s="6">
        <v>1.9436</v>
      </c>
      <c r="BF54" s="6">
        <v>0.11949</v>
      </c>
      <c r="BG54" s="6">
        <v>1.4503999999999999</v>
      </c>
      <c r="BH54" s="6">
        <v>0.14717</v>
      </c>
      <c r="BI54" s="6">
        <v>1.4716</v>
      </c>
      <c r="BJ54" s="6"/>
      <c r="BK54" s="7">
        <v>-22.555</v>
      </c>
      <c r="BL54" s="7">
        <v>1.2553000000000001</v>
      </c>
      <c r="BM54" s="7">
        <v>-22.555</v>
      </c>
      <c r="BN54" s="7">
        <v>0.30103000000000002</v>
      </c>
      <c r="BO54" s="6">
        <v>-22.210999999999999</v>
      </c>
      <c r="BP54" s="6">
        <v>2.2787999999999999</v>
      </c>
      <c r="BQ54" s="7">
        <v>-22.555</v>
      </c>
      <c r="BR54" s="7">
        <v>0</v>
      </c>
      <c r="BS54" s="7">
        <v>-52.591000000000001</v>
      </c>
      <c r="BT54" s="7">
        <v>1.2553000000000001</v>
      </c>
      <c r="BU54" s="7">
        <v>-52.591000000000001</v>
      </c>
      <c r="BV54" s="7">
        <v>0.30103000000000002</v>
      </c>
      <c r="BW54" s="6">
        <v>-47.402000000000001</v>
      </c>
      <c r="BX54" s="6">
        <v>2.5314999999999999</v>
      </c>
      <c r="BY54" s="7">
        <v>-52.591000000000001</v>
      </c>
      <c r="BZ54" s="7">
        <v>0</v>
      </c>
    </row>
    <row r="55" spans="1:78" x14ac:dyDescent="0.3">
      <c r="A55" t="s">
        <v>47</v>
      </c>
      <c r="B55">
        <v>-20.536097000000002</v>
      </c>
      <c r="C55">
        <v>-47.40233162567754</v>
      </c>
      <c r="D55">
        <v>2.5314789170422549</v>
      </c>
      <c r="E55">
        <v>0</v>
      </c>
      <c r="F55">
        <v>3.4812992733328558</v>
      </c>
      <c r="G55">
        <v>0</v>
      </c>
      <c r="O55" t="s">
        <v>47</v>
      </c>
      <c r="P55">
        <v>-20.536000000000001</v>
      </c>
      <c r="Q55">
        <v>2.5314999999999999</v>
      </c>
      <c r="R55">
        <v>2.0503</v>
      </c>
      <c r="S55">
        <v>0.48120000000000002</v>
      </c>
      <c r="T55">
        <v>-20.536000000000001</v>
      </c>
      <c r="U55">
        <v>0</v>
      </c>
      <c r="V55">
        <v>0.25490000000000002</v>
      </c>
      <c r="W55">
        <v>-0.25490000000000002</v>
      </c>
      <c r="X55">
        <v>-20.536000000000001</v>
      </c>
      <c r="Y55">
        <v>3.4813000000000001</v>
      </c>
      <c r="Z55">
        <v>2.5289999999999999</v>
      </c>
      <c r="AA55">
        <v>0.95228000000000002</v>
      </c>
      <c r="AB55">
        <v>-20.536000000000001</v>
      </c>
      <c r="AC55">
        <v>0</v>
      </c>
      <c r="AD55">
        <v>0.12848000000000001</v>
      </c>
      <c r="AE55">
        <v>-0.12848000000000001</v>
      </c>
      <c r="AF55">
        <v>-47.402000000000001</v>
      </c>
      <c r="AG55">
        <v>2.5314999999999999</v>
      </c>
      <c r="AH55">
        <v>2.2928000000000002</v>
      </c>
      <c r="AI55">
        <v>0.23866000000000001</v>
      </c>
      <c r="AJ55">
        <v>-47.402000000000001</v>
      </c>
      <c r="AK55">
        <v>0</v>
      </c>
      <c r="AL55">
        <v>0.95232000000000006</v>
      </c>
      <c r="AM55">
        <v>-0.95232000000000006</v>
      </c>
      <c r="AN55">
        <v>-47.402000000000001</v>
      </c>
      <c r="AO55">
        <v>3.4813000000000001</v>
      </c>
      <c r="AP55">
        <v>3.0792999999999999</v>
      </c>
      <c r="AQ55">
        <v>0.40203</v>
      </c>
      <c r="AR55">
        <v>-47.402000000000001</v>
      </c>
      <c r="AS55">
        <v>0</v>
      </c>
      <c r="AT55">
        <v>1.2573000000000001</v>
      </c>
      <c r="AU55">
        <v>-1.2573000000000001</v>
      </c>
      <c r="AY55" s="7">
        <v>-0.30863000000000002</v>
      </c>
      <c r="AZ55" s="7">
        <v>-1.3067</v>
      </c>
      <c r="BA55" s="7">
        <v>0.26300000000000001</v>
      </c>
      <c r="BB55" s="7">
        <v>-0.36326999999999998</v>
      </c>
      <c r="BF55" s="7">
        <v>3.3773999999999998E-2</v>
      </c>
      <c r="BG55" s="7">
        <v>-0.86443000000000003</v>
      </c>
      <c r="BH55" s="7">
        <v>0.28760999999999998</v>
      </c>
      <c r="BI55" s="7">
        <v>-0.26799000000000001</v>
      </c>
      <c r="BJ55" s="7"/>
      <c r="BK55" s="6">
        <v>-20.536000000000001</v>
      </c>
      <c r="BL55" s="6">
        <v>3.4813000000000001</v>
      </c>
      <c r="BM55" s="6">
        <v>-20.536000000000001</v>
      </c>
      <c r="BN55" s="6">
        <v>0</v>
      </c>
      <c r="BO55" s="7">
        <v>-24.183</v>
      </c>
      <c r="BP55" s="7">
        <v>2.0682</v>
      </c>
      <c r="BQ55" s="6">
        <v>-20.536000000000001</v>
      </c>
      <c r="BR55" s="6">
        <v>0</v>
      </c>
      <c r="BS55" s="6">
        <v>-47.402000000000001</v>
      </c>
      <c r="BT55" s="6">
        <v>3.4813000000000001</v>
      </c>
      <c r="BU55" s="6">
        <v>-47.402000000000001</v>
      </c>
      <c r="BV55" s="6">
        <v>0</v>
      </c>
      <c r="BW55" s="7">
        <v>-49.552</v>
      </c>
      <c r="BX55" s="7">
        <v>2.3443999999999998</v>
      </c>
      <c r="BY55" s="6">
        <v>-47.402000000000001</v>
      </c>
      <c r="BZ55" s="6">
        <v>0</v>
      </c>
    </row>
    <row r="56" spans="1:78" x14ac:dyDescent="0.3">
      <c r="A56" t="s">
        <v>48</v>
      </c>
      <c r="B56">
        <v>-22.294019248259001</v>
      </c>
      <c r="C56">
        <v>-49.552111329830026</v>
      </c>
      <c r="D56">
        <v>2.3443922736851106</v>
      </c>
      <c r="E56">
        <v>0.77815125038364363</v>
      </c>
      <c r="F56">
        <v>3.1139433523068369</v>
      </c>
      <c r="G56">
        <v>0.77815125038364363</v>
      </c>
      <c r="O56" t="s">
        <v>48</v>
      </c>
      <c r="P56">
        <v>-22.294</v>
      </c>
      <c r="Q56">
        <v>2.3443999999999998</v>
      </c>
      <c r="R56">
        <v>2.1972999999999998</v>
      </c>
      <c r="S56">
        <v>0.14710999999999999</v>
      </c>
      <c r="T56">
        <v>-22.294</v>
      </c>
      <c r="U56">
        <v>0.77815000000000001</v>
      </c>
      <c r="V56">
        <v>0.73519999999999996</v>
      </c>
      <c r="W56">
        <v>4.2952999999999998E-2</v>
      </c>
      <c r="X56">
        <v>-22.294</v>
      </c>
      <c r="Y56">
        <v>3.1139000000000001</v>
      </c>
      <c r="Z56">
        <v>2.8643999999999998</v>
      </c>
      <c r="AA56">
        <v>0.24958</v>
      </c>
      <c r="AB56">
        <v>-22.294</v>
      </c>
      <c r="AC56">
        <v>0.77815000000000001</v>
      </c>
      <c r="AD56">
        <v>0.91537000000000002</v>
      </c>
      <c r="AE56">
        <v>-0.13722000000000001</v>
      </c>
      <c r="AF56">
        <v>-49.552</v>
      </c>
      <c r="AG56">
        <v>2.3443999999999998</v>
      </c>
      <c r="AH56">
        <v>2.0493999999999999</v>
      </c>
      <c r="AI56">
        <v>0.29503000000000001</v>
      </c>
      <c r="AJ56">
        <v>-49.552</v>
      </c>
      <c r="AK56">
        <v>0.77815000000000001</v>
      </c>
      <c r="AL56">
        <v>0.64434000000000002</v>
      </c>
      <c r="AM56">
        <v>0.13381000000000001</v>
      </c>
      <c r="AN56">
        <v>-49.552</v>
      </c>
      <c r="AO56">
        <v>3.1139000000000001</v>
      </c>
      <c r="AP56">
        <v>2.5394999999999999</v>
      </c>
      <c r="AQ56">
        <v>0.57448999999999995</v>
      </c>
      <c r="AR56">
        <v>-49.552</v>
      </c>
      <c r="AS56">
        <v>0.77815000000000001</v>
      </c>
      <c r="AT56">
        <v>0.82330000000000003</v>
      </c>
      <c r="AU56">
        <v>-4.5154E-2</v>
      </c>
      <c r="AY56" s="6">
        <v>0.77610000000000001</v>
      </c>
      <c r="AZ56" s="6">
        <v>-0.42810999999999999</v>
      </c>
      <c r="BA56" s="6">
        <v>1.1161000000000001</v>
      </c>
      <c r="BB56" s="6">
        <v>-0.64419999999999999</v>
      </c>
      <c r="BF56" s="6">
        <v>0.27576000000000001</v>
      </c>
      <c r="BG56" s="6">
        <v>-0.43779000000000001</v>
      </c>
      <c r="BH56" s="6">
        <v>0.43310999999999999</v>
      </c>
      <c r="BI56" s="6">
        <v>-0.51724999999999999</v>
      </c>
      <c r="BJ56" s="6"/>
      <c r="BK56" s="7">
        <v>-22.294</v>
      </c>
      <c r="BL56" s="7">
        <v>3.1139000000000001</v>
      </c>
      <c r="BM56" s="7">
        <v>-22.294</v>
      </c>
      <c r="BN56" s="7">
        <v>0.77815000000000001</v>
      </c>
      <c r="BO56" s="6">
        <v>-21.253</v>
      </c>
      <c r="BP56" s="6">
        <v>2.1335000000000002</v>
      </c>
      <c r="BQ56" s="7">
        <v>-22.294</v>
      </c>
      <c r="BR56" s="7">
        <v>0.77815000000000001</v>
      </c>
      <c r="BS56" s="7">
        <v>-49.552</v>
      </c>
      <c r="BT56" s="7">
        <v>3.1139000000000001</v>
      </c>
      <c r="BU56" s="7">
        <v>-49.552</v>
      </c>
      <c r="BV56" s="7">
        <v>0.77815000000000001</v>
      </c>
      <c r="BW56" s="6">
        <v>-49.656999999999996</v>
      </c>
      <c r="BX56" s="6">
        <v>2.2787999999999999</v>
      </c>
      <c r="BY56" s="7">
        <v>-49.552</v>
      </c>
      <c r="BZ56" s="7">
        <v>0.77815000000000001</v>
      </c>
    </row>
    <row r="57" spans="1:78" x14ac:dyDescent="0.3">
      <c r="A57" t="s">
        <v>49</v>
      </c>
      <c r="B57">
        <v>-22.210709490000003</v>
      </c>
      <c r="C57">
        <v>-49.656529935058046</v>
      </c>
      <c r="D57">
        <v>2.2787536009528289</v>
      </c>
      <c r="E57">
        <v>1.5314789170422551</v>
      </c>
      <c r="F57">
        <v>2.8318697742805017</v>
      </c>
      <c r="G57">
        <v>1.6989700043360187</v>
      </c>
      <c r="O57" t="s">
        <v>49</v>
      </c>
      <c r="P57">
        <v>-22.210999999999999</v>
      </c>
      <c r="Q57">
        <v>2.2787999999999999</v>
      </c>
      <c r="R57">
        <v>2.1903000000000001</v>
      </c>
      <c r="S57">
        <v>8.8439000000000004E-2</v>
      </c>
      <c r="T57">
        <v>-22.210999999999999</v>
      </c>
      <c r="U57">
        <v>1.5315000000000001</v>
      </c>
      <c r="V57">
        <v>0.71243999999999996</v>
      </c>
      <c r="W57">
        <v>0.81903999999999999</v>
      </c>
      <c r="X57">
        <v>-22.210999999999999</v>
      </c>
      <c r="Y57">
        <v>2.8319000000000001</v>
      </c>
      <c r="Z57">
        <v>2.8485</v>
      </c>
      <c r="AA57">
        <v>-1.66E-2</v>
      </c>
      <c r="AB57">
        <v>-22.210999999999999</v>
      </c>
      <c r="AC57">
        <v>1.6990000000000001</v>
      </c>
      <c r="AD57">
        <v>0.87807999999999997</v>
      </c>
      <c r="AE57">
        <v>0.82089000000000001</v>
      </c>
      <c r="AF57">
        <v>-49.656999999999996</v>
      </c>
      <c r="AG57">
        <v>2.2787999999999999</v>
      </c>
      <c r="AH57">
        <v>2.0375000000000001</v>
      </c>
      <c r="AI57">
        <v>0.24121000000000001</v>
      </c>
      <c r="AJ57">
        <v>-49.656999999999996</v>
      </c>
      <c r="AK57">
        <v>1.5315000000000001</v>
      </c>
      <c r="AL57">
        <v>0.62938000000000005</v>
      </c>
      <c r="AM57">
        <v>0.90210000000000001</v>
      </c>
      <c r="AN57">
        <v>-49.656999999999996</v>
      </c>
      <c r="AO57">
        <v>2.8319000000000001</v>
      </c>
      <c r="AP57">
        <v>2.5131999999999999</v>
      </c>
      <c r="AQ57">
        <v>0.31863000000000002</v>
      </c>
      <c r="AR57">
        <v>-49.656999999999996</v>
      </c>
      <c r="AS57">
        <v>1.6990000000000001</v>
      </c>
      <c r="AT57">
        <v>0.80222000000000004</v>
      </c>
      <c r="AU57">
        <v>0.89675000000000005</v>
      </c>
      <c r="AY57" s="7">
        <v>0.92508999999999997</v>
      </c>
      <c r="AZ57" s="7">
        <v>0.70801999999999998</v>
      </c>
      <c r="BA57" s="7">
        <v>0.80798000000000003</v>
      </c>
      <c r="BB57" s="7">
        <v>0.29649999999999999</v>
      </c>
      <c r="BF57" s="7">
        <v>0.31022</v>
      </c>
      <c r="BG57" s="7">
        <v>0.68115999999999999</v>
      </c>
      <c r="BH57" s="7">
        <v>0.26</v>
      </c>
      <c r="BI57" s="7">
        <v>0.43704999999999999</v>
      </c>
      <c r="BJ57" s="7"/>
      <c r="BK57" s="6">
        <v>-22.210999999999999</v>
      </c>
      <c r="BL57" s="6">
        <v>2.8319000000000001</v>
      </c>
      <c r="BM57" s="6">
        <v>-22.210999999999999</v>
      </c>
      <c r="BN57" s="6">
        <v>1.6990000000000001</v>
      </c>
      <c r="BO57" s="7">
        <v>-23.995000000000001</v>
      </c>
      <c r="BP57" s="7">
        <v>2.3559999999999999</v>
      </c>
      <c r="BQ57" s="6">
        <v>-22.210999999999999</v>
      </c>
      <c r="BR57" s="6">
        <v>1.5315000000000001</v>
      </c>
      <c r="BS57" s="6">
        <v>-49.656999999999996</v>
      </c>
      <c r="BT57" s="6">
        <v>2.8319000000000001</v>
      </c>
      <c r="BU57" s="6">
        <v>-49.656999999999996</v>
      </c>
      <c r="BV57" s="6">
        <v>1.6990000000000001</v>
      </c>
      <c r="BW57" s="7">
        <v>-48.527999999999999</v>
      </c>
      <c r="BX57" s="7">
        <v>2.0682</v>
      </c>
      <c r="BY57" s="6">
        <v>-49.656999999999996</v>
      </c>
      <c r="BZ57" s="6">
        <v>1.5315000000000001</v>
      </c>
    </row>
    <row r="58" spans="1:78" x14ac:dyDescent="0.3">
      <c r="A58" t="s">
        <v>50</v>
      </c>
      <c r="B58">
        <v>-24.182526500000005</v>
      </c>
      <c r="C58">
        <v>-48.527681321849471</v>
      </c>
      <c r="D58">
        <v>2.0681858617461617</v>
      </c>
      <c r="E58">
        <v>0.47712125471966244</v>
      </c>
      <c r="F58">
        <v>2.2405492482825999</v>
      </c>
      <c r="G58">
        <v>0.6020599913279624</v>
      </c>
      <c r="O58" t="s">
        <v>50</v>
      </c>
      <c r="P58">
        <v>-24.183</v>
      </c>
      <c r="Q58">
        <v>2.0682</v>
      </c>
      <c r="R58">
        <v>2.3552</v>
      </c>
      <c r="S58">
        <v>-0.28702</v>
      </c>
      <c r="T58">
        <v>-24.183</v>
      </c>
      <c r="U58">
        <v>0.47711999999999999</v>
      </c>
      <c r="V58">
        <v>1.2512000000000001</v>
      </c>
      <c r="W58">
        <v>-0.77405000000000002</v>
      </c>
      <c r="X58">
        <v>-24.183</v>
      </c>
      <c r="Y58">
        <v>2.2404999999999999</v>
      </c>
      <c r="Z58">
        <v>3.2246000000000001</v>
      </c>
      <c r="AA58">
        <v>-0.98407</v>
      </c>
      <c r="AB58">
        <v>-24.183</v>
      </c>
      <c r="AC58">
        <v>0.60206000000000004</v>
      </c>
      <c r="AD58">
        <v>1.7606999999999999</v>
      </c>
      <c r="AE58">
        <v>-1.1587000000000001</v>
      </c>
      <c r="AF58">
        <v>-48.527999999999999</v>
      </c>
      <c r="AG58">
        <v>2.0682</v>
      </c>
      <c r="AH58">
        <v>2.1654</v>
      </c>
      <c r="AI58">
        <v>-9.7193000000000002E-2</v>
      </c>
      <c r="AJ58">
        <v>-48.527999999999999</v>
      </c>
      <c r="AK58">
        <v>0.47711999999999999</v>
      </c>
      <c r="AL58">
        <v>0.79110000000000003</v>
      </c>
      <c r="AM58">
        <v>-0.31397999999999998</v>
      </c>
      <c r="AN58">
        <v>-48.527999999999999</v>
      </c>
      <c r="AO58">
        <v>2.2404999999999999</v>
      </c>
      <c r="AP58">
        <v>2.7967</v>
      </c>
      <c r="AQ58">
        <v>-0.55615000000000003</v>
      </c>
      <c r="AR58">
        <v>-48.527999999999999</v>
      </c>
      <c r="AS58">
        <v>0.60206000000000004</v>
      </c>
      <c r="AT58">
        <v>1.0301</v>
      </c>
      <c r="AU58">
        <v>-0.42807000000000001</v>
      </c>
      <c r="AY58" s="6">
        <v>0.92198000000000002</v>
      </c>
      <c r="AZ58" s="6">
        <v>1.0644000000000001E-2</v>
      </c>
      <c r="BA58" s="6">
        <v>0.71496000000000004</v>
      </c>
      <c r="BB58" s="6">
        <v>-0.30642000000000003</v>
      </c>
      <c r="BF58" s="6">
        <v>0.32378000000000001</v>
      </c>
      <c r="BG58" s="6">
        <v>-0.45140000000000002</v>
      </c>
      <c r="BH58" s="6">
        <v>0.23164999999999999</v>
      </c>
      <c r="BI58" s="6">
        <v>-0.65364999999999995</v>
      </c>
      <c r="BJ58" s="6"/>
      <c r="BK58" s="7">
        <v>-24.183</v>
      </c>
      <c r="BL58" s="7">
        <v>2.2404999999999999</v>
      </c>
      <c r="BM58" s="7">
        <v>-24.183</v>
      </c>
      <c r="BN58" s="7">
        <v>0.60206000000000004</v>
      </c>
      <c r="BO58" s="6">
        <v>-23.469000000000001</v>
      </c>
      <c r="BP58" s="6">
        <v>2.5236999999999998</v>
      </c>
      <c r="BQ58" s="7">
        <v>-24.183</v>
      </c>
      <c r="BR58" s="7">
        <v>0.47711999999999999</v>
      </c>
      <c r="BS58" s="7">
        <v>-48.527999999999999</v>
      </c>
      <c r="BT58" s="7">
        <v>2.2404999999999999</v>
      </c>
      <c r="BU58" s="7">
        <v>-48.527999999999999</v>
      </c>
      <c r="BV58" s="7">
        <v>0.60206000000000004</v>
      </c>
      <c r="BW58" s="6">
        <v>-50.643000000000001</v>
      </c>
      <c r="BX58" s="6">
        <v>2.1335000000000002</v>
      </c>
      <c r="BY58" s="7">
        <v>-48.527999999999999</v>
      </c>
      <c r="BZ58" s="7">
        <v>0.47711999999999999</v>
      </c>
    </row>
    <row r="59" spans="1:78" x14ac:dyDescent="0.3">
      <c r="A59" t="s">
        <v>51</v>
      </c>
      <c r="B59">
        <v>-21.253446495000002</v>
      </c>
      <c r="C59">
        <v>-50.642639048250544</v>
      </c>
      <c r="D59">
        <v>2.1335389083702174</v>
      </c>
      <c r="E59">
        <v>0</v>
      </c>
      <c r="F59">
        <v>2.3710678622717363</v>
      </c>
      <c r="G59">
        <v>0</v>
      </c>
      <c r="O59" t="s">
        <v>51</v>
      </c>
      <c r="P59">
        <v>-21.253</v>
      </c>
      <c r="Q59">
        <v>2.1335000000000002</v>
      </c>
      <c r="R59">
        <v>2.1103000000000001</v>
      </c>
      <c r="S59">
        <v>2.3274E-2</v>
      </c>
      <c r="T59">
        <v>-21.253</v>
      </c>
      <c r="U59">
        <v>0</v>
      </c>
      <c r="V59">
        <v>0.45090000000000002</v>
      </c>
      <c r="W59">
        <v>-0.45090000000000002</v>
      </c>
      <c r="X59">
        <v>-21.253</v>
      </c>
      <c r="Y59">
        <v>2.3711000000000002</v>
      </c>
      <c r="Z59">
        <v>2.6659000000000002</v>
      </c>
      <c r="AA59">
        <v>-0.29479</v>
      </c>
      <c r="AB59">
        <v>-21.253</v>
      </c>
      <c r="AC59">
        <v>0</v>
      </c>
      <c r="AD59">
        <v>0.44957999999999998</v>
      </c>
      <c r="AE59">
        <v>-0.44957999999999998</v>
      </c>
      <c r="AF59">
        <v>-50.643000000000001</v>
      </c>
      <c r="AG59">
        <v>2.1335000000000002</v>
      </c>
      <c r="AH59">
        <v>1.9258999999999999</v>
      </c>
      <c r="AI59">
        <v>0.20766999999999999</v>
      </c>
      <c r="AJ59">
        <v>-50.643000000000001</v>
      </c>
      <c r="AK59">
        <v>0</v>
      </c>
      <c r="AL59">
        <v>0.48810999999999999</v>
      </c>
      <c r="AM59">
        <v>-0.48810999999999999</v>
      </c>
      <c r="AN59">
        <v>-50.643000000000001</v>
      </c>
      <c r="AO59">
        <v>2.3711000000000002</v>
      </c>
      <c r="AP59">
        <v>2.2656000000000001</v>
      </c>
      <c r="AQ59">
        <v>0.10545</v>
      </c>
      <c r="AR59">
        <v>-50.643000000000001</v>
      </c>
      <c r="AS59">
        <v>0</v>
      </c>
      <c r="AT59">
        <v>0.60314000000000001</v>
      </c>
      <c r="AU59">
        <v>-0.60314000000000001</v>
      </c>
      <c r="AY59" s="7">
        <v>-0.36216999999999999</v>
      </c>
      <c r="AZ59" s="7">
        <v>-8.5263000000000005E-2</v>
      </c>
      <c r="BA59" s="7">
        <v>-0.58394999999999997</v>
      </c>
      <c r="BB59" s="7">
        <v>-0.35114000000000001</v>
      </c>
      <c r="BF59" s="7">
        <v>-8.3751000000000006E-2</v>
      </c>
      <c r="BG59" s="7">
        <v>-0.112</v>
      </c>
      <c r="BH59" s="7">
        <v>-0.18306</v>
      </c>
      <c r="BI59" s="7">
        <v>-0.28744999999999998</v>
      </c>
      <c r="BJ59" s="7"/>
      <c r="BK59" s="6">
        <v>-21.253</v>
      </c>
      <c r="BL59" s="6">
        <v>2.3711000000000002</v>
      </c>
      <c r="BM59" s="6">
        <v>-21.253</v>
      </c>
      <c r="BN59" s="6">
        <v>0</v>
      </c>
      <c r="BO59" s="7">
        <v>-22.858000000000001</v>
      </c>
      <c r="BP59" s="7">
        <v>1.9494</v>
      </c>
      <c r="BQ59" s="6">
        <v>-21.253</v>
      </c>
      <c r="BR59" s="6">
        <v>0</v>
      </c>
      <c r="BS59" s="6">
        <v>-50.643000000000001</v>
      </c>
      <c r="BT59" s="6">
        <v>2.3711000000000002</v>
      </c>
      <c r="BU59" s="6">
        <v>-50.643000000000001</v>
      </c>
      <c r="BV59" s="6">
        <v>0</v>
      </c>
      <c r="BW59" s="7">
        <v>-46.249000000000002</v>
      </c>
      <c r="BX59" s="7">
        <v>2.3559999999999999</v>
      </c>
      <c r="BY59" s="6">
        <v>-50.643000000000001</v>
      </c>
      <c r="BZ59" s="6">
        <v>0</v>
      </c>
    </row>
    <row r="60" spans="1:78" x14ac:dyDescent="0.3">
      <c r="A60" t="s">
        <v>157</v>
      </c>
      <c r="B60">
        <v>-23.995149000000001</v>
      </c>
      <c r="C60">
        <v>-46.249034279441624</v>
      </c>
      <c r="D60">
        <v>2.3560258571931225</v>
      </c>
      <c r="E60">
        <v>1.5185139398778875</v>
      </c>
      <c r="F60">
        <v>3.3554515201265174</v>
      </c>
      <c r="G60">
        <v>2.6928469192772302</v>
      </c>
      <c r="O60" t="s">
        <v>157</v>
      </c>
      <c r="P60">
        <v>-23.995000000000001</v>
      </c>
      <c r="Q60">
        <v>2.3559999999999999</v>
      </c>
      <c r="R60">
        <v>2.3395000000000001</v>
      </c>
      <c r="S60">
        <v>1.6490999999999999E-2</v>
      </c>
      <c r="T60">
        <v>-23.995000000000001</v>
      </c>
      <c r="U60">
        <v>1.5185</v>
      </c>
      <c r="V60">
        <v>1.2</v>
      </c>
      <c r="W60">
        <v>0.31853999999999999</v>
      </c>
      <c r="X60">
        <v>-23.995000000000001</v>
      </c>
      <c r="Y60">
        <v>3.3555000000000001</v>
      </c>
      <c r="Z60">
        <v>3.1888999999999998</v>
      </c>
      <c r="AA60">
        <v>0.16658000000000001</v>
      </c>
      <c r="AB60">
        <v>-23.995000000000001</v>
      </c>
      <c r="AC60">
        <v>2.6928000000000001</v>
      </c>
      <c r="AD60">
        <v>1.6768000000000001</v>
      </c>
      <c r="AE60">
        <v>1.016</v>
      </c>
      <c r="AF60">
        <v>-46.249000000000002</v>
      </c>
      <c r="AG60">
        <v>2.3559999999999999</v>
      </c>
      <c r="AH60">
        <v>2.4234</v>
      </c>
      <c r="AI60">
        <v>-6.7400000000000002E-2</v>
      </c>
      <c r="AJ60">
        <v>-46.249000000000002</v>
      </c>
      <c r="AK60">
        <v>1.5185</v>
      </c>
      <c r="AL60">
        <v>1.1174999999999999</v>
      </c>
      <c r="AM60">
        <v>0.40098</v>
      </c>
      <c r="AN60">
        <v>-46.249000000000002</v>
      </c>
      <c r="AO60">
        <v>3.3555000000000001</v>
      </c>
      <c r="AP60">
        <v>3.3689</v>
      </c>
      <c r="AQ60">
        <v>-1.342E-2</v>
      </c>
      <c r="AR60">
        <v>-46.249000000000002</v>
      </c>
      <c r="AS60">
        <v>2.6928000000000001</v>
      </c>
      <c r="AT60">
        <v>1.4902</v>
      </c>
      <c r="AU60">
        <v>1.2027000000000001</v>
      </c>
      <c r="AY60" s="6">
        <v>-0.18964</v>
      </c>
      <c r="AZ60" s="6">
        <v>-0.77942999999999996</v>
      </c>
      <c r="BA60" s="6">
        <v>0.42292000000000002</v>
      </c>
      <c r="BB60" s="6">
        <v>-0.34755999999999998</v>
      </c>
      <c r="BF60" s="6">
        <v>-8.1993999999999997E-2</v>
      </c>
      <c r="BG60" s="6">
        <v>-0.53493999999999997</v>
      </c>
      <c r="BH60" s="6">
        <v>0.19475999999999999</v>
      </c>
      <c r="BI60" s="6">
        <v>-0.21933</v>
      </c>
      <c r="BJ60" s="6"/>
      <c r="BK60" s="7">
        <v>-23.995000000000001</v>
      </c>
      <c r="BL60" s="7">
        <v>3.3555000000000001</v>
      </c>
      <c r="BM60" s="7">
        <v>-23.995000000000001</v>
      </c>
      <c r="BN60" s="7">
        <v>2.6928000000000001</v>
      </c>
      <c r="BO60" s="6">
        <v>-21.855</v>
      </c>
      <c r="BP60" s="6">
        <v>1.8692</v>
      </c>
      <c r="BQ60" s="7">
        <v>-23.995000000000001</v>
      </c>
      <c r="BR60" s="7">
        <v>1.5185</v>
      </c>
      <c r="BS60" s="7">
        <v>-46.249000000000002</v>
      </c>
      <c r="BT60" s="7">
        <v>3.3555000000000001</v>
      </c>
      <c r="BU60" s="7">
        <v>-46.249000000000002</v>
      </c>
      <c r="BV60" s="7">
        <v>2.6928000000000001</v>
      </c>
      <c r="BW60" s="6">
        <v>-46.530999999999999</v>
      </c>
      <c r="BX60" s="6">
        <v>2.5236999999999998</v>
      </c>
      <c r="BY60" s="7">
        <v>-46.249000000000002</v>
      </c>
      <c r="BZ60" s="7">
        <v>1.5185</v>
      </c>
    </row>
    <row r="61" spans="1:78" x14ac:dyDescent="0.3">
      <c r="A61" t="s">
        <v>52</v>
      </c>
      <c r="B61">
        <v>-23.468506000000001</v>
      </c>
      <c r="C61">
        <v>-46.531084085661085</v>
      </c>
      <c r="D61">
        <v>2.5237464668115646</v>
      </c>
      <c r="E61">
        <v>0.84509804001425681</v>
      </c>
      <c r="F61">
        <v>3.7058637122839193</v>
      </c>
      <c r="G61">
        <v>0.95424250943932487</v>
      </c>
      <c r="O61" t="s">
        <v>52</v>
      </c>
      <c r="P61">
        <v>-23.469000000000001</v>
      </c>
      <c r="Q61">
        <v>2.5236999999999998</v>
      </c>
      <c r="R61">
        <v>2.2955000000000001</v>
      </c>
      <c r="S61">
        <v>0.22825000000000001</v>
      </c>
      <c r="T61">
        <v>-23.469000000000001</v>
      </c>
      <c r="U61">
        <v>0.84509999999999996</v>
      </c>
      <c r="V61">
        <v>1.0561</v>
      </c>
      <c r="W61">
        <v>-0.21099000000000001</v>
      </c>
      <c r="X61">
        <v>-23.469000000000001</v>
      </c>
      <c r="Y61">
        <v>3.7059000000000002</v>
      </c>
      <c r="Z61">
        <v>3.0884</v>
      </c>
      <c r="AA61">
        <v>0.61745000000000005</v>
      </c>
      <c r="AB61">
        <v>-23.469000000000001</v>
      </c>
      <c r="AC61">
        <v>0.95423999999999998</v>
      </c>
      <c r="AD61">
        <v>1.4411</v>
      </c>
      <c r="AE61">
        <v>-0.48686000000000001</v>
      </c>
      <c r="AF61">
        <v>-46.530999999999999</v>
      </c>
      <c r="AG61">
        <v>2.5236999999999998</v>
      </c>
      <c r="AH61">
        <v>2.3915000000000002</v>
      </c>
      <c r="AI61">
        <v>0.13225999999999999</v>
      </c>
      <c r="AJ61">
        <v>-46.530999999999999</v>
      </c>
      <c r="AK61">
        <v>0.84509999999999996</v>
      </c>
      <c r="AL61">
        <v>1.0770999999999999</v>
      </c>
      <c r="AM61">
        <v>-0.23202999999999999</v>
      </c>
      <c r="AN61">
        <v>-46.530999999999999</v>
      </c>
      <c r="AO61">
        <v>3.7059000000000002</v>
      </c>
      <c r="AP61">
        <v>3.298</v>
      </c>
      <c r="AQ61">
        <v>0.40782000000000002</v>
      </c>
      <c r="AR61">
        <v>-46.530999999999999</v>
      </c>
      <c r="AS61">
        <v>0.95423999999999998</v>
      </c>
      <c r="AT61">
        <v>1.4332</v>
      </c>
      <c r="AU61">
        <v>-0.47898000000000002</v>
      </c>
      <c r="AY61" s="7">
        <v>0.43514000000000003</v>
      </c>
      <c r="AZ61" s="7">
        <v>0.45691999999999999</v>
      </c>
      <c r="BA61" s="7">
        <v>0.16434000000000001</v>
      </c>
      <c r="BB61" s="7">
        <v>0.31197999999999998</v>
      </c>
      <c r="BF61" s="7">
        <v>0.21396000000000001</v>
      </c>
      <c r="BG61" s="7">
        <v>0.57162000000000002</v>
      </c>
      <c r="BH61" s="7">
        <v>9.1238E-2</v>
      </c>
      <c r="BI61" s="7">
        <v>0.45778000000000002</v>
      </c>
      <c r="BJ61" s="7"/>
      <c r="BK61" s="6">
        <v>-23.469000000000001</v>
      </c>
      <c r="BL61" s="6">
        <v>3.7059000000000002</v>
      </c>
      <c r="BM61" s="6">
        <v>-23.469000000000001</v>
      </c>
      <c r="BN61" s="6">
        <v>0.95423999999999998</v>
      </c>
      <c r="BO61" s="7">
        <v>-23.652999999999999</v>
      </c>
      <c r="BP61" s="7">
        <v>2.5198</v>
      </c>
      <c r="BQ61" s="6">
        <v>-23.469000000000001</v>
      </c>
      <c r="BR61" s="6">
        <v>0.84509999999999996</v>
      </c>
      <c r="BS61" s="6">
        <v>-46.530999999999999</v>
      </c>
      <c r="BT61" s="6">
        <v>3.7059000000000002</v>
      </c>
      <c r="BU61" s="6">
        <v>-46.530999999999999</v>
      </c>
      <c r="BV61" s="6">
        <v>0.95423999999999998</v>
      </c>
      <c r="BW61" s="7">
        <v>-47.220999999999997</v>
      </c>
      <c r="BX61" s="7">
        <v>1.9494</v>
      </c>
      <c r="BY61" s="6">
        <v>-46.530999999999999</v>
      </c>
      <c r="BZ61" s="6">
        <v>0.84509999999999996</v>
      </c>
    </row>
    <row r="62" spans="1:78" x14ac:dyDescent="0.3">
      <c r="A62" t="s">
        <v>53</v>
      </c>
      <c r="B62">
        <v>-22.858395000000005</v>
      </c>
      <c r="C62">
        <v>-47.221096609757517</v>
      </c>
      <c r="D62">
        <v>1.9493900066449128</v>
      </c>
      <c r="E62">
        <v>0.3010299956639812</v>
      </c>
      <c r="F62">
        <v>2.4842998393467859</v>
      </c>
      <c r="G62">
        <v>0.47712125471966244</v>
      </c>
      <c r="O62" t="s">
        <v>53</v>
      </c>
      <c r="P62">
        <v>-22.858000000000001</v>
      </c>
      <c r="Q62">
        <v>1.9494</v>
      </c>
      <c r="R62">
        <v>2.2444999999999999</v>
      </c>
      <c r="S62">
        <v>-0.29509000000000002</v>
      </c>
      <c r="T62">
        <v>-22.858000000000001</v>
      </c>
      <c r="U62">
        <v>0.30103000000000002</v>
      </c>
      <c r="V62">
        <v>0.88939999999999997</v>
      </c>
      <c r="W62">
        <v>-0.58836999999999995</v>
      </c>
      <c r="X62">
        <v>-22.858000000000001</v>
      </c>
      <c r="Y62">
        <v>2.4843000000000002</v>
      </c>
      <c r="Z62">
        <v>2.972</v>
      </c>
      <c r="AA62">
        <v>-0.48771999999999999</v>
      </c>
      <c r="AB62">
        <v>-22.858000000000001</v>
      </c>
      <c r="AC62">
        <v>0.47711999999999999</v>
      </c>
      <c r="AD62">
        <v>1.1679999999999999</v>
      </c>
      <c r="AE62">
        <v>-0.69088000000000005</v>
      </c>
      <c r="AF62">
        <v>-47.220999999999997</v>
      </c>
      <c r="AG62">
        <v>1.9494</v>
      </c>
      <c r="AH62">
        <v>2.3132999999999999</v>
      </c>
      <c r="AI62">
        <v>-0.36395</v>
      </c>
      <c r="AJ62">
        <v>-47.220999999999997</v>
      </c>
      <c r="AK62">
        <v>0.30103000000000002</v>
      </c>
      <c r="AL62">
        <v>0.97828000000000004</v>
      </c>
      <c r="AM62">
        <v>-0.67725000000000002</v>
      </c>
      <c r="AN62">
        <v>-47.220999999999997</v>
      </c>
      <c r="AO62">
        <v>2.4843000000000002</v>
      </c>
      <c r="AP62">
        <v>3.1248</v>
      </c>
      <c r="AQ62">
        <v>-0.64048000000000005</v>
      </c>
      <c r="AR62">
        <v>-47.220999999999997</v>
      </c>
      <c r="AS62">
        <v>0.47711999999999999</v>
      </c>
      <c r="AT62">
        <v>1.2939000000000001</v>
      </c>
      <c r="AU62">
        <v>-0.81679999999999997</v>
      </c>
      <c r="AY62" s="6">
        <v>1.6306999999999999E-2</v>
      </c>
      <c r="AZ62" s="6">
        <v>-1.2776000000000001</v>
      </c>
      <c r="BA62" s="6">
        <v>0.33767000000000003</v>
      </c>
      <c r="BB62" s="6">
        <v>-0.95025999999999999</v>
      </c>
      <c r="BF62" s="6">
        <v>6.3433000000000003E-2</v>
      </c>
      <c r="BG62" s="6">
        <v>-0.95628000000000002</v>
      </c>
      <c r="BH62" s="6">
        <v>0.20780000000000001</v>
      </c>
      <c r="BI62" s="6">
        <v>-0.73443000000000003</v>
      </c>
      <c r="BJ62" s="6"/>
      <c r="BK62" s="7">
        <v>-22.858000000000001</v>
      </c>
      <c r="BL62" s="7">
        <v>2.4843000000000002</v>
      </c>
      <c r="BM62" s="7">
        <v>-22.858000000000001</v>
      </c>
      <c r="BN62" s="7">
        <v>0.47711999999999999</v>
      </c>
      <c r="BO62" s="6">
        <v>-23.204999999999998</v>
      </c>
      <c r="BP62" s="6">
        <v>2.1553</v>
      </c>
      <c r="BQ62" s="7">
        <v>-22.858000000000001</v>
      </c>
      <c r="BR62" s="7">
        <v>0.30103000000000002</v>
      </c>
      <c r="BS62" s="7">
        <v>-47.220999999999997</v>
      </c>
      <c r="BT62" s="7">
        <v>2.4843000000000002</v>
      </c>
      <c r="BU62" s="7">
        <v>-47.220999999999997</v>
      </c>
      <c r="BV62" s="7">
        <v>0.47711999999999999</v>
      </c>
      <c r="BW62" s="6">
        <v>-50.689</v>
      </c>
      <c r="BX62" s="6">
        <v>1.8692</v>
      </c>
      <c r="BY62" s="7">
        <v>-47.220999999999997</v>
      </c>
      <c r="BZ62" s="7">
        <v>0.30103000000000002</v>
      </c>
    </row>
    <row r="63" spans="1:78" x14ac:dyDescent="0.3">
      <c r="A63" t="s">
        <v>54</v>
      </c>
      <c r="B63">
        <v>-21.855061086860808</v>
      </c>
      <c r="C63">
        <v>-50.689199932370684</v>
      </c>
      <c r="D63">
        <v>1.8692317197309762</v>
      </c>
      <c r="E63">
        <v>0.69897000433601886</v>
      </c>
      <c r="F63">
        <v>2.1903316981702914</v>
      </c>
      <c r="G63">
        <v>0.69897000433601886</v>
      </c>
      <c r="O63" t="s">
        <v>54</v>
      </c>
      <c r="P63">
        <v>-21.855</v>
      </c>
      <c r="Q63">
        <v>1.8692</v>
      </c>
      <c r="R63">
        <v>2.1606000000000001</v>
      </c>
      <c r="S63">
        <v>-0.29133999999999999</v>
      </c>
      <c r="T63">
        <v>-21.855</v>
      </c>
      <c r="U63">
        <v>0.69896999999999998</v>
      </c>
      <c r="V63">
        <v>0.61526999999999998</v>
      </c>
      <c r="W63">
        <v>8.3703E-2</v>
      </c>
      <c r="X63">
        <v>-21.855</v>
      </c>
      <c r="Y63">
        <v>2.1903000000000001</v>
      </c>
      <c r="Z63">
        <v>2.7806000000000002</v>
      </c>
      <c r="AA63">
        <v>-0.59028999999999998</v>
      </c>
      <c r="AB63">
        <v>-21.855</v>
      </c>
      <c r="AC63">
        <v>0.69896999999999998</v>
      </c>
      <c r="AD63">
        <v>0.71887999999999996</v>
      </c>
      <c r="AE63">
        <v>-1.9910000000000001E-2</v>
      </c>
      <c r="AF63">
        <v>-50.689</v>
      </c>
      <c r="AG63">
        <v>1.8692</v>
      </c>
      <c r="AH63">
        <v>1.9206000000000001</v>
      </c>
      <c r="AI63">
        <v>-5.1364E-2</v>
      </c>
      <c r="AJ63">
        <v>-50.689</v>
      </c>
      <c r="AK63">
        <v>0.69896999999999998</v>
      </c>
      <c r="AL63">
        <v>0.48143999999999998</v>
      </c>
      <c r="AM63">
        <v>0.21753</v>
      </c>
      <c r="AN63">
        <v>-50.689</v>
      </c>
      <c r="AO63">
        <v>2.1903000000000001</v>
      </c>
      <c r="AP63">
        <v>2.2538999999999998</v>
      </c>
      <c r="AQ63">
        <v>-6.3598000000000002E-2</v>
      </c>
      <c r="AR63">
        <v>-50.689</v>
      </c>
      <c r="AS63">
        <v>0.69896999999999998</v>
      </c>
      <c r="AT63">
        <v>0.59374000000000005</v>
      </c>
      <c r="AU63">
        <v>0.10523</v>
      </c>
      <c r="AY63" s="7">
        <v>-1.617</v>
      </c>
      <c r="AZ63" s="7">
        <v>-1.1119000000000001</v>
      </c>
      <c r="BA63" s="7">
        <v>-1.0085</v>
      </c>
      <c r="BB63" s="7">
        <v>-0.15114</v>
      </c>
      <c r="BF63" s="6">
        <v>-0.36602000000000001</v>
      </c>
      <c r="BG63" s="7">
        <v>-1.3301000000000001</v>
      </c>
      <c r="BH63" s="7">
        <v>-0.54061999999999999</v>
      </c>
      <c r="BI63" s="7">
        <v>-0.71955000000000002</v>
      </c>
      <c r="BJ63" s="7"/>
      <c r="BK63" s="6">
        <v>-21.855</v>
      </c>
      <c r="BL63" s="6">
        <v>2.1903000000000001</v>
      </c>
      <c r="BM63" s="6">
        <v>-21.855</v>
      </c>
      <c r="BN63" s="6">
        <v>0.69896999999999998</v>
      </c>
      <c r="BO63" s="7">
        <v>-24.707000000000001</v>
      </c>
      <c r="BP63" s="7">
        <v>2.4182999999999999</v>
      </c>
      <c r="BQ63" s="6">
        <v>-21.855</v>
      </c>
      <c r="BR63" s="6">
        <v>0.69896999999999998</v>
      </c>
      <c r="BS63" s="6">
        <v>-50.689</v>
      </c>
      <c r="BT63" s="6">
        <v>2.1903000000000001</v>
      </c>
      <c r="BU63" s="6">
        <v>-50.689</v>
      </c>
      <c r="BV63" s="6">
        <v>0.69896999999999998</v>
      </c>
      <c r="BW63" s="7">
        <v>-47.22</v>
      </c>
      <c r="BX63" s="7">
        <v>2.5198</v>
      </c>
      <c r="BY63" s="6">
        <v>-50.689</v>
      </c>
      <c r="BZ63" s="6">
        <v>0.69896999999999998</v>
      </c>
    </row>
    <row r="64" spans="1:78" x14ac:dyDescent="0.3">
      <c r="A64" t="s">
        <v>55</v>
      </c>
      <c r="B64">
        <v>-23.652632500000003</v>
      </c>
      <c r="C64">
        <v>-47.220491187489856</v>
      </c>
      <c r="D64">
        <v>2.5198279937757189</v>
      </c>
      <c r="E64">
        <v>1.8976270912904414</v>
      </c>
      <c r="F64">
        <v>3.6316466629584196</v>
      </c>
      <c r="G64">
        <v>2.916453948549925</v>
      </c>
      <c r="O64" t="s">
        <v>55</v>
      </c>
      <c r="P64">
        <v>-23.652999999999999</v>
      </c>
      <c r="Q64">
        <v>2.5198</v>
      </c>
      <c r="R64">
        <v>2.3109000000000002</v>
      </c>
      <c r="S64">
        <v>0.20893999999999999</v>
      </c>
      <c r="T64">
        <v>-23.652999999999999</v>
      </c>
      <c r="U64">
        <v>1.8976</v>
      </c>
      <c r="V64">
        <v>1.1064000000000001</v>
      </c>
      <c r="W64">
        <v>0.79122999999999999</v>
      </c>
      <c r="X64">
        <v>-23.652999999999999</v>
      </c>
      <c r="Y64">
        <v>3.6316000000000002</v>
      </c>
      <c r="Z64">
        <v>3.1234999999999999</v>
      </c>
      <c r="AA64">
        <v>0.50810999999999995</v>
      </c>
      <c r="AB64">
        <v>-23.652999999999999</v>
      </c>
      <c r="AC64">
        <v>2.9165000000000001</v>
      </c>
      <c r="AD64">
        <v>1.5235000000000001</v>
      </c>
      <c r="AE64">
        <v>1.3929</v>
      </c>
      <c r="AF64">
        <v>-47.22</v>
      </c>
      <c r="AG64">
        <v>2.5198</v>
      </c>
      <c r="AH64">
        <v>2.3134000000000001</v>
      </c>
      <c r="AI64">
        <v>0.20641999999999999</v>
      </c>
      <c r="AJ64">
        <v>-47.22</v>
      </c>
      <c r="AK64">
        <v>1.8976</v>
      </c>
      <c r="AL64">
        <v>0.97836999999999996</v>
      </c>
      <c r="AM64">
        <v>0.91925999999999997</v>
      </c>
      <c r="AN64">
        <v>-47.22</v>
      </c>
      <c r="AO64">
        <v>3.6316000000000002</v>
      </c>
      <c r="AP64">
        <v>3.1248999999999998</v>
      </c>
      <c r="AQ64">
        <v>0.50670999999999999</v>
      </c>
      <c r="AR64">
        <v>-47.22</v>
      </c>
      <c r="AS64">
        <v>2.9165000000000001</v>
      </c>
      <c r="AT64">
        <v>1.294</v>
      </c>
      <c r="AU64">
        <v>1.6224000000000001</v>
      </c>
      <c r="AY64" s="6">
        <v>-0.90008999999999995</v>
      </c>
      <c r="AZ64" s="6">
        <v>6.7432000000000006E-2</v>
      </c>
      <c r="BA64" s="6">
        <v>-0.36848999999999998</v>
      </c>
      <c r="BB64" s="6">
        <v>1.0510999999999999</v>
      </c>
      <c r="BF64" s="7">
        <v>0.31441999999999998</v>
      </c>
      <c r="BG64" s="6">
        <v>8.2581000000000002E-2</v>
      </c>
      <c r="BH64" s="6">
        <v>-0.13081999999999999</v>
      </c>
      <c r="BI64" s="6">
        <v>0.69662999999999997</v>
      </c>
      <c r="BJ64" s="6"/>
      <c r="BK64" s="7">
        <v>-23.652999999999999</v>
      </c>
      <c r="BL64" s="7">
        <v>3.6316000000000002</v>
      </c>
      <c r="BM64" s="7">
        <v>-23.652999999999999</v>
      </c>
      <c r="BN64" s="7">
        <v>2.9165000000000001</v>
      </c>
      <c r="BO64" s="6">
        <v>-24.739000000000001</v>
      </c>
      <c r="BP64" s="6">
        <v>2.4502000000000002</v>
      </c>
      <c r="BQ64" s="7">
        <v>-23.652999999999999</v>
      </c>
      <c r="BR64" s="7">
        <v>1.8976</v>
      </c>
      <c r="BS64" s="7">
        <v>-47.22</v>
      </c>
      <c r="BT64" s="7">
        <v>3.6316000000000002</v>
      </c>
      <c r="BU64" s="7">
        <v>-47.22</v>
      </c>
      <c r="BV64" s="7">
        <v>2.9165000000000001</v>
      </c>
      <c r="BW64" s="6">
        <v>-46.155999999999999</v>
      </c>
      <c r="BX64" s="6">
        <v>2.1553</v>
      </c>
      <c r="BY64" s="7">
        <v>-47.22</v>
      </c>
      <c r="BZ64" s="7">
        <v>1.8976</v>
      </c>
    </row>
    <row r="65" spans="1:78" x14ac:dyDescent="0.3">
      <c r="A65" t="s">
        <v>56</v>
      </c>
      <c r="B65">
        <v>-23.204843000000007</v>
      </c>
      <c r="C65">
        <v>-46.156314423937715</v>
      </c>
      <c r="D65">
        <v>2.1553360374650619</v>
      </c>
      <c r="E65">
        <v>0.77815125038364363</v>
      </c>
      <c r="F65">
        <v>2.4393326938302629</v>
      </c>
      <c r="G65">
        <v>0.77815125038364363</v>
      </c>
      <c r="O65" t="s">
        <v>56</v>
      </c>
      <c r="P65">
        <v>-23.204999999999998</v>
      </c>
      <c r="Q65">
        <v>2.1553</v>
      </c>
      <c r="R65">
        <v>2.2734000000000001</v>
      </c>
      <c r="S65">
        <v>-0.11811000000000001</v>
      </c>
      <c r="T65">
        <v>-23.204999999999998</v>
      </c>
      <c r="U65">
        <v>0.77815000000000001</v>
      </c>
      <c r="V65">
        <v>0.98404999999999998</v>
      </c>
      <c r="W65">
        <v>-0.2059</v>
      </c>
      <c r="X65">
        <v>-23.204999999999998</v>
      </c>
      <c r="Y65">
        <v>2.4392999999999998</v>
      </c>
      <c r="Z65">
        <v>3.0381</v>
      </c>
      <c r="AA65">
        <v>-0.59877999999999998</v>
      </c>
      <c r="AB65">
        <v>-23.204999999999998</v>
      </c>
      <c r="AC65">
        <v>0.77815000000000001</v>
      </c>
      <c r="AD65">
        <v>1.3230999999999999</v>
      </c>
      <c r="AE65">
        <v>-0.54491999999999996</v>
      </c>
      <c r="AF65">
        <v>-46.155999999999999</v>
      </c>
      <c r="AG65">
        <v>2.1553</v>
      </c>
      <c r="AH65">
        <v>2.4339</v>
      </c>
      <c r="AI65">
        <v>-0.27859</v>
      </c>
      <c r="AJ65">
        <v>-46.155999999999999</v>
      </c>
      <c r="AK65">
        <v>0.77815000000000001</v>
      </c>
      <c r="AL65">
        <v>1.1308</v>
      </c>
      <c r="AM65">
        <v>-0.35266999999999998</v>
      </c>
      <c r="AN65">
        <v>-46.155999999999999</v>
      </c>
      <c r="AO65">
        <v>2.4392999999999998</v>
      </c>
      <c r="AP65">
        <v>3.3921999999999999</v>
      </c>
      <c r="AQ65">
        <v>-0.95282</v>
      </c>
      <c r="AR65">
        <v>-46.155999999999999</v>
      </c>
      <c r="AS65">
        <v>0.77815000000000001</v>
      </c>
      <c r="AT65">
        <v>1.5088999999999999</v>
      </c>
      <c r="AU65">
        <v>-0.73073999999999995</v>
      </c>
      <c r="AY65" s="7">
        <v>0.80086999999999997</v>
      </c>
      <c r="AZ65" s="7">
        <v>-0.28776000000000002</v>
      </c>
      <c r="BA65" s="7">
        <v>0.36464000000000002</v>
      </c>
      <c r="BB65" s="7">
        <v>-1.2202</v>
      </c>
      <c r="BF65" s="6">
        <v>0.23627999999999999</v>
      </c>
      <c r="BG65" s="7">
        <v>-0.35211999999999999</v>
      </c>
      <c r="BH65" s="7">
        <v>0.12243999999999999</v>
      </c>
      <c r="BI65" s="7">
        <v>-0.92598999999999998</v>
      </c>
      <c r="BJ65" s="7"/>
      <c r="BK65" s="6">
        <v>-23.204999999999998</v>
      </c>
      <c r="BL65" s="6">
        <v>2.4392999999999998</v>
      </c>
      <c r="BM65" s="6">
        <v>-23.204999999999998</v>
      </c>
      <c r="BN65" s="6">
        <v>0.77815000000000001</v>
      </c>
      <c r="BO65" s="7">
        <v>-23.789000000000001</v>
      </c>
      <c r="BP65" s="7">
        <v>2.5276000000000001</v>
      </c>
      <c r="BQ65" s="6">
        <v>-23.204999999999998</v>
      </c>
      <c r="BR65" s="6">
        <v>0.77815000000000001</v>
      </c>
      <c r="BS65" s="6">
        <v>-46.155999999999999</v>
      </c>
      <c r="BT65" s="6">
        <v>2.4392999999999998</v>
      </c>
      <c r="BU65" s="6">
        <v>-46.155999999999999</v>
      </c>
      <c r="BV65" s="6">
        <v>0.77815000000000001</v>
      </c>
      <c r="BW65" s="7">
        <v>-47.552999999999997</v>
      </c>
      <c r="BX65" s="7">
        <v>2.4182999999999999</v>
      </c>
      <c r="BY65" s="6">
        <v>-46.155999999999999</v>
      </c>
      <c r="BZ65" s="6">
        <v>0.77815000000000001</v>
      </c>
    </row>
    <row r="66" spans="1:78" x14ac:dyDescent="0.3">
      <c r="A66" t="s">
        <v>158</v>
      </c>
      <c r="B66">
        <v>-24.706954196425801</v>
      </c>
      <c r="C66">
        <v>-47.553137408817555</v>
      </c>
      <c r="D66">
        <v>2.4183012913197452</v>
      </c>
      <c r="E66">
        <v>2.1613680022349748</v>
      </c>
      <c r="F66">
        <v>3.1411360901207388</v>
      </c>
      <c r="G66">
        <v>3.4237372499823291</v>
      </c>
      <c r="O66" t="s">
        <v>158</v>
      </c>
      <c r="P66">
        <v>-24.707000000000001</v>
      </c>
      <c r="Q66">
        <v>2.4182999999999999</v>
      </c>
      <c r="R66">
        <v>2.3990999999999998</v>
      </c>
      <c r="S66">
        <v>1.9241999999999999E-2</v>
      </c>
      <c r="T66">
        <v>-24.707000000000001</v>
      </c>
      <c r="U66">
        <v>2.1614</v>
      </c>
      <c r="V66">
        <v>1.3945000000000001</v>
      </c>
      <c r="W66">
        <v>0.76690999999999998</v>
      </c>
      <c r="X66">
        <v>-24.707000000000001</v>
      </c>
      <c r="Y66">
        <v>3.1410999999999998</v>
      </c>
      <c r="Z66">
        <v>3.3247</v>
      </c>
      <c r="AA66">
        <v>-0.18351999999999999</v>
      </c>
      <c r="AB66">
        <v>-24.707000000000001</v>
      </c>
      <c r="AC66">
        <v>3.4237000000000002</v>
      </c>
      <c r="AD66">
        <v>1.9955000000000001</v>
      </c>
      <c r="AE66">
        <v>1.4282999999999999</v>
      </c>
      <c r="AF66">
        <v>-47.552999999999997</v>
      </c>
      <c r="AG66">
        <v>2.4182999999999999</v>
      </c>
      <c r="AH66">
        <v>2.2757000000000001</v>
      </c>
      <c r="AI66">
        <v>0.14255999999999999</v>
      </c>
      <c r="AJ66">
        <v>-47.552999999999997</v>
      </c>
      <c r="AK66">
        <v>2.1614</v>
      </c>
      <c r="AL66">
        <v>0.93071000000000004</v>
      </c>
      <c r="AM66">
        <v>1.2306999999999999</v>
      </c>
      <c r="AN66">
        <v>-47.552999999999997</v>
      </c>
      <c r="AO66">
        <v>3.1410999999999998</v>
      </c>
      <c r="AP66">
        <v>3.0413999999999999</v>
      </c>
      <c r="AQ66">
        <v>9.9729999999999999E-2</v>
      </c>
      <c r="AR66">
        <v>-47.552999999999997</v>
      </c>
      <c r="AS66">
        <v>3.4237000000000002</v>
      </c>
      <c r="AT66">
        <v>1.2269000000000001</v>
      </c>
      <c r="AU66">
        <v>2.1968999999999999</v>
      </c>
      <c r="AY66" s="6">
        <v>0.58940000000000003</v>
      </c>
      <c r="AZ66" s="6">
        <v>-0.92928999999999995</v>
      </c>
      <c r="BA66" s="6">
        <v>0.80244000000000004</v>
      </c>
      <c r="BB66" s="6">
        <v>-0.91800999999999999</v>
      </c>
      <c r="BF66" s="7">
        <v>0.17877000000000001</v>
      </c>
      <c r="BG66" s="6">
        <v>-0.74370000000000003</v>
      </c>
      <c r="BH66" s="6">
        <v>0.33367000000000002</v>
      </c>
      <c r="BI66" s="6">
        <v>-0.71153999999999995</v>
      </c>
      <c r="BJ66" s="6"/>
      <c r="BK66" s="7">
        <v>-24.707000000000001</v>
      </c>
      <c r="BL66" s="7">
        <v>3.1410999999999998</v>
      </c>
      <c r="BM66" s="7">
        <v>-24.707000000000001</v>
      </c>
      <c r="BN66" s="7">
        <v>3.4237000000000002</v>
      </c>
      <c r="BO66" s="6">
        <v>-23.082000000000001</v>
      </c>
      <c r="BP66" s="6">
        <v>2.3997000000000002</v>
      </c>
      <c r="BQ66" s="7">
        <v>-24.707000000000001</v>
      </c>
      <c r="BR66" s="7">
        <v>2.1614</v>
      </c>
      <c r="BS66" s="7">
        <v>-47.552999999999997</v>
      </c>
      <c r="BT66" s="7">
        <v>3.1410999999999998</v>
      </c>
      <c r="BU66" s="7">
        <v>-47.552999999999997</v>
      </c>
      <c r="BV66" s="7">
        <v>3.4237000000000002</v>
      </c>
      <c r="BW66" s="6">
        <v>-47.554000000000002</v>
      </c>
      <c r="BX66" s="6">
        <v>2.4502000000000002</v>
      </c>
      <c r="BY66" s="7">
        <v>-47.552999999999997</v>
      </c>
      <c r="BZ66" s="7">
        <v>2.1614</v>
      </c>
    </row>
    <row r="67" spans="1:78" x14ac:dyDescent="0.3">
      <c r="A67" t="s">
        <v>159</v>
      </c>
      <c r="B67">
        <v>-24.739239940397805</v>
      </c>
      <c r="C67">
        <v>-47.554316965929928</v>
      </c>
      <c r="D67">
        <v>2.4502491083193609</v>
      </c>
      <c r="E67">
        <v>0.69897000433601886</v>
      </c>
      <c r="F67">
        <v>3.5843312243675309</v>
      </c>
      <c r="G67">
        <v>2.2648178230095364</v>
      </c>
      <c r="O67" t="s">
        <v>159</v>
      </c>
      <c r="P67">
        <v>-24.739000000000001</v>
      </c>
      <c r="Q67">
        <v>2.4502000000000002</v>
      </c>
      <c r="R67">
        <v>2.4018000000000002</v>
      </c>
      <c r="S67">
        <v>4.8489999999999998E-2</v>
      </c>
      <c r="T67">
        <v>-24.739000000000001</v>
      </c>
      <c r="U67">
        <v>0.69896999999999998</v>
      </c>
      <c r="V67">
        <v>1.4033</v>
      </c>
      <c r="W67">
        <v>-0.70430999999999999</v>
      </c>
      <c r="X67">
        <v>-24.739000000000001</v>
      </c>
      <c r="Y67">
        <v>3.5842999999999998</v>
      </c>
      <c r="Z67">
        <v>3.3308</v>
      </c>
      <c r="AA67">
        <v>0.25351000000000001</v>
      </c>
      <c r="AB67">
        <v>-24.739000000000001</v>
      </c>
      <c r="AC67">
        <v>2.2648000000000001</v>
      </c>
      <c r="AD67">
        <v>2.0099</v>
      </c>
      <c r="AE67">
        <v>0.25491000000000003</v>
      </c>
      <c r="AF67">
        <v>-47.554000000000002</v>
      </c>
      <c r="AG67">
        <v>2.4502000000000002</v>
      </c>
      <c r="AH67">
        <v>2.2755999999999998</v>
      </c>
      <c r="AI67">
        <v>0.17463999999999999</v>
      </c>
      <c r="AJ67">
        <v>-47.554000000000002</v>
      </c>
      <c r="AK67">
        <v>0.69896999999999998</v>
      </c>
      <c r="AL67">
        <v>0.93054000000000003</v>
      </c>
      <c r="AM67">
        <v>-0.23157</v>
      </c>
      <c r="AN67">
        <v>-47.554000000000002</v>
      </c>
      <c r="AO67">
        <v>3.5842999999999998</v>
      </c>
      <c r="AP67">
        <v>3.0411000000000001</v>
      </c>
      <c r="AQ67">
        <v>0.54322000000000004</v>
      </c>
      <c r="AR67">
        <v>-47.554000000000002</v>
      </c>
      <c r="AS67">
        <v>2.2648000000000001</v>
      </c>
      <c r="AT67">
        <v>1.2265999999999999</v>
      </c>
      <c r="AU67">
        <v>1.0382</v>
      </c>
      <c r="AY67" s="7">
        <v>0.55530000000000002</v>
      </c>
      <c r="AZ67" s="7">
        <v>1.2013</v>
      </c>
      <c r="BA67" s="7">
        <v>0.32013000000000003</v>
      </c>
      <c r="BB67" s="7">
        <v>1.302</v>
      </c>
      <c r="BF67" s="6">
        <v>-9.9948999999999996E-2</v>
      </c>
      <c r="BG67" s="7">
        <v>0.85141999999999995</v>
      </c>
      <c r="BH67" s="7">
        <v>7.034E-2</v>
      </c>
      <c r="BI67" s="7">
        <v>0.87917999999999996</v>
      </c>
      <c r="BJ67" s="7"/>
      <c r="BK67" s="6">
        <v>-24.739000000000001</v>
      </c>
      <c r="BL67" s="6">
        <v>3.5842999999999998</v>
      </c>
      <c r="BM67" s="6">
        <v>-24.739000000000001</v>
      </c>
      <c r="BN67" s="6">
        <v>2.2648000000000001</v>
      </c>
      <c r="BO67" s="7">
        <v>-23.35</v>
      </c>
      <c r="BP67" s="7">
        <v>2.3578999999999999</v>
      </c>
      <c r="BQ67" s="6">
        <v>-24.739000000000001</v>
      </c>
      <c r="BR67" s="6">
        <v>0.69896999999999998</v>
      </c>
      <c r="BS67" s="6">
        <v>-47.554000000000002</v>
      </c>
      <c r="BT67" s="6">
        <v>3.5842999999999998</v>
      </c>
      <c r="BU67" s="6">
        <v>-47.554000000000002</v>
      </c>
      <c r="BV67" s="6">
        <v>2.2648000000000001</v>
      </c>
      <c r="BW67" s="7">
        <v>-45.353999999999999</v>
      </c>
      <c r="BX67" s="7">
        <v>2.5276000000000001</v>
      </c>
      <c r="BY67" s="6">
        <v>-47.554000000000002</v>
      </c>
      <c r="BZ67" s="6">
        <v>0.69896999999999998</v>
      </c>
    </row>
    <row r="68" spans="1:78" x14ac:dyDescent="0.3">
      <c r="A68" t="s">
        <v>160</v>
      </c>
      <c r="B68">
        <v>-23.788652500000001</v>
      </c>
      <c r="C68">
        <v>-45.354056666940934</v>
      </c>
      <c r="D68">
        <v>2.5276299008713385</v>
      </c>
      <c r="E68">
        <v>0.77815125038364363</v>
      </c>
      <c r="F68">
        <v>3.9697885374149391</v>
      </c>
      <c r="G68">
        <v>0.77815125038364363</v>
      </c>
      <c r="O68" t="s">
        <v>160</v>
      </c>
      <c r="P68">
        <v>-23.789000000000001</v>
      </c>
      <c r="Q68">
        <v>2.5276000000000001</v>
      </c>
      <c r="R68">
        <v>2.3222999999999998</v>
      </c>
      <c r="S68">
        <v>0.20535999999999999</v>
      </c>
      <c r="T68">
        <v>-23.789000000000001</v>
      </c>
      <c r="U68">
        <v>0.77815000000000001</v>
      </c>
      <c r="V68">
        <v>1.1435999999999999</v>
      </c>
      <c r="W68">
        <v>-0.36541000000000001</v>
      </c>
      <c r="X68">
        <v>-23.789000000000001</v>
      </c>
      <c r="Y68">
        <v>3.9698000000000002</v>
      </c>
      <c r="Z68">
        <v>3.1495000000000002</v>
      </c>
      <c r="AA68">
        <v>0.82030999999999998</v>
      </c>
      <c r="AB68">
        <v>-23.789000000000001</v>
      </c>
      <c r="AC68">
        <v>0.77815000000000001</v>
      </c>
      <c r="AD68">
        <v>1.5844</v>
      </c>
      <c r="AE68">
        <v>-0.80625000000000002</v>
      </c>
      <c r="AF68">
        <v>-45.353999999999999</v>
      </c>
      <c r="AG68">
        <v>2.5276000000000001</v>
      </c>
      <c r="AH68">
        <v>2.5247999999999999</v>
      </c>
      <c r="AI68">
        <v>2.8517E-3</v>
      </c>
      <c r="AJ68">
        <v>-45.353999999999999</v>
      </c>
      <c r="AK68">
        <v>0.77815000000000001</v>
      </c>
      <c r="AL68">
        <v>1.2458</v>
      </c>
      <c r="AM68">
        <v>-0.46760000000000002</v>
      </c>
      <c r="AN68">
        <v>-45.353999999999999</v>
      </c>
      <c r="AO68">
        <v>3.9698000000000002</v>
      </c>
      <c r="AP68">
        <v>3.5935999999999999</v>
      </c>
      <c r="AQ68">
        <v>0.37619000000000002</v>
      </c>
      <c r="AR68">
        <v>-45.353999999999999</v>
      </c>
      <c r="AS68">
        <v>0.77815000000000001</v>
      </c>
      <c r="AT68">
        <v>1.6709000000000001</v>
      </c>
      <c r="AU68">
        <v>-0.89270000000000005</v>
      </c>
      <c r="AY68" s="6">
        <v>-0.44239000000000001</v>
      </c>
      <c r="AZ68" s="6">
        <v>-8.9052000000000006E-2</v>
      </c>
      <c r="BA68" s="6">
        <v>-0.75548000000000004</v>
      </c>
      <c r="BB68" s="6">
        <v>-0.13417999999999999</v>
      </c>
      <c r="BF68" s="7">
        <v>0.11124000000000001</v>
      </c>
      <c r="BG68" s="6">
        <v>0.29610999999999998</v>
      </c>
      <c r="BH68" s="6">
        <v>-0.24284</v>
      </c>
      <c r="BI68" s="6">
        <v>0.2329</v>
      </c>
      <c r="BJ68" s="6"/>
      <c r="BK68" s="7">
        <v>-23.789000000000001</v>
      </c>
      <c r="BL68" s="7">
        <v>3.9698000000000002</v>
      </c>
      <c r="BM68" s="7">
        <v>-23.789000000000001</v>
      </c>
      <c r="BN68" s="7">
        <v>0.77815000000000001</v>
      </c>
      <c r="BO68" s="6">
        <v>-24.584</v>
      </c>
      <c r="BP68" s="6">
        <v>2.5888</v>
      </c>
      <c r="BQ68" s="7">
        <v>-23.789000000000001</v>
      </c>
      <c r="BR68" s="7">
        <v>0.77815000000000001</v>
      </c>
      <c r="BS68" s="7">
        <v>-45.353999999999999</v>
      </c>
      <c r="BT68" s="7">
        <v>3.9698000000000002</v>
      </c>
      <c r="BU68" s="7">
        <v>-45.353999999999999</v>
      </c>
      <c r="BV68" s="7">
        <v>0.77815000000000001</v>
      </c>
      <c r="BW68" s="6">
        <v>-47.212000000000003</v>
      </c>
      <c r="BX68" s="6">
        <v>2.3997000000000002</v>
      </c>
      <c r="BY68" s="7">
        <v>-45.353999999999999</v>
      </c>
      <c r="BZ68" s="7">
        <v>0.77815000000000001</v>
      </c>
    </row>
    <row r="69" spans="1:78" x14ac:dyDescent="0.3">
      <c r="A69" t="s">
        <v>57</v>
      </c>
      <c r="B69">
        <v>-23.081646000000003</v>
      </c>
      <c r="C69">
        <v>-47.212308940251397</v>
      </c>
      <c r="D69">
        <v>2.399673721481038</v>
      </c>
      <c r="E69">
        <v>0.6020599913279624</v>
      </c>
      <c r="F69">
        <v>3.4838724542226736</v>
      </c>
      <c r="G69">
        <v>0.90308998699194354</v>
      </c>
      <c r="O69" t="s">
        <v>57</v>
      </c>
      <c r="P69">
        <v>-23.082000000000001</v>
      </c>
      <c r="Q69">
        <v>2.3997000000000002</v>
      </c>
      <c r="R69">
        <v>2.2631000000000001</v>
      </c>
      <c r="S69">
        <v>0.13653000000000001</v>
      </c>
      <c r="T69">
        <v>-23.082000000000001</v>
      </c>
      <c r="U69">
        <v>0.60206000000000004</v>
      </c>
      <c r="V69">
        <v>0.95038999999999996</v>
      </c>
      <c r="W69">
        <v>-0.34832999999999997</v>
      </c>
      <c r="X69">
        <v>-23.082000000000001</v>
      </c>
      <c r="Y69">
        <v>3.4839000000000002</v>
      </c>
      <c r="Z69">
        <v>3.0146000000000002</v>
      </c>
      <c r="AA69">
        <v>0.46926000000000001</v>
      </c>
      <c r="AB69">
        <v>-23.082000000000001</v>
      </c>
      <c r="AC69">
        <v>0.90308999999999995</v>
      </c>
      <c r="AD69">
        <v>1.2679</v>
      </c>
      <c r="AE69">
        <v>-0.36484</v>
      </c>
      <c r="AF69">
        <v>-47.212000000000003</v>
      </c>
      <c r="AG69">
        <v>2.3997000000000002</v>
      </c>
      <c r="AH69">
        <v>2.3142999999999998</v>
      </c>
      <c r="AI69">
        <v>8.5334999999999994E-2</v>
      </c>
      <c r="AJ69">
        <v>-47.212000000000003</v>
      </c>
      <c r="AK69">
        <v>0.60206000000000004</v>
      </c>
      <c r="AL69">
        <v>0.97953999999999997</v>
      </c>
      <c r="AM69">
        <v>-0.37747999999999998</v>
      </c>
      <c r="AN69">
        <v>-47.212000000000003</v>
      </c>
      <c r="AO69">
        <v>3.4839000000000002</v>
      </c>
      <c r="AP69">
        <v>3.1269999999999998</v>
      </c>
      <c r="AQ69">
        <v>0.35687999999999998</v>
      </c>
      <c r="AR69">
        <v>-47.212000000000003</v>
      </c>
      <c r="AS69">
        <v>0.90308999999999995</v>
      </c>
      <c r="AT69">
        <v>1.2957000000000001</v>
      </c>
      <c r="AU69">
        <v>-0.3926</v>
      </c>
      <c r="AY69" s="7">
        <v>0.24507999999999999</v>
      </c>
      <c r="AZ69" s="7">
        <v>-0.30326999999999998</v>
      </c>
      <c r="BA69" s="7">
        <v>0.22081000000000001</v>
      </c>
      <c r="BB69" s="7">
        <v>-0.58067999999999997</v>
      </c>
      <c r="BF69" s="7">
        <v>-2.7481999999999999E-2</v>
      </c>
      <c r="BG69" s="7">
        <v>-0.65281</v>
      </c>
      <c r="BH69" s="7">
        <v>0.1024</v>
      </c>
      <c r="BI69" s="7">
        <v>-0.81074000000000002</v>
      </c>
      <c r="BJ69" s="7"/>
      <c r="BK69" s="6">
        <v>-23.082000000000001</v>
      </c>
      <c r="BL69" s="6">
        <v>3.4839000000000002</v>
      </c>
      <c r="BM69" s="6">
        <v>-23.082000000000001</v>
      </c>
      <c r="BN69" s="6">
        <v>0.90308999999999995</v>
      </c>
      <c r="BO69" s="7">
        <v>-24.186</v>
      </c>
      <c r="BP69" s="7">
        <v>2.5211000000000001</v>
      </c>
      <c r="BQ69" s="6">
        <v>-23.082000000000001</v>
      </c>
      <c r="BR69" s="6">
        <v>0.60206000000000004</v>
      </c>
      <c r="BS69" s="6">
        <v>-47.212000000000003</v>
      </c>
      <c r="BT69" s="6">
        <v>3.4839000000000002</v>
      </c>
      <c r="BU69" s="6">
        <v>-47.212000000000003</v>
      </c>
      <c r="BV69" s="6">
        <v>0.90308999999999995</v>
      </c>
      <c r="BW69" s="7">
        <v>-47.69</v>
      </c>
      <c r="BX69" s="7">
        <v>2.3578999999999999</v>
      </c>
      <c r="BY69" s="6">
        <v>-47.212000000000003</v>
      </c>
      <c r="BZ69" s="6">
        <v>0.60206000000000004</v>
      </c>
    </row>
    <row r="70" spans="1:78" x14ac:dyDescent="0.3">
      <c r="A70" t="s">
        <v>58</v>
      </c>
      <c r="B70">
        <v>-23.350277390297954</v>
      </c>
      <c r="C70">
        <v>-47.689893893544628</v>
      </c>
      <c r="D70">
        <v>2.357934847000454</v>
      </c>
      <c r="E70">
        <v>1.5563025007672873</v>
      </c>
      <c r="F70">
        <v>3.1209028176145273</v>
      </c>
      <c r="G70">
        <v>1.6901960800285136</v>
      </c>
      <c r="O70" t="s">
        <v>58</v>
      </c>
      <c r="P70">
        <v>-23.35</v>
      </c>
      <c r="Q70">
        <v>2.3578999999999999</v>
      </c>
      <c r="R70">
        <v>2.2856000000000001</v>
      </c>
      <c r="S70">
        <v>7.2326000000000001E-2</v>
      </c>
      <c r="T70">
        <v>-23.35</v>
      </c>
      <c r="U70">
        <v>1.5563</v>
      </c>
      <c r="V70">
        <v>1.0238</v>
      </c>
      <c r="W70">
        <v>0.53251999999999999</v>
      </c>
      <c r="X70">
        <v>-23.35</v>
      </c>
      <c r="Y70">
        <v>3.1208999999999998</v>
      </c>
      <c r="Z70">
        <v>3.0659000000000001</v>
      </c>
      <c r="AA70">
        <v>5.5046999999999999E-2</v>
      </c>
      <c r="AB70">
        <v>-23.35</v>
      </c>
      <c r="AC70">
        <v>1.6901999999999999</v>
      </c>
      <c r="AD70">
        <v>1.3882000000000001</v>
      </c>
      <c r="AE70">
        <v>0.30202000000000001</v>
      </c>
      <c r="AF70">
        <v>-47.69</v>
      </c>
      <c r="AG70">
        <v>2.3578999999999999</v>
      </c>
      <c r="AH70">
        <v>2.2603</v>
      </c>
      <c r="AI70">
        <v>9.7680000000000003E-2</v>
      </c>
      <c r="AJ70">
        <v>-47.69</v>
      </c>
      <c r="AK70">
        <v>1.5563</v>
      </c>
      <c r="AL70">
        <v>0.91112000000000004</v>
      </c>
      <c r="AM70">
        <v>0.64517999999999998</v>
      </c>
      <c r="AN70">
        <v>-47.69</v>
      </c>
      <c r="AO70">
        <v>3.1208999999999998</v>
      </c>
      <c r="AP70">
        <v>3.0070999999999999</v>
      </c>
      <c r="AQ70">
        <v>0.11384</v>
      </c>
      <c r="AR70">
        <v>-47.69</v>
      </c>
      <c r="AS70">
        <v>1.6901999999999999</v>
      </c>
      <c r="AT70">
        <v>1.1993</v>
      </c>
      <c r="AU70">
        <v>0.49092999999999998</v>
      </c>
      <c r="AY70" s="6">
        <v>-1.4179999999999999</v>
      </c>
      <c r="AZ70" s="6">
        <v>-1.1225000000000001</v>
      </c>
      <c r="BA70" s="6">
        <v>-0.80949000000000004</v>
      </c>
      <c r="BB70" s="6">
        <v>-0.20677999999999999</v>
      </c>
      <c r="BF70" s="6">
        <v>0.26222000000000001</v>
      </c>
      <c r="BG70" s="6">
        <v>-0.68620000000000003</v>
      </c>
      <c r="BH70" s="6">
        <v>-0.33217999999999998</v>
      </c>
      <c r="BI70" s="6">
        <v>-0.10077999999999999</v>
      </c>
      <c r="BJ70" s="6"/>
      <c r="BK70" s="7">
        <v>-23.35</v>
      </c>
      <c r="BL70" s="7">
        <v>3.1208999999999998</v>
      </c>
      <c r="BM70" s="7">
        <v>-23.35</v>
      </c>
      <c r="BN70" s="7">
        <v>1.6901999999999999</v>
      </c>
      <c r="BO70" s="6">
        <v>-23.588000000000001</v>
      </c>
      <c r="BP70" s="6">
        <v>2.3944999999999999</v>
      </c>
      <c r="BQ70" s="7">
        <v>-23.35</v>
      </c>
      <c r="BR70" s="7">
        <v>1.5563</v>
      </c>
      <c r="BS70" s="7">
        <v>-47.69</v>
      </c>
      <c r="BT70" s="7">
        <v>3.1208999999999998</v>
      </c>
      <c r="BU70" s="7">
        <v>-47.69</v>
      </c>
      <c r="BV70" s="7">
        <v>1.6901999999999999</v>
      </c>
      <c r="BW70" s="6">
        <v>-48.59</v>
      </c>
      <c r="BX70" s="6">
        <v>2.5888</v>
      </c>
      <c r="BY70" s="7">
        <v>-47.69</v>
      </c>
      <c r="BZ70" s="7">
        <v>1.5563</v>
      </c>
    </row>
    <row r="71" spans="1:78" x14ac:dyDescent="0.3">
      <c r="A71" t="s">
        <v>161</v>
      </c>
      <c r="B71">
        <v>-24.584460178276952</v>
      </c>
      <c r="C71">
        <v>-48.589600714087638</v>
      </c>
      <c r="D71">
        <v>2.5888317255942073</v>
      </c>
      <c r="E71">
        <v>0</v>
      </c>
      <c r="F71">
        <v>3.8735530935136189</v>
      </c>
      <c r="G71">
        <v>0</v>
      </c>
      <c r="O71" t="s">
        <v>161</v>
      </c>
      <c r="P71">
        <v>-24.584</v>
      </c>
      <c r="Q71">
        <v>2.5888</v>
      </c>
      <c r="R71">
        <v>2.3887999999999998</v>
      </c>
      <c r="S71">
        <v>0.20002</v>
      </c>
      <c r="T71">
        <v>-24.584</v>
      </c>
      <c r="U71">
        <v>0</v>
      </c>
      <c r="V71">
        <v>1.361</v>
      </c>
      <c r="W71">
        <v>-1.361</v>
      </c>
      <c r="X71">
        <v>-24.584</v>
      </c>
      <c r="Y71">
        <v>3.8736000000000002</v>
      </c>
      <c r="Z71">
        <v>3.3012999999999999</v>
      </c>
      <c r="AA71">
        <v>0.57225999999999999</v>
      </c>
      <c r="AB71">
        <v>-24.584</v>
      </c>
      <c r="AC71">
        <v>0</v>
      </c>
      <c r="AD71">
        <v>1.9406000000000001</v>
      </c>
      <c r="AE71">
        <v>-1.9406000000000001</v>
      </c>
      <c r="AF71">
        <v>-48.59</v>
      </c>
      <c r="AG71">
        <v>2.5888</v>
      </c>
      <c r="AH71">
        <v>2.1583999999999999</v>
      </c>
      <c r="AI71">
        <v>0.43047000000000002</v>
      </c>
      <c r="AJ71">
        <v>-48.59</v>
      </c>
      <c r="AK71">
        <v>0</v>
      </c>
      <c r="AL71">
        <v>0.78222999999999998</v>
      </c>
      <c r="AM71">
        <v>-0.78222999999999998</v>
      </c>
      <c r="AN71">
        <v>-48.59</v>
      </c>
      <c r="AO71">
        <v>3.8736000000000002</v>
      </c>
      <c r="AP71">
        <v>2.7810999999999999</v>
      </c>
      <c r="AQ71">
        <v>1.0924</v>
      </c>
      <c r="AR71">
        <v>-48.59</v>
      </c>
      <c r="AS71">
        <v>0</v>
      </c>
      <c r="AT71">
        <v>1.0176000000000001</v>
      </c>
      <c r="AU71">
        <v>-1.0176000000000001</v>
      </c>
      <c r="AY71" s="7">
        <v>-0.49682999999999999</v>
      </c>
      <c r="AZ71" s="7">
        <v>0.94267000000000001</v>
      </c>
      <c r="BA71" s="7">
        <v>-0.38523000000000002</v>
      </c>
      <c r="BB71" s="7">
        <v>0.83357000000000003</v>
      </c>
      <c r="BF71" s="7">
        <v>0.18504000000000001</v>
      </c>
      <c r="BG71" s="7">
        <v>0.95509999999999995</v>
      </c>
      <c r="BH71" s="7">
        <v>2.4475E-2</v>
      </c>
      <c r="BI71" s="7">
        <v>0.90769</v>
      </c>
      <c r="BJ71" s="7"/>
      <c r="BK71" s="6">
        <v>-24.584</v>
      </c>
      <c r="BL71" s="6">
        <v>3.8736000000000002</v>
      </c>
      <c r="BM71" s="6">
        <v>-24.584</v>
      </c>
      <c r="BN71" s="6">
        <v>0</v>
      </c>
      <c r="BO71" s="7">
        <v>-23.983000000000001</v>
      </c>
      <c r="BP71" s="7">
        <v>2.3654999999999999</v>
      </c>
      <c r="BQ71" s="6">
        <v>-24.584</v>
      </c>
      <c r="BR71" s="6">
        <v>0</v>
      </c>
      <c r="BS71" s="6">
        <v>-48.59</v>
      </c>
      <c r="BT71" s="6">
        <v>3.8736000000000002</v>
      </c>
      <c r="BU71" s="6">
        <v>-48.59</v>
      </c>
      <c r="BV71" s="6">
        <v>0</v>
      </c>
      <c r="BW71" s="7">
        <v>-46.790999999999997</v>
      </c>
      <c r="BX71" s="7">
        <v>2.5211000000000001</v>
      </c>
      <c r="BY71" s="6">
        <v>-48.59</v>
      </c>
      <c r="BZ71" s="6">
        <v>0</v>
      </c>
    </row>
    <row r="72" spans="1:78" x14ac:dyDescent="0.3">
      <c r="A72" t="s">
        <v>162</v>
      </c>
      <c r="B72">
        <v>-24.186120666832753</v>
      </c>
      <c r="C72">
        <v>-46.790991482878688</v>
      </c>
      <c r="D72">
        <v>2.5211380837040362</v>
      </c>
      <c r="E72">
        <v>1.568201724066995</v>
      </c>
      <c r="F72">
        <v>3.5960470075454389</v>
      </c>
      <c r="G72">
        <v>3.1892094895823062</v>
      </c>
      <c r="O72" t="s">
        <v>162</v>
      </c>
      <c r="P72">
        <v>-24.186</v>
      </c>
      <c r="Q72">
        <v>2.5211000000000001</v>
      </c>
      <c r="R72">
        <v>2.3555000000000001</v>
      </c>
      <c r="S72">
        <v>0.16563</v>
      </c>
      <c r="T72">
        <v>-24.186</v>
      </c>
      <c r="U72">
        <v>1.5682</v>
      </c>
      <c r="V72">
        <v>1.2522</v>
      </c>
      <c r="W72">
        <v>0.31605</v>
      </c>
      <c r="X72">
        <v>-24.186</v>
      </c>
      <c r="Y72">
        <v>3.5960000000000001</v>
      </c>
      <c r="Z72">
        <v>3.2252999999999998</v>
      </c>
      <c r="AA72">
        <v>0.37074000000000001</v>
      </c>
      <c r="AB72">
        <v>-24.186</v>
      </c>
      <c r="AC72">
        <v>3.1892</v>
      </c>
      <c r="AD72">
        <v>1.7623</v>
      </c>
      <c r="AE72">
        <v>1.4269000000000001</v>
      </c>
      <c r="AF72">
        <v>-46.790999999999997</v>
      </c>
      <c r="AG72">
        <v>2.5211000000000001</v>
      </c>
      <c r="AH72">
        <v>2.3620999999999999</v>
      </c>
      <c r="AI72">
        <v>0.15909000000000001</v>
      </c>
      <c r="AJ72">
        <v>-46.790999999999997</v>
      </c>
      <c r="AK72">
        <v>1.5682</v>
      </c>
      <c r="AL72">
        <v>1.0399</v>
      </c>
      <c r="AM72">
        <v>0.52830999999999995</v>
      </c>
      <c r="AN72">
        <v>-46.790999999999997</v>
      </c>
      <c r="AO72">
        <v>3.5960000000000001</v>
      </c>
      <c r="AP72">
        <v>3.2328000000000001</v>
      </c>
      <c r="AQ72">
        <v>0.36326000000000003</v>
      </c>
      <c r="AR72">
        <v>-46.790999999999997</v>
      </c>
      <c r="AS72">
        <v>3.1892</v>
      </c>
      <c r="AT72">
        <v>1.3808</v>
      </c>
      <c r="AU72">
        <v>1.8085</v>
      </c>
      <c r="AY72" s="6">
        <v>0.61221000000000003</v>
      </c>
      <c r="AZ72" s="6">
        <v>0.36264999999999997</v>
      </c>
      <c r="BA72" s="6">
        <v>0.77156000000000002</v>
      </c>
      <c r="BB72" s="6">
        <v>0.4965</v>
      </c>
      <c r="BF72" s="6">
        <v>0.27901999999999999</v>
      </c>
      <c r="BG72" s="6">
        <v>0.60755999999999999</v>
      </c>
      <c r="BH72" s="6">
        <v>0.33404</v>
      </c>
      <c r="BI72" s="6">
        <v>0.70167999999999997</v>
      </c>
      <c r="BJ72" s="6"/>
      <c r="BK72" s="7">
        <v>-24.186</v>
      </c>
      <c r="BL72" s="7">
        <v>3.5960000000000001</v>
      </c>
      <c r="BM72" s="7">
        <v>-24.186</v>
      </c>
      <c r="BN72" s="7">
        <v>3.1892</v>
      </c>
      <c r="BO72" s="6">
        <v>-23.547000000000001</v>
      </c>
      <c r="BP72" s="6">
        <v>2.3578999999999999</v>
      </c>
      <c r="BQ72" s="7">
        <v>-24.186</v>
      </c>
      <c r="BR72" s="7">
        <v>1.5682</v>
      </c>
      <c r="BS72" s="7">
        <v>-46.790999999999997</v>
      </c>
      <c r="BT72" s="7">
        <v>3.5960000000000001</v>
      </c>
      <c r="BU72" s="7">
        <v>-46.790999999999997</v>
      </c>
      <c r="BV72" s="7">
        <v>3.1892</v>
      </c>
      <c r="BW72" s="6">
        <v>-48.045999999999999</v>
      </c>
      <c r="BX72" s="6">
        <v>2.3944999999999999</v>
      </c>
      <c r="BY72" s="7">
        <v>-46.790999999999997</v>
      </c>
      <c r="BZ72" s="7">
        <v>1.5682</v>
      </c>
    </row>
    <row r="73" spans="1:78" x14ac:dyDescent="0.3">
      <c r="A73" t="s">
        <v>59</v>
      </c>
      <c r="B73">
        <v>-23.587872500000007</v>
      </c>
      <c r="C73">
        <v>-48.046142895454686</v>
      </c>
      <c r="D73">
        <v>2.3944516808262164</v>
      </c>
      <c r="E73">
        <v>2.287801729930226</v>
      </c>
      <c r="F73">
        <v>3.1559430179718366</v>
      </c>
      <c r="G73">
        <v>3.5234863323432277</v>
      </c>
      <c r="O73" t="s">
        <v>59</v>
      </c>
      <c r="P73">
        <v>-23.588000000000001</v>
      </c>
      <c r="Q73">
        <v>2.3944999999999999</v>
      </c>
      <c r="R73">
        <v>2.3054999999999999</v>
      </c>
      <c r="S73">
        <v>8.8973999999999998E-2</v>
      </c>
      <c r="T73">
        <v>-23.588000000000001</v>
      </c>
      <c r="U73">
        <v>2.2877999999999998</v>
      </c>
      <c r="V73">
        <v>1.0887</v>
      </c>
      <c r="W73">
        <v>1.1991000000000001</v>
      </c>
      <c r="X73">
        <v>-23.588000000000001</v>
      </c>
      <c r="Y73">
        <v>3.1558999999999999</v>
      </c>
      <c r="Z73">
        <v>3.1112000000000002</v>
      </c>
      <c r="AA73">
        <v>4.4762000000000003E-2</v>
      </c>
      <c r="AB73">
        <v>-23.588000000000001</v>
      </c>
      <c r="AC73">
        <v>3.5234999999999999</v>
      </c>
      <c r="AD73">
        <v>1.4944999999999999</v>
      </c>
      <c r="AE73">
        <v>2.0289999999999999</v>
      </c>
      <c r="AF73">
        <v>-48.045999999999999</v>
      </c>
      <c r="AG73">
        <v>2.3944999999999999</v>
      </c>
      <c r="AH73">
        <v>2.2199</v>
      </c>
      <c r="AI73">
        <v>0.17454</v>
      </c>
      <c r="AJ73">
        <v>-48.045999999999999</v>
      </c>
      <c r="AK73">
        <v>2.2877999999999998</v>
      </c>
      <c r="AL73">
        <v>0.86007999999999996</v>
      </c>
      <c r="AM73">
        <v>1.4277</v>
      </c>
      <c r="AN73">
        <v>-48.045999999999999</v>
      </c>
      <c r="AO73">
        <v>3.1558999999999999</v>
      </c>
      <c r="AP73">
        <v>2.9176000000000002</v>
      </c>
      <c r="AQ73">
        <v>0.23832999999999999</v>
      </c>
      <c r="AR73">
        <v>-48.045999999999999</v>
      </c>
      <c r="AS73">
        <v>3.5234999999999999</v>
      </c>
      <c r="AT73">
        <v>1.1273</v>
      </c>
      <c r="AU73">
        <v>2.3961000000000001</v>
      </c>
      <c r="AY73" s="7">
        <v>0.42798000000000003</v>
      </c>
      <c r="AZ73" s="7">
        <v>-1.2121</v>
      </c>
      <c r="BA73" s="7">
        <v>0.12358</v>
      </c>
      <c r="BB73" s="7">
        <v>-1.431</v>
      </c>
      <c r="BF73" s="7">
        <v>-0.11634</v>
      </c>
      <c r="BG73" s="7">
        <v>-0.91630999999999996</v>
      </c>
      <c r="BH73" s="7">
        <v>4.7539999999999999E-2</v>
      </c>
      <c r="BI73" s="7">
        <v>-1.0754999999999999</v>
      </c>
      <c r="BJ73" s="7"/>
      <c r="BK73" s="6">
        <v>-23.588000000000001</v>
      </c>
      <c r="BL73" s="6">
        <v>3.1558999999999999</v>
      </c>
      <c r="BM73" s="6">
        <v>-23.588000000000001</v>
      </c>
      <c r="BN73" s="6">
        <v>3.5234999999999999</v>
      </c>
      <c r="BO73" s="7">
        <v>-22.436</v>
      </c>
      <c r="BP73" s="7">
        <v>2.4870999999999999</v>
      </c>
      <c r="BQ73" s="6">
        <v>-23.588000000000001</v>
      </c>
      <c r="BR73" s="6">
        <v>2.2877999999999998</v>
      </c>
      <c r="BS73" s="6">
        <v>-48.045999999999999</v>
      </c>
      <c r="BT73" s="6">
        <v>3.1558999999999999</v>
      </c>
      <c r="BU73" s="6">
        <v>-48.045999999999999</v>
      </c>
      <c r="BV73" s="6">
        <v>3.5234999999999999</v>
      </c>
      <c r="BW73" s="7">
        <v>-48.877000000000002</v>
      </c>
      <c r="BX73" s="7">
        <v>2.3654999999999999</v>
      </c>
      <c r="BY73" s="6">
        <v>-48.045999999999999</v>
      </c>
      <c r="BZ73" s="6">
        <v>2.2877999999999998</v>
      </c>
    </row>
    <row r="74" spans="1:78" x14ac:dyDescent="0.3">
      <c r="A74" t="s">
        <v>60</v>
      </c>
      <c r="B74">
        <v>-23.983437999298651</v>
      </c>
      <c r="C74">
        <v>-48.877389159065352</v>
      </c>
      <c r="D74">
        <v>2.3654879848908998</v>
      </c>
      <c r="E74">
        <v>0</v>
      </c>
      <c r="F74">
        <v>2.8790958795000727</v>
      </c>
      <c r="G74">
        <v>0</v>
      </c>
      <c r="O74" t="s">
        <v>60</v>
      </c>
      <c r="P74">
        <v>-23.983000000000001</v>
      </c>
      <c r="Q74">
        <v>2.3654999999999999</v>
      </c>
      <c r="R74">
        <v>2.3386</v>
      </c>
      <c r="S74">
        <v>2.6932000000000001E-2</v>
      </c>
      <c r="T74">
        <v>-23.983000000000001</v>
      </c>
      <c r="U74">
        <v>0</v>
      </c>
      <c r="V74">
        <v>1.1968000000000001</v>
      </c>
      <c r="W74">
        <v>-1.1968000000000001</v>
      </c>
      <c r="X74">
        <v>-23.983000000000001</v>
      </c>
      <c r="Y74">
        <v>2.8791000000000002</v>
      </c>
      <c r="Z74">
        <v>3.1865999999999999</v>
      </c>
      <c r="AA74">
        <v>-0.30753999999999998</v>
      </c>
      <c r="AB74">
        <v>-23.983000000000001</v>
      </c>
      <c r="AC74">
        <v>0</v>
      </c>
      <c r="AD74">
        <v>1.6716</v>
      </c>
      <c r="AE74">
        <v>-1.6716</v>
      </c>
      <c r="AF74">
        <v>-48.877000000000002</v>
      </c>
      <c r="AG74">
        <v>2.3654999999999999</v>
      </c>
      <c r="AH74">
        <v>2.1257999999999999</v>
      </c>
      <c r="AI74">
        <v>0.23971000000000001</v>
      </c>
      <c r="AJ74">
        <v>-48.877000000000002</v>
      </c>
      <c r="AK74">
        <v>0</v>
      </c>
      <c r="AL74">
        <v>0.74099999999999999</v>
      </c>
      <c r="AM74">
        <v>-0.74099999999999999</v>
      </c>
      <c r="AN74">
        <v>-48.877000000000002</v>
      </c>
      <c r="AO74">
        <v>2.8791000000000002</v>
      </c>
      <c r="AP74">
        <v>2.7088999999999999</v>
      </c>
      <c r="AQ74">
        <v>0.17021</v>
      </c>
      <c r="AR74">
        <v>-48.877000000000002</v>
      </c>
      <c r="AS74">
        <v>0</v>
      </c>
      <c r="AT74">
        <v>0.95952999999999999</v>
      </c>
      <c r="AU74">
        <v>-0.95952999999999999</v>
      </c>
      <c r="AY74" s="6">
        <v>0.70889000000000002</v>
      </c>
      <c r="AZ74" s="6">
        <v>0.95721999999999996</v>
      </c>
      <c r="BA74" s="6">
        <v>0.67447999999999997</v>
      </c>
      <c r="BB74" s="6">
        <v>0.75817999999999997</v>
      </c>
      <c r="BF74" s="6">
        <v>-0.34649000000000002</v>
      </c>
      <c r="BG74" s="6">
        <v>1.0072000000000001</v>
      </c>
      <c r="BH74" s="6">
        <v>0.26490000000000002</v>
      </c>
      <c r="BI74" s="6">
        <v>0.89183999999999997</v>
      </c>
      <c r="BJ74" s="6"/>
      <c r="BK74" s="7">
        <v>-23.983000000000001</v>
      </c>
      <c r="BL74" s="7">
        <v>2.8791000000000002</v>
      </c>
      <c r="BM74" s="7">
        <v>-23.983000000000001</v>
      </c>
      <c r="BN74" s="7">
        <v>0</v>
      </c>
      <c r="BO74" s="6">
        <v>-23.477</v>
      </c>
      <c r="BP74" s="6">
        <v>2.1903000000000001</v>
      </c>
      <c r="BQ74" s="7">
        <v>-23.983000000000001</v>
      </c>
      <c r="BR74" s="7">
        <v>0</v>
      </c>
      <c r="BS74" s="7">
        <v>-48.877000000000002</v>
      </c>
      <c r="BT74" s="7">
        <v>2.8791000000000002</v>
      </c>
      <c r="BU74" s="7">
        <v>-48.877000000000002</v>
      </c>
      <c r="BV74" s="7">
        <v>0</v>
      </c>
      <c r="BW74" s="6">
        <v>-46.933</v>
      </c>
      <c r="BX74" s="6">
        <v>2.3578999999999999</v>
      </c>
      <c r="BY74" s="7">
        <v>-48.877000000000002</v>
      </c>
      <c r="BZ74" s="7">
        <v>0</v>
      </c>
    </row>
    <row r="75" spans="1:78" x14ac:dyDescent="0.3">
      <c r="A75" t="s">
        <v>61</v>
      </c>
      <c r="B75">
        <v>-23.546934000000004</v>
      </c>
      <c r="C75">
        <v>-46.933372863488053</v>
      </c>
      <c r="D75">
        <v>2.357934847000454</v>
      </c>
      <c r="E75">
        <v>0.6020599913279624</v>
      </c>
      <c r="F75">
        <v>3.1398790864012365</v>
      </c>
      <c r="G75">
        <v>0.69897000433601886</v>
      </c>
      <c r="O75" t="s">
        <v>61</v>
      </c>
      <c r="P75">
        <v>-23.547000000000001</v>
      </c>
      <c r="Q75">
        <v>2.3578999999999999</v>
      </c>
      <c r="R75">
        <v>2.3020999999999998</v>
      </c>
      <c r="S75">
        <v>5.5881E-2</v>
      </c>
      <c r="T75">
        <v>-23.547000000000001</v>
      </c>
      <c r="U75">
        <v>0.60206000000000004</v>
      </c>
      <c r="V75">
        <v>1.0774999999999999</v>
      </c>
      <c r="W75">
        <v>-0.47545999999999999</v>
      </c>
      <c r="X75">
        <v>-23.547000000000001</v>
      </c>
      <c r="Y75">
        <v>3.1398999999999999</v>
      </c>
      <c r="Z75">
        <v>3.1034000000000002</v>
      </c>
      <c r="AA75">
        <v>3.6507999999999999E-2</v>
      </c>
      <c r="AB75">
        <v>-23.547000000000001</v>
      </c>
      <c r="AC75">
        <v>0.69896999999999998</v>
      </c>
      <c r="AD75">
        <v>1.4762</v>
      </c>
      <c r="AE75">
        <v>-0.77722999999999998</v>
      </c>
      <c r="AF75">
        <v>-46.933</v>
      </c>
      <c r="AG75">
        <v>2.3578999999999999</v>
      </c>
      <c r="AH75">
        <v>2.3458999999999999</v>
      </c>
      <c r="AI75">
        <v>1.2008E-2</v>
      </c>
      <c r="AJ75">
        <v>-46.933</v>
      </c>
      <c r="AK75">
        <v>0.60206000000000004</v>
      </c>
      <c r="AL75">
        <v>1.0195000000000001</v>
      </c>
      <c r="AM75">
        <v>-0.41743999999999998</v>
      </c>
      <c r="AN75">
        <v>-46.933</v>
      </c>
      <c r="AO75">
        <v>3.1398999999999999</v>
      </c>
      <c r="AP75">
        <v>3.1970000000000001</v>
      </c>
      <c r="AQ75">
        <v>-5.7152000000000001E-2</v>
      </c>
      <c r="AR75">
        <v>-46.933</v>
      </c>
      <c r="AS75">
        <v>0.69896999999999998</v>
      </c>
      <c r="AT75">
        <v>1.3520000000000001</v>
      </c>
      <c r="AU75">
        <v>-0.65303999999999995</v>
      </c>
      <c r="AY75" s="7">
        <v>-0.76414000000000004</v>
      </c>
      <c r="AZ75" s="7">
        <v>-1.1121000000000001</v>
      </c>
      <c r="BA75" s="7">
        <v>-0.39179000000000003</v>
      </c>
      <c r="BB75" s="7">
        <v>-0.53893000000000002</v>
      </c>
      <c r="BF75" s="7">
        <v>8.4891999999999995E-2</v>
      </c>
      <c r="BG75" s="7">
        <v>-0.66937000000000002</v>
      </c>
      <c r="BH75" s="7">
        <v>4.9343999999999999E-2</v>
      </c>
      <c r="BI75" s="7">
        <v>-0.30398999999999998</v>
      </c>
      <c r="BJ75" s="7"/>
      <c r="BK75" s="6">
        <v>-23.547000000000001</v>
      </c>
      <c r="BL75" s="6">
        <v>3.1398999999999999</v>
      </c>
      <c r="BM75" s="6">
        <v>-23.547000000000001</v>
      </c>
      <c r="BN75" s="6">
        <v>0.69896999999999998</v>
      </c>
      <c r="BO75" s="7">
        <v>-24.111999999999998</v>
      </c>
      <c r="BP75" s="7">
        <v>2.2252999999999998</v>
      </c>
      <c r="BQ75" s="6">
        <v>-23.547000000000001</v>
      </c>
      <c r="BR75" s="6">
        <v>0.60206000000000004</v>
      </c>
      <c r="BS75" s="6">
        <v>-46.933</v>
      </c>
      <c r="BT75" s="6">
        <v>3.1398999999999999</v>
      </c>
      <c r="BU75" s="6">
        <v>-46.933</v>
      </c>
      <c r="BV75" s="6">
        <v>0.69896999999999998</v>
      </c>
      <c r="BW75" s="7">
        <v>-46.820999999999998</v>
      </c>
      <c r="BX75" s="7">
        <v>2.4870999999999999</v>
      </c>
      <c r="BY75" s="6">
        <v>-46.933</v>
      </c>
      <c r="BZ75" s="6">
        <v>0.60206000000000004</v>
      </c>
    </row>
    <row r="76" spans="1:78" x14ac:dyDescent="0.3">
      <c r="A76" t="s">
        <v>62</v>
      </c>
      <c r="B76">
        <v>-22.436005499333753</v>
      </c>
      <c r="C76">
        <v>-46.821248011133704</v>
      </c>
      <c r="D76">
        <v>2.4871383754771865</v>
      </c>
      <c r="E76">
        <v>0</v>
      </c>
      <c r="F76">
        <v>3.5132176000679389</v>
      </c>
      <c r="G76">
        <v>0</v>
      </c>
      <c r="O76" t="s">
        <v>62</v>
      </c>
      <c r="P76">
        <v>-22.436</v>
      </c>
      <c r="Q76">
        <v>2.4870999999999999</v>
      </c>
      <c r="R76">
        <v>2.2092000000000001</v>
      </c>
      <c r="S76">
        <v>0.27798</v>
      </c>
      <c r="T76">
        <v>-22.436</v>
      </c>
      <c r="U76">
        <v>0</v>
      </c>
      <c r="V76">
        <v>0.77398999999999996</v>
      </c>
      <c r="W76">
        <v>-0.77398999999999996</v>
      </c>
      <c r="X76">
        <v>-22.436</v>
      </c>
      <c r="Y76">
        <v>3.5131999999999999</v>
      </c>
      <c r="Z76">
        <v>2.8914</v>
      </c>
      <c r="AA76">
        <v>0.62177000000000004</v>
      </c>
      <c r="AB76">
        <v>-22.436</v>
      </c>
      <c r="AC76">
        <v>0</v>
      </c>
      <c r="AD76">
        <v>0.97892000000000001</v>
      </c>
      <c r="AE76">
        <v>-0.97892000000000001</v>
      </c>
      <c r="AF76">
        <v>-46.820999999999998</v>
      </c>
      <c r="AG76">
        <v>2.4870999999999999</v>
      </c>
      <c r="AH76">
        <v>2.3586</v>
      </c>
      <c r="AI76">
        <v>0.12851000000000001</v>
      </c>
      <c r="AJ76">
        <v>-46.820999999999998</v>
      </c>
      <c r="AK76">
        <v>0</v>
      </c>
      <c r="AL76">
        <v>1.0356000000000001</v>
      </c>
      <c r="AM76">
        <v>-1.0356000000000001</v>
      </c>
      <c r="AN76">
        <v>-46.820999999999998</v>
      </c>
      <c r="AO76">
        <v>3.5131999999999999</v>
      </c>
      <c r="AP76">
        <v>3.2252000000000001</v>
      </c>
      <c r="AQ76">
        <v>0.28803000000000001</v>
      </c>
      <c r="AR76">
        <v>-46.820999999999998</v>
      </c>
      <c r="AS76">
        <v>0</v>
      </c>
      <c r="AT76">
        <v>1.3746</v>
      </c>
      <c r="AU76">
        <v>-1.3746</v>
      </c>
      <c r="AY76" s="6">
        <v>-0.76107000000000002</v>
      </c>
      <c r="AZ76" s="6">
        <v>-0.36614000000000002</v>
      </c>
      <c r="BA76" s="6">
        <v>-0.52027000000000001</v>
      </c>
      <c r="BB76" s="6">
        <v>-0.70274000000000003</v>
      </c>
      <c r="BF76" s="6">
        <v>-0.39334999999999998</v>
      </c>
      <c r="BG76" s="6">
        <v>-0.39996999999999999</v>
      </c>
      <c r="BH76" s="6">
        <v>-0.23355000000000001</v>
      </c>
      <c r="BI76" s="6">
        <v>-0.55879000000000001</v>
      </c>
      <c r="BJ76" s="6"/>
      <c r="BK76" s="7">
        <v>-22.436</v>
      </c>
      <c r="BL76" s="7">
        <v>3.5131999999999999</v>
      </c>
      <c r="BM76" s="7">
        <v>-22.436</v>
      </c>
      <c r="BN76" s="7">
        <v>0</v>
      </c>
      <c r="BO76" s="6">
        <v>-23.004999999999999</v>
      </c>
      <c r="BP76" s="6">
        <v>2.4579</v>
      </c>
      <c r="BQ76" s="7">
        <v>-22.436</v>
      </c>
      <c r="BR76" s="7">
        <v>0</v>
      </c>
      <c r="BS76" s="7">
        <v>-46.820999999999998</v>
      </c>
      <c r="BT76" s="7">
        <v>3.5131999999999999</v>
      </c>
      <c r="BU76" s="7">
        <v>-46.820999999999998</v>
      </c>
      <c r="BV76" s="7">
        <v>0</v>
      </c>
      <c r="BW76" s="6">
        <v>-46.351999999999997</v>
      </c>
      <c r="BX76" s="6">
        <v>2.1903000000000001</v>
      </c>
      <c r="BY76" s="7">
        <v>-46.820999999999998</v>
      </c>
      <c r="BZ76" s="7">
        <v>0</v>
      </c>
    </row>
    <row r="77" spans="1:78" x14ac:dyDescent="0.3">
      <c r="A77" t="s">
        <v>63</v>
      </c>
      <c r="B77">
        <v>-23.476897500000007</v>
      </c>
      <c r="C77">
        <v>-46.351603140965388</v>
      </c>
      <c r="D77">
        <v>2.1903316981702914</v>
      </c>
      <c r="E77">
        <v>0</v>
      </c>
      <c r="F77">
        <v>2.8350561017201161</v>
      </c>
      <c r="G77">
        <v>0</v>
      </c>
      <c r="O77" t="s">
        <v>63</v>
      </c>
      <c r="P77">
        <v>-23.477</v>
      </c>
      <c r="Q77">
        <v>2.1903000000000001</v>
      </c>
      <c r="R77">
        <v>2.2961999999999998</v>
      </c>
      <c r="S77">
        <v>-0.10587000000000001</v>
      </c>
      <c r="T77">
        <v>-23.477</v>
      </c>
      <c r="U77">
        <v>0</v>
      </c>
      <c r="V77">
        <v>1.0584</v>
      </c>
      <c r="W77">
        <v>-1.0584</v>
      </c>
      <c r="X77">
        <v>-23.477</v>
      </c>
      <c r="Y77">
        <v>2.8351000000000002</v>
      </c>
      <c r="Z77">
        <v>3.09</v>
      </c>
      <c r="AA77">
        <v>-0.25495000000000001</v>
      </c>
      <c r="AB77">
        <v>-23.477</v>
      </c>
      <c r="AC77">
        <v>0</v>
      </c>
      <c r="AD77">
        <v>1.4449000000000001</v>
      </c>
      <c r="AE77">
        <v>-1.4449000000000001</v>
      </c>
      <c r="AF77">
        <v>-46.351999999999997</v>
      </c>
      <c r="AG77">
        <v>2.1903000000000001</v>
      </c>
      <c r="AH77">
        <v>2.4117999999999999</v>
      </c>
      <c r="AI77">
        <v>-0.22148000000000001</v>
      </c>
      <c r="AJ77">
        <v>-46.351999999999997</v>
      </c>
      <c r="AK77">
        <v>0</v>
      </c>
      <c r="AL77">
        <v>1.1028</v>
      </c>
      <c r="AM77">
        <v>-1.1028</v>
      </c>
      <c r="AN77">
        <v>-46.351999999999997</v>
      </c>
      <c r="AO77">
        <v>2.8351000000000002</v>
      </c>
      <c r="AP77">
        <v>3.3431000000000002</v>
      </c>
      <c r="AQ77">
        <v>-0.50805999999999996</v>
      </c>
      <c r="AR77">
        <v>-46.351999999999997</v>
      </c>
      <c r="AS77">
        <v>0</v>
      </c>
      <c r="AT77">
        <v>1.4695</v>
      </c>
      <c r="AU77">
        <v>-1.4695</v>
      </c>
      <c r="AY77" s="7">
        <v>-6.0423999999999999E-2</v>
      </c>
      <c r="AZ77" s="7">
        <v>-0.52625</v>
      </c>
      <c r="BA77" s="7">
        <v>-0.14848</v>
      </c>
      <c r="BB77" s="7">
        <v>-0.46647</v>
      </c>
      <c r="BF77" s="7">
        <v>-0.25146000000000002</v>
      </c>
      <c r="BG77" s="7">
        <v>-0.16841999999999999</v>
      </c>
      <c r="BH77" s="7">
        <v>4.4110000000000003E-2</v>
      </c>
      <c r="BI77" s="7">
        <v>-0.14571000000000001</v>
      </c>
      <c r="BJ77" s="7"/>
      <c r="BK77" s="6">
        <v>-23.477</v>
      </c>
      <c r="BL77" s="6">
        <v>2.8351000000000002</v>
      </c>
      <c r="BM77" s="6">
        <v>-23.477</v>
      </c>
      <c r="BN77" s="6">
        <v>0</v>
      </c>
      <c r="BO77" s="7">
        <v>-22.254000000000001</v>
      </c>
      <c r="BP77" s="7">
        <v>2.4314</v>
      </c>
      <c r="BQ77" s="6">
        <v>-23.477</v>
      </c>
      <c r="BR77" s="6">
        <v>0</v>
      </c>
      <c r="BS77" s="6">
        <v>-46.351999999999997</v>
      </c>
      <c r="BT77" s="6">
        <v>2.8351000000000002</v>
      </c>
      <c r="BU77" s="6">
        <v>-46.351999999999997</v>
      </c>
      <c r="BV77" s="6">
        <v>0</v>
      </c>
      <c r="BW77" s="7">
        <v>-49.335999999999999</v>
      </c>
      <c r="BX77" s="7">
        <v>2.2252999999999998</v>
      </c>
      <c r="BY77" s="6">
        <v>-46.351999999999997</v>
      </c>
      <c r="BZ77" s="6">
        <v>0</v>
      </c>
    </row>
    <row r="78" spans="1:78" x14ac:dyDescent="0.3">
      <c r="A78" t="s">
        <v>64</v>
      </c>
      <c r="B78">
        <v>-24.112137960000002</v>
      </c>
      <c r="C78">
        <v>-49.336119713929449</v>
      </c>
      <c r="D78">
        <v>2.2253092817258628</v>
      </c>
      <c r="E78">
        <v>1.4913616938342726</v>
      </c>
      <c r="F78">
        <v>2.5899496013257077</v>
      </c>
      <c r="G78">
        <v>1.6989700043360187</v>
      </c>
      <c r="O78" t="s">
        <v>64</v>
      </c>
      <c r="P78">
        <v>-24.111999999999998</v>
      </c>
      <c r="Q78">
        <v>2.2252999999999998</v>
      </c>
      <c r="R78">
        <v>2.3492999999999999</v>
      </c>
      <c r="S78">
        <v>-0.12401</v>
      </c>
      <c r="T78">
        <v>-24.111999999999998</v>
      </c>
      <c r="U78">
        <v>1.4914000000000001</v>
      </c>
      <c r="V78">
        <v>1.2319</v>
      </c>
      <c r="W78">
        <v>0.25941999999999998</v>
      </c>
      <c r="X78">
        <v>-24.111999999999998</v>
      </c>
      <c r="Y78">
        <v>2.5899000000000001</v>
      </c>
      <c r="Z78">
        <v>3.2111999999999998</v>
      </c>
      <c r="AA78">
        <v>-0.62124000000000001</v>
      </c>
      <c r="AB78">
        <v>-24.111999999999998</v>
      </c>
      <c r="AC78">
        <v>1.6990000000000001</v>
      </c>
      <c r="AD78">
        <v>1.7292000000000001</v>
      </c>
      <c r="AE78">
        <v>-3.0234E-2</v>
      </c>
      <c r="AF78">
        <v>-49.335999999999999</v>
      </c>
      <c r="AG78">
        <v>2.2252999999999998</v>
      </c>
      <c r="AH78">
        <v>2.0737999999999999</v>
      </c>
      <c r="AI78">
        <v>0.15148</v>
      </c>
      <c r="AJ78">
        <v>-49.335999999999999</v>
      </c>
      <c r="AK78">
        <v>1.4914000000000001</v>
      </c>
      <c r="AL78">
        <v>0.67527999999999999</v>
      </c>
      <c r="AM78">
        <v>0.81608000000000003</v>
      </c>
      <c r="AN78">
        <v>-49.335999999999999</v>
      </c>
      <c r="AO78">
        <v>2.5899000000000001</v>
      </c>
      <c r="AP78">
        <v>2.5937000000000001</v>
      </c>
      <c r="AQ78">
        <v>-3.7434E-3</v>
      </c>
      <c r="AR78">
        <v>-49.335999999999999</v>
      </c>
      <c r="AS78">
        <v>1.6990000000000001</v>
      </c>
      <c r="AT78">
        <v>0.86690999999999996</v>
      </c>
      <c r="AU78">
        <v>0.83206000000000002</v>
      </c>
      <c r="AY78" s="6">
        <v>-0.85289000000000004</v>
      </c>
      <c r="AZ78" s="6">
        <v>0.53186999999999995</v>
      </c>
      <c r="BA78" s="6">
        <v>-0.60826000000000002</v>
      </c>
      <c r="BB78" s="6">
        <v>0.41687999999999997</v>
      </c>
      <c r="BF78" s="6">
        <v>0.27126</v>
      </c>
      <c r="BG78" s="6">
        <v>0.60124</v>
      </c>
      <c r="BH78" s="6">
        <v>-0.28047</v>
      </c>
      <c r="BI78" s="6">
        <v>0.56669000000000003</v>
      </c>
      <c r="BJ78" s="6"/>
      <c r="BK78" s="7">
        <v>-24.111999999999998</v>
      </c>
      <c r="BL78" s="7">
        <v>2.5899000000000001</v>
      </c>
      <c r="BM78" s="7">
        <v>-24.111999999999998</v>
      </c>
      <c r="BN78" s="7">
        <v>1.6990000000000001</v>
      </c>
      <c r="BO78" s="6">
        <v>-23.152999999999999</v>
      </c>
      <c r="BP78" s="6">
        <v>2.3262999999999998</v>
      </c>
      <c r="BQ78" s="7">
        <v>-24.111999999999998</v>
      </c>
      <c r="BR78" s="7">
        <v>1.4914000000000001</v>
      </c>
      <c r="BS78" s="7">
        <v>-49.335999999999999</v>
      </c>
      <c r="BT78" s="7">
        <v>2.5899000000000001</v>
      </c>
      <c r="BU78" s="7">
        <v>-49.335999999999999</v>
      </c>
      <c r="BV78" s="7">
        <v>1.6990000000000001</v>
      </c>
      <c r="BW78" s="6">
        <v>-46.838000000000001</v>
      </c>
      <c r="BX78" s="6">
        <v>2.4579</v>
      </c>
      <c r="BY78" s="7">
        <v>-49.335999999999999</v>
      </c>
      <c r="BZ78" s="7">
        <v>1.4914000000000001</v>
      </c>
    </row>
    <row r="79" spans="1:78" x14ac:dyDescent="0.3">
      <c r="A79" t="s">
        <v>65</v>
      </c>
      <c r="B79">
        <v>-23.004852999320605</v>
      </c>
      <c r="C79">
        <v>-46.837557852941181</v>
      </c>
      <c r="D79">
        <v>2.4578818967339924</v>
      </c>
      <c r="E79">
        <v>1.8260748027008264</v>
      </c>
      <c r="F79">
        <v>3.7797407511767407</v>
      </c>
      <c r="G79">
        <v>2.27415784926368</v>
      </c>
      <c r="O79" t="s">
        <v>65</v>
      </c>
      <c r="P79">
        <v>-23.004999999999999</v>
      </c>
      <c r="Q79">
        <v>2.4579</v>
      </c>
      <c r="R79">
        <v>2.2566999999999999</v>
      </c>
      <c r="S79">
        <v>0.20116000000000001</v>
      </c>
      <c r="T79">
        <v>-23.004999999999999</v>
      </c>
      <c r="U79">
        <v>1.8261000000000001</v>
      </c>
      <c r="V79">
        <v>0.92940999999999996</v>
      </c>
      <c r="W79">
        <v>0.89666000000000001</v>
      </c>
      <c r="X79">
        <v>-23.004999999999999</v>
      </c>
      <c r="Y79">
        <v>3.7797000000000001</v>
      </c>
      <c r="Z79">
        <v>3</v>
      </c>
      <c r="AA79">
        <v>0.77978000000000003</v>
      </c>
      <c r="AB79">
        <v>-23.004999999999999</v>
      </c>
      <c r="AC79">
        <v>2.2742</v>
      </c>
      <c r="AD79">
        <v>1.2336</v>
      </c>
      <c r="AE79">
        <v>1.0406</v>
      </c>
      <c r="AF79">
        <v>-46.838000000000001</v>
      </c>
      <c r="AG79">
        <v>2.4579</v>
      </c>
      <c r="AH79">
        <v>2.3567999999999998</v>
      </c>
      <c r="AI79">
        <v>0.1011</v>
      </c>
      <c r="AJ79">
        <v>-46.838000000000001</v>
      </c>
      <c r="AK79">
        <v>1.8261000000000001</v>
      </c>
      <c r="AL79">
        <v>1.0331999999999999</v>
      </c>
      <c r="AM79">
        <v>0.79285000000000005</v>
      </c>
      <c r="AN79">
        <v>-46.838000000000001</v>
      </c>
      <c r="AO79">
        <v>3.7797000000000001</v>
      </c>
      <c r="AP79">
        <v>3.2210999999999999</v>
      </c>
      <c r="AQ79">
        <v>0.55864999999999998</v>
      </c>
      <c r="AR79">
        <v>-46.838000000000001</v>
      </c>
      <c r="AS79">
        <v>2.2742</v>
      </c>
      <c r="AT79">
        <v>1.3713</v>
      </c>
      <c r="AU79">
        <v>0.90281</v>
      </c>
      <c r="AY79" s="7">
        <v>-0.86746000000000001</v>
      </c>
      <c r="AZ79" s="7">
        <v>0.10979999999999999</v>
      </c>
      <c r="BA79" s="7">
        <v>-0.44192999999999999</v>
      </c>
      <c r="BB79" s="7">
        <v>0.99848000000000003</v>
      </c>
      <c r="BF79" s="7">
        <v>0.25256000000000001</v>
      </c>
      <c r="BG79" s="7">
        <v>-0.16930999999999999</v>
      </c>
      <c r="BH79" s="7">
        <v>-6.4026E-2</v>
      </c>
      <c r="BI79" s="7">
        <v>0.37880000000000003</v>
      </c>
      <c r="BJ79" s="7"/>
      <c r="BK79" s="6">
        <v>-23.004999999999999</v>
      </c>
      <c r="BL79" s="6">
        <v>3.7797000000000001</v>
      </c>
      <c r="BM79" s="6">
        <v>-23.004999999999999</v>
      </c>
      <c r="BN79" s="6">
        <v>2.2742</v>
      </c>
      <c r="BO79" s="7">
        <v>-24.698</v>
      </c>
      <c r="BP79" s="7">
        <v>2.3243</v>
      </c>
      <c r="BQ79" s="6">
        <v>-23.004999999999999</v>
      </c>
      <c r="BR79" s="6">
        <v>1.8261000000000001</v>
      </c>
      <c r="BS79" s="6">
        <v>-46.838000000000001</v>
      </c>
      <c r="BT79" s="6">
        <v>3.7797000000000001</v>
      </c>
      <c r="BU79" s="6">
        <v>-46.838000000000001</v>
      </c>
      <c r="BV79" s="6">
        <v>2.2742</v>
      </c>
      <c r="BW79" s="7">
        <v>-47.82</v>
      </c>
      <c r="BX79" s="7">
        <v>2.4314</v>
      </c>
      <c r="BY79" s="6">
        <v>-46.838000000000001</v>
      </c>
      <c r="BZ79" s="6">
        <v>1.8261000000000001</v>
      </c>
    </row>
    <row r="80" spans="1:78" x14ac:dyDescent="0.3">
      <c r="A80" t="s">
        <v>66</v>
      </c>
      <c r="B80">
        <v>-22.253967973805057</v>
      </c>
      <c r="C80">
        <v>-47.819884866607318</v>
      </c>
      <c r="D80">
        <v>2.4313637641589874</v>
      </c>
      <c r="E80">
        <v>1.3802112417116059</v>
      </c>
      <c r="F80">
        <v>3.4929000111087034</v>
      </c>
      <c r="G80">
        <v>1.7634279935629373</v>
      </c>
      <c r="O80" t="s">
        <v>66</v>
      </c>
      <c r="P80">
        <v>-22.254000000000001</v>
      </c>
      <c r="Q80">
        <v>2.4314</v>
      </c>
      <c r="R80">
        <v>2.1939000000000002</v>
      </c>
      <c r="S80">
        <v>0.23743</v>
      </c>
      <c r="T80">
        <v>-22.254000000000001</v>
      </c>
      <c r="U80">
        <v>1.3802000000000001</v>
      </c>
      <c r="V80">
        <v>0.72426000000000001</v>
      </c>
      <c r="W80">
        <v>0.65595999999999999</v>
      </c>
      <c r="X80">
        <v>-22.254000000000001</v>
      </c>
      <c r="Y80">
        <v>3.4929000000000001</v>
      </c>
      <c r="Z80">
        <v>2.8567</v>
      </c>
      <c r="AA80">
        <v>0.63617999999999997</v>
      </c>
      <c r="AB80">
        <v>-22.254000000000001</v>
      </c>
      <c r="AC80">
        <v>1.7634000000000001</v>
      </c>
      <c r="AD80">
        <v>0.89744000000000002</v>
      </c>
      <c r="AE80">
        <v>0.86599000000000004</v>
      </c>
      <c r="AF80">
        <v>-47.82</v>
      </c>
      <c r="AG80">
        <v>2.4314</v>
      </c>
      <c r="AH80">
        <v>2.2454999999999998</v>
      </c>
      <c r="AI80">
        <v>0.18583</v>
      </c>
      <c r="AJ80">
        <v>-47.82</v>
      </c>
      <c r="AK80">
        <v>1.3802000000000001</v>
      </c>
      <c r="AL80">
        <v>0.89249999999999996</v>
      </c>
      <c r="AM80">
        <v>0.48770999999999998</v>
      </c>
      <c r="AN80">
        <v>-47.82</v>
      </c>
      <c r="AO80">
        <v>3.4929000000000001</v>
      </c>
      <c r="AP80">
        <v>2.9744000000000002</v>
      </c>
      <c r="AQ80">
        <v>0.51848000000000005</v>
      </c>
      <c r="AR80">
        <v>-47.82</v>
      </c>
      <c r="AS80">
        <v>1.7634000000000001</v>
      </c>
      <c r="AT80">
        <v>1.173</v>
      </c>
      <c r="AU80">
        <v>0.59040000000000004</v>
      </c>
      <c r="AY80" s="6">
        <v>1.1786000000000001</v>
      </c>
      <c r="AZ80" s="6">
        <v>1.9</v>
      </c>
      <c r="BA80" s="6">
        <v>0.99473</v>
      </c>
      <c r="BB80" s="6">
        <v>1.7635000000000001</v>
      </c>
      <c r="BF80" s="6">
        <v>8.4223999999999993E-2</v>
      </c>
      <c r="BG80" s="6">
        <v>1.4882</v>
      </c>
      <c r="BH80" s="6">
        <v>0.18826000000000001</v>
      </c>
      <c r="BI80" s="6">
        <v>1.3895999999999999</v>
      </c>
      <c r="BJ80" s="6"/>
      <c r="BK80" s="7">
        <v>-22.254000000000001</v>
      </c>
      <c r="BL80" s="7">
        <v>3.4929000000000001</v>
      </c>
      <c r="BM80" s="7">
        <v>-22.254000000000001</v>
      </c>
      <c r="BN80" s="7">
        <v>1.7634000000000001</v>
      </c>
      <c r="BO80" s="6">
        <v>-22.707000000000001</v>
      </c>
      <c r="BP80" s="6">
        <v>2.3384999999999998</v>
      </c>
      <c r="BQ80" s="7">
        <v>-22.254000000000001</v>
      </c>
      <c r="BR80" s="7">
        <v>1.3802000000000001</v>
      </c>
      <c r="BS80" s="7">
        <v>-47.82</v>
      </c>
      <c r="BT80" s="7">
        <v>3.4929000000000001</v>
      </c>
      <c r="BU80" s="7">
        <v>-47.82</v>
      </c>
      <c r="BV80" s="7">
        <v>1.7634000000000001</v>
      </c>
      <c r="BW80" s="6">
        <v>-47.055999999999997</v>
      </c>
      <c r="BX80" s="6">
        <v>2.3262999999999998</v>
      </c>
      <c r="BY80" s="7">
        <v>-47.82</v>
      </c>
      <c r="BZ80" s="7">
        <v>1.3802000000000001</v>
      </c>
    </row>
    <row r="81" spans="1:78" x14ac:dyDescent="0.3">
      <c r="A81" t="s">
        <v>67</v>
      </c>
      <c r="B81">
        <v>-23.153409626186349</v>
      </c>
      <c r="C81">
        <v>-47.055701152091729</v>
      </c>
      <c r="D81">
        <v>2.3263358609287512</v>
      </c>
      <c r="E81">
        <v>0.69897000433601886</v>
      </c>
      <c r="F81">
        <v>2.9916690073799486</v>
      </c>
      <c r="G81">
        <v>0.77815125038364363</v>
      </c>
      <c r="O81" t="s">
        <v>67</v>
      </c>
      <c r="P81">
        <v>-23.152999999999999</v>
      </c>
      <c r="Q81">
        <v>2.3262999999999998</v>
      </c>
      <c r="R81">
        <v>2.2690999999999999</v>
      </c>
      <c r="S81">
        <v>5.7189999999999998E-2</v>
      </c>
      <c r="T81">
        <v>-23.152999999999999</v>
      </c>
      <c r="U81">
        <v>0.69896999999999998</v>
      </c>
      <c r="V81">
        <v>0.97</v>
      </c>
      <c r="W81">
        <v>-0.27102999999999999</v>
      </c>
      <c r="X81">
        <v>-23.152999999999999</v>
      </c>
      <c r="Y81">
        <v>2.9916999999999998</v>
      </c>
      <c r="Z81">
        <v>3.0283000000000002</v>
      </c>
      <c r="AA81">
        <v>-3.6631999999999998E-2</v>
      </c>
      <c r="AB81">
        <v>-23.152999999999999</v>
      </c>
      <c r="AC81">
        <v>0.77815000000000001</v>
      </c>
      <c r="AD81">
        <v>1.3001</v>
      </c>
      <c r="AE81">
        <v>-0.52190000000000003</v>
      </c>
      <c r="AF81">
        <v>-47.055999999999997</v>
      </c>
      <c r="AG81">
        <v>2.3262999999999998</v>
      </c>
      <c r="AH81">
        <v>2.3321000000000001</v>
      </c>
      <c r="AI81">
        <v>-5.7383E-3</v>
      </c>
      <c r="AJ81">
        <v>-47.055999999999997</v>
      </c>
      <c r="AK81">
        <v>0.69896999999999998</v>
      </c>
      <c r="AL81">
        <v>1.002</v>
      </c>
      <c r="AM81">
        <v>-0.30299999999999999</v>
      </c>
      <c r="AN81">
        <v>-47.055999999999997</v>
      </c>
      <c r="AO81">
        <v>2.9916999999999998</v>
      </c>
      <c r="AP81">
        <v>3.1663000000000001</v>
      </c>
      <c r="AQ81">
        <v>-0.17465</v>
      </c>
      <c r="AR81">
        <v>-47.055999999999997</v>
      </c>
      <c r="AS81">
        <v>0.77815000000000001</v>
      </c>
      <c r="AT81">
        <v>1.3272999999999999</v>
      </c>
      <c r="AU81">
        <v>-0.54915999999999998</v>
      </c>
      <c r="AY81" s="7">
        <v>1.2565999999999999</v>
      </c>
      <c r="AZ81" s="7">
        <v>1.4215</v>
      </c>
      <c r="BA81" s="7">
        <v>0.67154000000000003</v>
      </c>
      <c r="BB81" s="7">
        <v>0.91317999999999999</v>
      </c>
      <c r="BF81" s="7">
        <v>-4.0499999999999998E-3</v>
      </c>
      <c r="BG81" s="7">
        <v>1.0923</v>
      </c>
      <c r="BH81" s="7">
        <v>-1.1011E-2</v>
      </c>
      <c r="BI81" s="7">
        <v>0.73733000000000004</v>
      </c>
      <c r="BJ81" s="7"/>
      <c r="BK81" s="6">
        <v>-23.152999999999999</v>
      </c>
      <c r="BL81" s="6">
        <v>2.9916999999999998</v>
      </c>
      <c r="BM81" s="6">
        <v>-23.152999999999999</v>
      </c>
      <c r="BN81" s="6">
        <v>0.77815000000000001</v>
      </c>
      <c r="BO81" s="7">
        <v>-22.295999999999999</v>
      </c>
      <c r="BP81" s="7">
        <v>2.4712999999999998</v>
      </c>
      <c r="BQ81" s="6">
        <v>-23.152999999999999</v>
      </c>
      <c r="BR81" s="6">
        <v>0.69896999999999998</v>
      </c>
      <c r="BS81" s="6">
        <v>-47.055999999999997</v>
      </c>
      <c r="BT81" s="6">
        <v>2.9916999999999998</v>
      </c>
      <c r="BU81" s="6">
        <v>-47.055999999999997</v>
      </c>
      <c r="BV81" s="6">
        <v>0.77815000000000001</v>
      </c>
      <c r="BW81" s="7">
        <v>-48.005000000000003</v>
      </c>
      <c r="BX81" s="7">
        <v>2.3243</v>
      </c>
      <c r="BY81" s="6">
        <v>-47.055999999999997</v>
      </c>
      <c r="BZ81" s="6">
        <v>0.69896999999999998</v>
      </c>
    </row>
    <row r="82" spans="1:78" x14ac:dyDescent="0.3">
      <c r="A82" t="s">
        <v>163</v>
      </c>
      <c r="B82">
        <v>-24.698150280957801</v>
      </c>
      <c r="C82">
        <v>-48.004704511540098</v>
      </c>
      <c r="D82">
        <v>2.3242824552976926</v>
      </c>
      <c r="E82">
        <v>1.7160033436347992</v>
      </c>
      <c r="F82">
        <v>2.5490032620257876</v>
      </c>
      <c r="G82">
        <v>2.6884198220027105</v>
      </c>
      <c r="O82" t="s">
        <v>163</v>
      </c>
      <c r="P82">
        <v>-24.698</v>
      </c>
      <c r="Q82">
        <v>2.3243</v>
      </c>
      <c r="R82">
        <v>2.3982999999999999</v>
      </c>
      <c r="S82">
        <v>-7.4039999999999995E-2</v>
      </c>
      <c r="T82">
        <v>-24.698</v>
      </c>
      <c r="U82">
        <v>1.716</v>
      </c>
      <c r="V82">
        <v>1.3919999999999999</v>
      </c>
      <c r="W82">
        <v>0.32395000000000002</v>
      </c>
      <c r="X82">
        <v>-24.698</v>
      </c>
      <c r="Y82">
        <v>2.5489999999999999</v>
      </c>
      <c r="Z82">
        <v>3.323</v>
      </c>
      <c r="AA82">
        <v>-0.77398</v>
      </c>
      <c r="AB82">
        <v>-24.698</v>
      </c>
      <c r="AC82">
        <v>2.6884000000000001</v>
      </c>
      <c r="AD82">
        <v>1.9915</v>
      </c>
      <c r="AE82">
        <v>0.69689999999999996</v>
      </c>
      <c r="AF82">
        <v>-48.005000000000003</v>
      </c>
      <c r="AG82">
        <v>2.3243</v>
      </c>
      <c r="AH82">
        <v>2.2246000000000001</v>
      </c>
      <c r="AI82">
        <v>9.9679000000000004E-2</v>
      </c>
      <c r="AJ82">
        <v>-48.005000000000003</v>
      </c>
      <c r="AK82">
        <v>1.716</v>
      </c>
      <c r="AL82">
        <v>0.86602000000000001</v>
      </c>
      <c r="AM82">
        <v>0.84997999999999996</v>
      </c>
      <c r="AN82">
        <v>-48.005000000000003</v>
      </c>
      <c r="AO82">
        <v>2.5489999999999999</v>
      </c>
      <c r="AP82">
        <v>2.9279999999999999</v>
      </c>
      <c r="AQ82">
        <v>-0.37901000000000001</v>
      </c>
      <c r="AR82">
        <v>-48.005000000000003</v>
      </c>
      <c r="AS82">
        <v>2.6884000000000001</v>
      </c>
      <c r="AT82">
        <v>1.1356999999999999</v>
      </c>
      <c r="AU82">
        <v>1.5527</v>
      </c>
      <c r="AY82" s="6">
        <v>0.18582000000000001</v>
      </c>
      <c r="AZ82" s="6">
        <v>0.91034000000000004</v>
      </c>
      <c r="BA82" s="6">
        <v>0.62244999999999995</v>
      </c>
      <c r="BB82" s="6">
        <v>1.8934</v>
      </c>
      <c r="BF82" s="6">
        <v>0.33412999999999998</v>
      </c>
      <c r="BG82" s="6">
        <v>0.61428000000000005</v>
      </c>
      <c r="BH82" s="6">
        <v>0.27596999999999999</v>
      </c>
      <c r="BI82" s="6">
        <v>1.2164999999999999</v>
      </c>
      <c r="BJ82" s="6"/>
      <c r="BK82" s="7">
        <v>-24.698</v>
      </c>
      <c r="BL82" s="7">
        <v>2.5489999999999999</v>
      </c>
      <c r="BM82" s="7">
        <v>-24.698</v>
      </c>
      <c r="BN82" s="7">
        <v>2.6884000000000001</v>
      </c>
      <c r="BO82" s="6">
        <v>-21.053999999999998</v>
      </c>
      <c r="BP82" s="6">
        <v>1.7924</v>
      </c>
      <c r="BQ82" s="7">
        <v>-24.698</v>
      </c>
      <c r="BR82" s="7">
        <v>1.716</v>
      </c>
      <c r="BS82" s="7">
        <v>-48.005000000000003</v>
      </c>
      <c r="BT82" s="7">
        <v>2.5489999999999999</v>
      </c>
      <c r="BU82" s="7">
        <v>-48.005000000000003</v>
      </c>
      <c r="BV82" s="7">
        <v>2.6884000000000001</v>
      </c>
      <c r="BW82" s="6">
        <v>-46.981999999999999</v>
      </c>
      <c r="BX82" s="6">
        <v>2.3384999999999998</v>
      </c>
      <c r="BY82" s="7">
        <v>-48.005000000000003</v>
      </c>
      <c r="BZ82" s="7">
        <v>1.716</v>
      </c>
    </row>
    <row r="83" spans="1:78" x14ac:dyDescent="0.3">
      <c r="A83" t="s">
        <v>68</v>
      </c>
      <c r="B83">
        <v>-22.706781958197556</v>
      </c>
      <c r="C83">
        <v>-46.98234346628788</v>
      </c>
      <c r="D83">
        <v>2.3384564936046046</v>
      </c>
      <c r="E83">
        <v>0.47712125471966244</v>
      </c>
      <c r="F83">
        <v>3.2208922492195193</v>
      </c>
      <c r="G83">
        <v>0.47712125471966244</v>
      </c>
      <c r="O83" t="s">
        <v>68</v>
      </c>
      <c r="P83">
        <v>-22.707000000000001</v>
      </c>
      <c r="Q83">
        <v>2.3384999999999998</v>
      </c>
      <c r="R83">
        <v>2.2317999999999998</v>
      </c>
      <c r="S83">
        <v>0.10666</v>
      </c>
      <c r="T83">
        <v>-22.707000000000001</v>
      </c>
      <c r="U83">
        <v>0.47711999999999999</v>
      </c>
      <c r="V83">
        <v>0.84797</v>
      </c>
      <c r="W83">
        <v>-0.37085000000000001</v>
      </c>
      <c r="X83">
        <v>-22.707000000000001</v>
      </c>
      <c r="Y83">
        <v>3.2208999999999999</v>
      </c>
      <c r="Z83">
        <v>2.9430999999999998</v>
      </c>
      <c r="AA83">
        <v>0.27778999999999998</v>
      </c>
      <c r="AB83">
        <v>-22.707000000000001</v>
      </c>
      <c r="AC83">
        <v>0.47711999999999999</v>
      </c>
      <c r="AD83">
        <v>1.1001000000000001</v>
      </c>
      <c r="AE83">
        <v>-0.62300999999999995</v>
      </c>
      <c r="AF83">
        <v>-46.981999999999999</v>
      </c>
      <c r="AG83">
        <v>2.3384999999999998</v>
      </c>
      <c r="AH83">
        <v>2.3403999999999998</v>
      </c>
      <c r="AI83">
        <v>-1.9250999999999999E-3</v>
      </c>
      <c r="AJ83">
        <v>-46.981999999999999</v>
      </c>
      <c r="AK83">
        <v>0.47711999999999999</v>
      </c>
      <c r="AL83">
        <v>1.0125</v>
      </c>
      <c r="AM83">
        <v>-0.53535999999999995</v>
      </c>
      <c r="AN83">
        <v>-46.981999999999999</v>
      </c>
      <c r="AO83">
        <v>3.2208999999999999</v>
      </c>
      <c r="AP83">
        <v>3.1846999999999999</v>
      </c>
      <c r="AQ83">
        <v>3.6158000000000003E-2</v>
      </c>
      <c r="AR83">
        <v>-46.981999999999999</v>
      </c>
      <c r="AS83">
        <v>0.47711999999999999</v>
      </c>
      <c r="AT83">
        <v>1.3421000000000001</v>
      </c>
      <c r="AU83">
        <v>-0.86499999999999999</v>
      </c>
      <c r="AY83" s="7">
        <v>-0.26321</v>
      </c>
      <c r="AZ83" s="7">
        <v>0.39349000000000001</v>
      </c>
      <c r="BA83" s="7">
        <v>8.6931999999999995E-2</v>
      </c>
      <c r="BB83" s="7">
        <v>1.0098</v>
      </c>
      <c r="BF83" s="7">
        <v>0.20038</v>
      </c>
      <c r="BG83" s="7">
        <v>0.66607000000000005</v>
      </c>
      <c r="BH83" s="7">
        <v>0.15112</v>
      </c>
      <c r="BI83" s="7">
        <v>1.0528999999999999</v>
      </c>
      <c r="BJ83" s="7"/>
      <c r="BK83" s="6">
        <v>-22.707000000000001</v>
      </c>
      <c r="BL83" s="6">
        <v>3.2208999999999999</v>
      </c>
      <c r="BM83" s="6">
        <v>-22.707000000000001</v>
      </c>
      <c r="BN83" s="6">
        <v>0.47711999999999999</v>
      </c>
      <c r="BO83" s="7">
        <v>-23.187999999999999</v>
      </c>
      <c r="BP83" s="7">
        <v>2.5236999999999998</v>
      </c>
      <c r="BQ83" s="6">
        <v>-22.707000000000001</v>
      </c>
      <c r="BR83" s="6">
        <v>0.47711999999999999</v>
      </c>
      <c r="BS83" s="6">
        <v>-46.981999999999999</v>
      </c>
      <c r="BT83" s="6">
        <v>3.2208999999999999</v>
      </c>
      <c r="BU83" s="6">
        <v>-46.981999999999999</v>
      </c>
      <c r="BV83" s="6">
        <v>0.47711999999999999</v>
      </c>
      <c r="BW83" s="7">
        <v>-48.558</v>
      </c>
      <c r="BX83" s="7">
        <v>2.4712999999999998</v>
      </c>
      <c r="BY83" s="6">
        <v>-46.981999999999999</v>
      </c>
      <c r="BZ83" s="6">
        <v>0.47711999999999999</v>
      </c>
    </row>
    <row r="84" spans="1:78" x14ac:dyDescent="0.3">
      <c r="A84" t="s">
        <v>69</v>
      </c>
      <c r="B84">
        <v>-22.295790990000008</v>
      </c>
      <c r="C84">
        <v>-48.558141387833111</v>
      </c>
      <c r="D84">
        <v>2.4712917110589387</v>
      </c>
      <c r="E84">
        <v>0</v>
      </c>
      <c r="F84">
        <v>3.6519560695330742</v>
      </c>
      <c r="G84">
        <v>0</v>
      </c>
      <c r="O84" t="s">
        <v>69</v>
      </c>
      <c r="P84">
        <v>-22.295999999999999</v>
      </c>
      <c r="Q84">
        <v>2.4712999999999998</v>
      </c>
      <c r="R84">
        <v>2.1974</v>
      </c>
      <c r="S84">
        <v>0.27385999999999999</v>
      </c>
      <c r="T84">
        <v>-22.295999999999999</v>
      </c>
      <c r="U84">
        <v>0</v>
      </c>
      <c r="V84">
        <v>0.73568</v>
      </c>
      <c r="W84">
        <v>-0.73568</v>
      </c>
      <c r="X84">
        <v>-22.295999999999999</v>
      </c>
      <c r="Y84">
        <v>3.6520000000000001</v>
      </c>
      <c r="Z84">
        <v>2.8647</v>
      </c>
      <c r="AA84">
        <v>0.78725999999999996</v>
      </c>
      <c r="AB84">
        <v>-22.295999999999999</v>
      </c>
      <c r="AC84">
        <v>0</v>
      </c>
      <c r="AD84">
        <v>0.91615999999999997</v>
      </c>
      <c r="AE84">
        <v>-0.91615999999999997</v>
      </c>
      <c r="AF84">
        <v>-48.558</v>
      </c>
      <c r="AG84">
        <v>2.4712999999999998</v>
      </c>
      <c r="AH84">
        <v>2.1619000000000002</v>
      </c>
      <c r="AI84">
        <v>0.30936000000000002</v>
      </c>
      <c r="AJ84">
        <v>-48.558</v>
      </c>
      <c r="AK84">
        <v>0</v>
      </c>
      <c r="AL84">
        <v>0.78673000000000004</v>
      </c>
      <c r="AM84">
        <v>-0.78673000000000004</v>
      </c>
      <c r="AN84">
        <v>-48.558</v>
      </c>
      <c r="AO84">
        <v>3.6520000000000001</v>
      </c>
      <c r="AP84">
        <v>2.7890000000000001</v>
      </c>
      <c r="AQ84">
        <v>0.86290999999999995</v>
      </c>
      <c r="AR84">
        <v>-48.558</v>
      </c>
      <c r="AS84">
        <v>0</v>
      </c>
      <c r="AT84">
        <v>1.024</v>
      </c>
      <c r="AU84">
        <v>-1.024</v>
      </c>
      <c r="AY84" s="6">
        <v>0.84038999999999997</v>
      </c>
      <c r="AZ84" s="6">
        <v>1.4406000000000001</v>
      </c>
      <c r="BA84" s="6">
        <v>0.37874000000000002</v>
      </c>
      <c r="BB84" s="6">
        <v>1.2909999999999999</v>
      </c>
      <c r="BF84" s="6">
        <v>-0.29729</v>
      </c>
      <c r="BG84" s="6">
        <v>0.81579000000000002</v>
      </c>
      <c r="BH84" s="6">
        <v>0.12411</v>
      </c>
      <c r="BI84" s="6">
        <v>0.67618999999999996</v>
      </c>
      <c r="BJ84" s="6"/>
      <c r="BK84" s="7">
        <v>-22.295999999999999</v>
      </c>
      <c r="BL84" s="7">
        <v>3.6520000000000001</v>
      </c>
      <c r="BM84" s="7">
        <v>-22.295999999999999</v>
      </c>
      <c r="BN84" s="7">
        <v>0</v>
      </c>
      <c r="BO84" s="6">
        <v>-24.321000000000002</v>
      </c>
      <c r="BP84" s="6">
        <v>2.2877999999999998</v>
      </c>
      <c r="BQ84" s="7">
        <v>-22.295999999999999</v>
      </c>
      <c r="BR84" s="7">
        <v>0</v>
      </c>
      <c r="BS84" s="7">
        <v>-48.558</v>
      </c>
      <c r="BT84" s="7">
        <v>3.6520000000000001</v>
      </c>
      <c r="BU84" s="7">
        <v>-48.558</v>
      </c>
      <c r="BV84" s="7">
        <v>0</v>
      </c>
      <c r="BW84" s="6">
        <v>-49.686</v>
      </c>
      <c r="BX84" s="6">
        <v>1.7924</v>
      </c>
      <c r="BY84" s="7">
        <v>-48.558</v>
      </c>
      <c r="BZ84" s="7">
        <v>0</v>
      </c>
    </row>
    <row r="85" spans="1:78" x14ac:dyDescent="0.3">
      <c r="A85" t="s">
        <v>70</v>
      </c>
      <c r="B85">
        <v>-21.053719035000004</v>
      </c>
      <c r="C85">
        <v>-49.686282716033325</v>
      </c>
      <c r="D85">
        <v>1.7923916894982539</v>
      </c>
      <c r="E85">
        <v>1.4313637641589874</v>
      </c>
      <c r="F85">
        <v>1.9731278535996986</v>
      </c>
      <c r="G85">
        <v>1.6127838567197355</v>
      </c>
      <c r="O85" t="s">
        <v>70</v>
      </c>
      <c r="P85">
        <v>-21.053999999999998</v>
      </c>
      <c r="Q85">
        <v>1.7924</v>
      </c>
      <c r="R85">
        <v>2.0935999999999999</v>
      </c>
      <c r="S85">
        <v>-0.30116999999999999</v>
      </c>
      <c r="T85">
        <v>-21.053999999999998</v>
      </c>
      <c r="U85">
        <v>1.4314</v>
      </c>
      <c r="V85">
        <v>0.39633000000000002</v>
      </c>
      <c r="W85">
        <v>1.0349999999999999</v>
      </c>
      <c r="X85">
        <v>-21.053999999999998</v>
      </c>
      <c r="Y85">
        <v>1.9731000000000001</v>
      </c>
      <c r="Z85">
        <v>2.6278000000000001</v>
      </c>
      <c r="AA85">
        <v>-0.65463000000000005</v>
      </c>
      <c r="AB85">
        <v>-21.053999999999998</v>
      </c>
      <c r="AC85">
        <v>1.6128</v>
      </c>
      <c r="AD85">
        <v>0.36018</v>
      </c>
      <c r="AE85">
        <v>1.2525999999999999</v>
      </c>
      <c r="AF85">
        <v>-49.686</v>
      </c>
      <c r="AG85">
        <v>1.7924</v>
      </c>
      <c r="AH85">
        <v>2.0341999999999998</v>
      </c>
      <c r="AI85">
        <v>-0.24177999999999999</v>
      </c>
      <c r="AJ85">
        <v>-49.686</v>
      </c>
      <c r="AK85">
        <v>1.4314</v>
      </c>
      <c r="AL85">
        <v>0.62512000000000001</v>
      </c>
      <c r="AM85">
        <v>0.80625000000000002</v>
      </c>
      <c r="AN85">
        <v>-49.686</v>
      </c>
      <c r="AO85">
        <v>1.9731000000000001</v>
      </c>
      <c r="AP85">
        <v>2.5057999999999998</v>
      </c>
      <c r="AQ85">
        <v>-0.53264</v>
      </c>
      <c r="AR85">
        <v>-49.686</v>
      </c>
      <c r="AS85">
        <v>1.6128</v>
      </c>
      <c r="AT85">
        <v>0.79622000000000004</v>
      </c>
      <c r="AU85">
        <v>0.81657000000000002</v>
      </c>
      <c r="AY85" s="7">
        <v>9.8865999999999996E-2</v>
      </c>
      <c r="AZ85" s="7">
        <v>-0.27884999999999999</v>
      </c>
      <c r="BA85" s="7">
        <v>0.63897000000000004</v>
      </c>
      <c r="BB85" s="7">
        <v>-0.43218000000000001</v>
      </c>
      <c r="BF85" s="7">
        <v>-0.19406000000000001</v>
      </c>
      <c r="BG85" s="7">
        <v>-0.34667999999999999</v>
      </c>
      <c r="BH85" s="7">
        <v>0.44878000000000001</v>
      </c>
      <c r="BI85" s="7">
        <v>-0.36680000000000001</v>
      </c>
      <c r="BJ85" s="7"/>
      <c r="BK85" s="6">
        <v>-21.053999999999998</v>
      </c>
      <c r="BL85" s="6">
        <v>1.9731000000000001</v>
      </c>
      <c r="BM85" s="6">
        <v>-21.053999999999998</v>
      </c>
      <c r="BN85" s="6">
        <v>1.6128</v>
      </c>
      <c r="BO85" s="7">
        <v>-23.936</v>
      </c>
      <c r="BP85" s="7">
        <v>2.415</v>
      </c>
      <c r="BQ85" s="6">
        <v>-21.053999999999998</v>
      </c>
      <c r="BR85" s="6">
        <v>1.4314</v>
      </c>
      <c r="BS85" s="6">
        <v>-49.686</v>
      </c>
      <c r="BT85" s="6">
        <v>1.9731000000000001</v>
      </c>
      <c r="BU85" s="6">
        <v>-49.686</v>
      </c>
      <c r="BV85" s="6">
        <v>1.6128</v>
      </c>
      <c r="BW85" s="7">
        <v>-46.884999999999998</v>
      </c>
      <c r="BX85" s="7">
        <v>2.5236999999999998</v>
      </c>
      <c r="BY85" s="6">
        <v>-49.686</v>
      </c>
      <c r="BZ85" s="6">
        <v>1.4314</v>
      </c>
    </row>
    <row r="86" spans="1:78" x14ac:dyDescent="0.3">
      <c r="A86" t="s">
        <v>71</v>
      </c>
      <c r="B86">
        <v>-23.187668000000006</v>
      </c>
      <c r="C86">
        <v>-46.885273967996739</v>
      </c>
      <c r="D86">
        <v>2.5237464668115646</v>
      </c>
      <c r="E86">
        <v>1.8920946026904804</v>
      </c>
      <c r="F86">
        <v>3.8664054983780547</v>
      </c>
      <c r="G86">
        <v>2.173186268412274</v>
      </c>
      <c r="O86" t="s">
        <v>71</v>
      </c>
      <c r="P86">
        <v>-23.187999999999999</v>
      </c>
      <c r="Q86">
        <v>2.5236999999999998</v>
      </c>
      <c r="R86">
        <v>2.2719999999999998</v>
      </c>
      <c r="S86">
        <v>0.25174000000000002</v>
      </c>
      <c r="T86">
        <v>-23.187999999999999</v>
      </c>
      <c r="U86">
        <v>1.8920999999999999</v>
      </c>
      <c r="V86">
        <v>0.97936000000000001</v>
      </c>
      <c r="W86">
        <v>0.91274</v>
      </c>
      <c r="X86">
        <v>-23.187999999999999</v>
      </c>
      <c r="Y86">
        <v>3.8664000000000001</v>
      </c>
      <c r="Z86">
        <v>3.0348000000000002</v>
      </c>
      <c r="AA86">
        <v>0.83157000000000003</v>
      </c>
      <c r="AB86">
        <v>-23.187999999999999</v>
      </c>
      <c r="AC86">
        <v>2.1732</v>
      </c>
      <c r="AD86">
        <v>1.3153999999999999</v>
      </c>
      <c r="AE86">
        <v>0.85780000000000001</v>
      </c>
      <c r="AF86">
        <v>-46.884999999999998</v>
      </c>
      <c r="AG86">
        <v>2.5236999999999998</v>
      </c>
      <c r="AH86">
        <v>2.3513999999999999</v>
      </c>
      <c r="AI86">
        <v>0.17237</v>
      </c>
      <c r="AJ86">
        <v>-46.884999999999998</v>
      </c>
      <c r="AK86">
        <v>1.8920999999999999</v>
      </c>
      <c r="AL86">
        <v>1.0264</v>
      </c>
      <c r="AM86">
        <v>0.86570999999999998</v>
      </c>
      <c r="AN86">
        <v>-46.884999999999998</v>
      </c>
      <c r="AO86">
        <v>3.8664000000000001</v>
      </c>
      <c r="AP86">
        <v>3.2090999999999998</v>
      </c>
      <c r="AQ86">
        <v>0.6573</v>
      </c>
      <c r="AR86">
        <v>-46.884999999999998</v>
      </c>
      <c r="AS86">
        <v>2.1732</v>
      </c>
      <c r="AT86">
        <v>1.3616999999999999</v>
      </c>
      <c r="AU86">
        <v>0.81147000000000002</v>
      </c>
      <c r="AY86" s="6">
        <v>-0.77353000000000005</v>
      </c>
      <c r="AZ86" s="6">
        <v>-1.0059</v>
      </c>
      <c r="BA86" s="6">
        <v>-0.73743000000000003</v>
      </c>
      <c r="BB86" s="6">
        <v>-0.88861999999999997</v>
      </c>
      <c r="BF86" s="6">
        <v>6.9217000000000001E-2</v>
      </c>
      <c r="BG86" s="6">
        <v>-0.67313999999999996</v>
      </c>
      <c r="BH86" s="6">
        <v>-0.28172999999999998</v>
      </c>
      <c r="BI86" s="6">
        <v>-0.60326000000000002</v>
      </c>
      <c r="BJ86" s="6"/>
      <c r="BK86" s="7">
        <v>-23.187999999999999</v>
      </c>
      <c r="BL86" s="7">
        <v>3.8664000000000001</v>
      </c>
      <c r="BM86" s="7">
        <v>-23.187999999999999</v>
      </c>
      <c r="BN86" s="7">
        <v>2.1732</v>
      </c>
      <c r="BO86" s="6">
        <v>-22.597999999999999</v>
      </c>
      <c r="BP86" s="6">
        <v>2.2454999999999998</v>
      </c>
      <c r="BQ86" s="7">
        <v>-23.187999999999999</v>
      </c>
      <c r="BR86" s="7">
        <v>1.8920999999999999</v>
      </c>
      <c r="BS86" s="7">
        <v>-46.884999999999998</v>
      </c>
      <c r="BT86" s="7">
        <v>3.8664000000000001</v>
      </c>
      <c r="BU86" s="7">
        <v>-46.884999999999998</v>
      </c>
      <c r="BV86" s="7">
        <v>2.1732</v>
      </c>
      <c r="BW86" s="6">
        <v>-47.634999999999998</v>
      </c>
      <c r="BX86" s="6">
        <v>2.2877999999999998</v>
      </c>
      <c r="BY86" s="7">
        <v>-46.884999999999998</v>
      </c>
      <c r="BZ86" s="7">
        <v>1.8920999999999999</v>
      </c>
    </row>
    <row r="87" spans="1:78" x14ac:dyDescent="0.3">
      <c r="A87" t="s">
        <v>164</v>
      </c>
      <c r="B87">
        <v>-24.320703078972656</v>
      </c>
      <c r="C87">
        <v>-47.635341967662214</v>
      </c>
      <c r="D87">
        <v>2.287801729930226</v>
      </c>
      <c r="E87">
        <v>1.968482948553935</v>
      </c>
      <c r="F87">
        <v>2.7084209001347128</v>
      </c>
      <c r="G87">
        <v>2.5526682161121932</v>
      </c>
      <c r="O87" t="s">
        <v>164</v>
      </c>
      <c r="P87">
        <v>-24.321000000000002</v>
      </c>
      <c r="Q87">
        <v>2.2877999999999998</v>
      </c>
      <c r="R87">
        <v>2.3668</v>
      </c>
      <c r="S87">
        <v>-7.8958E-2</v>
      </c>
      <c r="T87">
        <v>-24.321000000000002</v>
      </c>
      <c r="U87">
        <v>1.9684999999999999</v>
      </c>
      <c r="V87">
        <v>1.2888999999999999</v>
      </c>
      <c r="W87">
        <v>0.67956000000000005</v>
      </c>
      <c r="X87">
        <v>-24.321000000000002</v>
      </c>
      <c r="Y87">
        <v>2.7084000000000001</v>
      </c>
      <c r="Z87">
        <v>3.2509999999999999</v>
      </c>
      <c r="AA87">
        <v>-0.54256000000000004</v>
      </c>
      <c r="AB87">
        <v>-24.321000000000002</v>
      </c>
      <c r="AC87">
        <v>2.5527000000000002</v>
      </c>
      <c r="AD87">
        <v>1.8226</v>
      </c>
      <c r="AE87">
        <v>0.73011000000000004</v>
      </c>
      <c r="AF87">
        <v>-47.634999999999998</v>
      </c>
      <c r="AG87">
        <v>2.2877999999999998</v>
      </c>
      <c r="AH87">
        <v>2.2664</v>
      </c>
      <c r="AI87">
        <v>2.1368999999999999E-2</v>
      </c>
      <c r="AJ87">
        <v>-47.634999999999998</v>
      </c>
      <c r="AK87">
        <v>1.9684999999999999</v>
      </c>
      <c r="AL87">
        <v>0.91893000000000002</v>
      </c>
      <c r="AM87">
        <v>1.0495000000000001</v>
      </c>
      <c r="AN87">
        <v>-47.634999999999998</v>
      </c>
      <c r="AO87">
        <v>2.7084000000000001</v>
      </c>
      <c r="AP87">
        <v>3.0207999999999999</v>
      </c>
      <c r="AQ87">
        <v>-0.31234000000000001</v>
      </c>
      <c r="AR87">
        <v>-47.634999999999998</v>
      </c>
      <c r="AS87">
        <v>2.5527000000000002</v>
      </c>
      <c r="AT87">
        <v>1.2102999999999999</v>
      </c>
      <c r="AU87">
        <v>1.3424</v>
      </c>
      <c r="AY87" s="7">
        <v>-0.56689000000000001</v>
      </c>
      <c r="AZ87" s="7">
        <v>-1.0115000000000001</v>
      </c>
      <c r="BA87" s="7">
        <v>-0.64705999999999997</v>
      </c>
      <c r="BB87" s="7">
        <v>-1.1819</v>
      </c>
      <c r="BF87" s="7">
        <v>-0.17362</v>
      </c>
      <c r="BG87" s="7">
        <v>-0.79390000000000005</v>
      </c>
      <c r="BH87" s="7">
        <v>-0.22935</v>
      </c>
      <c r="BI87" s="7">
        <v>-0.89883000000000002</v>
      </c>
      <c r="BJ87" s="7"/>
      <c r="BK87" s="6">
        <v>-24.321000000000002</v>
      </c>
      <c r="BL87" s="6">
        <v>2.7084000000000001</v>
      </c>
      <c r="BM87" s="6">
        <v>-24.321000000000002</v>
      </c>
      <c r="BN87" s="6">
        <v>2.5527000000000002</v>
      </c>
      <c r="BO87" s="7">
        <v>-21.552</v>
      </c>
      <c r="BP87" s="7">
        <v>2.3054000000000001</v>
      </c>
      <c r="BQ87" s="6">
        <v>-24.321000000000002</v>
      </c>
      <c r="BR87" s="6">
        <v>1.9684999999999999</v>
      </c>
      <c r="BS87" s="6">
        <v>-47.634999999999998</v>
      </c>
      <c r="BT87" s="6">
        <v>2.7084000000000001</v>
      </c>
      <c r="BU87" s="6">
        <v>-47.634999999999998</v>
      </c>
      <c r="BV87" s="6">
        <v>2.5527000000000002</v>
      </c>
      <c r="BW87" s="7">
        <v>-47.082000000000001</v>
      </c>
      <c r="BX87" s="7">
        <v>2.415</v>
      </c>
      <c r="BY87" s="6">
        <v>-47.634999999999998</v>
      </c>
      <c r="BZ87" s="6">
        <v>1.9684999999999999</v>
      </c>
    </row>
    <row r="88" spans="1:78" x14ac:dyDescent="0.3">
      <c r="A88" t="s">
        <v>72</v>
      </c>
      <c r="B88">
        <v>-23.935689201507817</v>
      </c>
      <c r="C88">
        <v>-47.081594072291821</v>
      </c>
      <c r="D88">
        <v>2.4149733479708178</v>
      </c>
      <c r="E88">
        <v>2.1958996524092336</v>
      </c>
      <c r="F88">
        <v>3.2907022432878543</v>
      </c>
      <c r="G88">
        <v>2.3364597338485296</v>
      </c>
      <c r="O88" t="s">
        <v>72</v>
      </c>
      <c r="P88">
        <v>-23.936</v>
      </c>
      <c r="Q88">
        <v>2.415</v>
      </c>
      <c r="R88">
        <v>2.3346</v>
      </c>
      <c r="S88">
        <v>8.0409999999999995E-2</v>
      </c>
      <c r="T88">
        <v>-23.936</v>
      </c>
      <c r="U88">
        <v>2.1959</v>
      </c>
      <c r="V88">
        <v>1.1837</v>
      </c>
      <c r="W88">
        <v>1.0122</v>
      </c>
      <c r="X88">
        <v>-23.936</v>
      </c>
      <c r="Y88">
        <v>3.2907000000000002</v>
      </c>
      <c r="Z88">
        <v>3.1775000000000002</v>
      </c>
      <c r="AA88">
        <v>0.11317000000000001</v>
      </c>
      <c r="AB88">
        <v>-23.936</v>
      </c>
      <c r="AC88">
        <v>2.3365</v>
      </c>
      <c r="AD88">
        <v>1.6501999999999999</v>
      </c>
      <c r="AE88">
        <v>0.68623999999999996</v>
      </c>
      <c r="AF88">
        <v>-47.082000000000001</v>
      </c>
      <c r="AG88">
        <v>2.415</v>
      </c>
      <c r="AH88">
        <v>2.3290999999999999</v>
      </c>
      <c r="AI88">
        <v>8.5831000000000005E-2</v>
      </c>
      <c r="AJ88">
        <v>-47.082000000000001</v>
      </c>
      <c r="AK88">
        <v>2.1959</v>
      </c>
      <c r="AL88">
        <v>0.99826000000000004</v>
      </c>
      <c r="AM88">
        <v>1.1976</v>
      </c>
      <c r="AN88">
        <v>-47.082000000000001</v>
      </c>
      <c r="AO88">
        <v>3.2907000000000002</v>
      </c>
      <c r="AP88">
        <v>3.1598000000000002</v>
      </c>
      <c r="AQ88">
        <v>0.13089000000000001</v>
      </c>
      <c r="AR88">
        <v>-47.082000000000001</v>
      </c>
      <c r="AS88">
        <v>2.3365</v>
      </c>
      <c r="AT88">
        <v>1.3221000000000001</v>
      </c>
      <c r="AU88">
        <v>1.0144</v>
      </c>
      <c r="AY88" s="6">
        <v>-1.0303E-2</v>
      </c>
      <c r="AZ88" s="6">
        <v>-0.63048000000000004</v>
      </c>
      <c r="BA88" s="6">
        <v>-0.27557999999999999</v>
      </c>
      <c r="BB88" s="6">
        <v>-1.0023</v>
      </c>
      <c r="BF88" s="6">
        <v>0.20107</v>
      </c>
      <c r="BG88" s="6">
        <v>-0.44402000000000003</v>
      </c>
      <c r="BH88" s="6">
        <v>-4.9121999999999999E-2</v>
      </c>
      <c r="BI88" s="6">
        <v>-0.68393999999999999</v>
      </c>
      <c r="BJ88" s="6"/>
      <c r="BK88" s="7">
        <v>-23.936</v>
      </c>
      <c r="BL88" s="7">
        <v>3.2907000000000002</v>
      </c>
      <c r="BM88" s="7">
        <v>-23.936</v>
      </c>
      <c r="BN88" s="7">
        <v>2.3365</v>
      </c>
      <c r="BO88" s="7">
        <v>-23.321999999999999</v>
      </c>
      <c r="BP88" s="7">
        <v>2.4518</v>
      </c>
      <c r="BQ88" s="7">
        <v>-23.936</v>
      </c>
      <c r="BR88" s="7">
        <v>2.1959</v>
      </c>
      <c r="BS88" s="7">
        <v>-47.082000000000001</v>
      </c>
      <c r="BT88" s="7">
        <v>3.2907000000000002</v>
      </c>
      <c r="BU88" s="7">
        <v>-47.082000000000001</v>
      </c>
      <c r="BV88" s="7">
        <v>2.3365</v>
      </c>
      <c r="BW88" s="6">
        <v>-48.798999999999999</v>
      </c>
      <c r="BX88" s="6">
        <v>2.2454999999999998</v>
      </c>
      <c r="BY88" s="7">
        <v>-47.082000000000001</v>
      </c>
      <c r="BZ88" s="7">
        <v>2.1959</v>
      </c>
    </row>
    <row r="89" spans="1:78" x14ac:dyDescent="0.3">
      <c r="A89" t="s">
        <v>73</v>
      </c>
      <c r="B89">
        <v>-22.597507000000004</v>
      </c>
      <c r="C89">
        <v>-48.798681972457324</v>
      </c>
      <c r="D89">
        <v>2.2455126678141499</v>
      </c>
      <c r="E89">
        <v>2.2095150145426308</v>
      </c>
      <c r="F89">
        <v>2.6627578316815739</v>
      </c>
      <c r="G89">
        <v>2.7442929831226763</v>
      </c>
      <c r="O89" t="s">
        <v>73</v>
      </c>
      <c r="P89">
        <v>-22.597999999999999</v>
      </c>
      <c r="Q89">
        <v>2.2454999999999998</v>
      </c>
      <c r="R89">
        <v>2.2227000000000001</v>
      </c>
      <c r="S89">
        <v>2.2852999999999998E-2</v>
      </c>
      <c r="T89">
        <v>-22.597999999999999</v>
      </c>
      <c r="U89">
        <v>2.2094999999999998</v>
      </c>
      <c r="V89">
        <v>0.81811999999999996</v>
      </c>
      <c r="W89">
        <v>1.3914</v>
      </c>
      <c r="X89">
        <v>-22.597999999999999</v>
      </c>
      <c r="Y89">
        <v>2.6627999999999998</v>
      </c>
      <c r="Z89">
        <v>2.9222999999999999</v>
      </c>
      <c r="AA89">
        <v>-0.25950000000000001</v>
      </c>
      <c r="AB89">
        <v>-22.597999999999999</v>
      </c>
      <c r="AC89">
        <v>2.7443</v>
      </c>
      <c r="AD89">
        <v>1.0511999999999999</v>
      </c>
      <c r="AE89">
        <v>1.6931</v>
      </c>
      <c r="AF89">
        <v>-48.798999999999999</v>
      </c>
      <c r="AG89">
        <v>2.2454999999999998</v>
      </c>
      <c r="AH89">
        <v>2.1347</v>
      </c>
      <c r="AI89">
        <v>0.11082</v>
      </c>
      <c r="AJ89">
        <v>-48.798999999999999</v>
      </c>
      <c r="AK89">
        <v>2.2094999999999998</v>
      </c>
      <c r="AL89">
        <v>0.75226999999999999</v>
      </c>
      <c r="AM89">
        <v>1.4572000000000001</v>
      </c>
      <c r="AN89">
        <v>-48.798999999999999</v>
      </c>
      <c r="AO89">
        <v>2.6627999999999998</v>
      </c>
      <c r="AP89">
        <v>2.7286000000000001</v>
      </c>
      <c r="AQ89">
        <v>-6.5888000000000002E-2</v>
      </c>
      <c r="AR89">
        <v>-48.798999999999999</v>
      </c>
      <c r="AS89">
        <v>2.7443</v>
      </c>
      <c r="AT89">
        <v>0.97541999999999995</v>
      </c>
      <c r="AU89">
        <v>1.7688999999999999</v>
      </c>
      <c r="AY89" s="7">
        <v>-0.36209000000000002</v>
      </c>
      <c r="AZ89" s="7">
        <v>-0.77180000000000004</v>
      </c>
      <c r="BA89" s="7">
        <v>-0.56152000000000002</v>
      </c>
      <c r="BB89" s="7">
        <v>-0.99780000000000002</v>
      </c>
      <c r="BF89" s="7">
        <v>4.0841000000000002E-2</v>
      </c>
      <c r="BG89" s="7">
        <v>-0.53027999999999997</v>
      </c>
      <c r="BH89" s="7">
        <v>-0.26301999999999998</v>
      </c>
      <c r="BI89" s="7">
        <v>-0.68072999999999995</v>
      </c>
      <c r="BJ89" s="7"/>
      <c r="BK89" s="6">
        <v>-22.597999999999999</v>
      </c>
      <c r="BL89" s="6">
        <v>2.6627999999999998</v>
      </c>
      <c r="BM89" s="6">
        <v>-22.597999999999999</v>
      </c>
      <c r="BN89" s="6">
        <v>2.7443</v>
      </c>
      <c r="BO89" s="6">
        <v>-22.411999999999999</v>
      </c>
      <c r="BP89" s="6">
        <v>2.5065</v>
      </c>
      <c r="BQ89" s="6">
        <v>-22.597999999999999</v>
      </c>
      <c r="BR89" s="6">
        <v>2.2094999999999998</v>
      </c>
      <c r="BS89" s="6">
        <v>-48.798999999999999</v>
      </c>
      <c r="BT89" s="6">
        <v>2.6627999999999998</v>
      </c>
      <c r="BU89" s="6">
        <v>-48.798999999999999</v>
      </c>
      <c r="BV89" s="6">
        <v>2.7443</v>
      </c>
      <c r="BW89" s="7">
        <v>-47.7</v>
      </c>
      <c r="BX89" s="7">
        <v>2.3054000000000001</v>
      </c>
      <c r="BY89" s="6">
        <v>-48.798999999999999</v>
      </c>
      <c r="BZ89" s="6">
        <v>2.2094999999999998</v>
      </c>
    </row>
    <row r="90" spans="1:78" x14ac:dyDescent="0.3">
      <c r="A90" t="s">
        <v>74</v>
      </c>
      <c r="B90">
        <v>-21.551706525237204</v>
      </c>
      <c r="C90">
        <v>-47.700279944847594</v>
      </c>
      <c r="D90">
        <v>2.3053513694466239</v>
      </c>
      <c r="E90">
        <v>0</v>
      </c>
      <c r="F90">
        <v>2.7379873263334309</v>
      </c>
      <c r="G90">
        <v>0</v>
      </c>
      <c r="O90" t="s">
        <v>74</v>
      </c>
      <c r="P90">
        <v>-21.552</v>
      </c>
      <c r="Q90">
        <v>2.3054000000000001</v>
      </c>
      <c r="R90">
        <v>2.1352000000000002</v>
      </c>
      <c r="S90">
        <v>0.17015</v>
      </c>
      <c r="T90">
        <v>-21.552</v>
      </c>
      <c r="U90">
        <v>0</v>
      </c>
      <c r="V90">
        <v>0.53239000000000003</v>
      </c>
      <c r="W90">
        <v>-0.53239000000000003</v>
      </c>
      <c r="X90">
        <v>-21.552</v>
      </c>
      <c r="Y90">
        <v>2.738</v>
      </c>
      <c r="Z90">
        <v>2.7227999999999999</v>
      </c>
      <c r="AA90">
        <v>1.5231E-2</v>
      </c>
      <c r="AB90">
        <v>-21.552</v>
      </c>
      <c r="AC90">
        <v>0</v>
      </c>
      <c r="AD90">
        <v>0.58309</v>
      </c>
      <c r="AE90">
        <v>-0.58309</v>
      </c>
      <c r="AF90">
        <v>-47.7</v>
      </c>
      <c r="AG90">
        <v>2.3054000000000001</v>
      </c>
      <c r="AH90">
        <v>2.2591000000000001</v>
      </c>
      <c r="AI90">
        <v>4.6273000000000002E-2</v>
      </c>
      <c r="AJ90">
        <v>-47.7</v>
      </c>
      <c r="AK90">
        <v>0</v>
      </c>
      <c r="AL90">
        <v>0.90963000000000005</v>
      </c>
      <c r="AM90">
        <v>-0.90963000000000005</v>
      </c>
      <c r="AN90">
        <v>-47.7</v>
      </c>
      <c r="AO90">
        <v>2.738</v>
      </c>
      <c r="AP90">
        <v>3.0045000000000002</v>
      </c>
      <c r="AQ90">
        <v>-0.26646999999999998</v>
      </c>
      <c r="AR90">
        <v>-47.7</v>
      </c>
      <c r="AS90">
        <v>0</v>
      </c>
      <c r="AT90">
        <v>1.1972</v>
      </c>
      <c r="AU90">
        <v>-1.1972</v>
      </c>
      <c r="AY90" s="6">
        <v>0.40038000000000001</v>
      </c>
      <c r="AZ90" s="6">
        <v>1.2349000000000001</v>
      </c>
      <c r="BA90" s="6">
        <v>0.31713000000000002</v>
      </c>
      <c r="BB90" s="6">
        <v>1.3841000000000001</v>
      </c>
      <c r="BF90" s="6">
        <v>0.25064999999999998</v>
      </c>
      <c r="BG90" s="6">
        <v>0.97521000000000002</v>
      </c>
      <c r="BH90" s="6">
        <v>0.16175999999999999</v>
      </c>
      <c r="BI90" s="6">
        <v>1.0485</v>
      </c>
      <c r="BJ90" s="6"/>
      <c r="BK90" s="7">
        <v>-21.552</v>
      </c>
      <c r="BL90" s="7">
        <v>2.738</v>
      </c>
      <c r="BM90" s="7">
        <v>-21.552</v>
      </c>
      <c r="BN90" s="7">
        <v>0</v>
      </c>
      <c r="BO90" s="7">
        <v>-24.283999999999999</v>
      </c>
      <c r="BP90" s="7">
        <v>2.4857</v>
      </c>
      <c r="BQ90" s="7">
        <v>-21.552</v>
      </c>
      <c r="BR90" s="7">
        <v>0</v>
      </c>
      <c r="BS90" s="7">
        <v>-47.7</v>
      </c>
      <c r="BT90" s="7">
        <v>2.738</v>
      </c>
      <c r="BU90" s="7">
        <v>-47.7</v>
      </c>
      <c r="BV90" s="7">
        <v>0</v>
      </c>
      <c r="BW90" s="6">
        <v>-48.710999999999999</v>
      </c>
      <c r="BX90" s="6">
        <v>1.5798000000000001</v>
      </c>
      <c r="BY90" s="7">
        <v>-47.7</v>
      </c>
      <c r="BZ90" s="7">
        <v>0</v>
      </c>
    </row>
    <row r="91" spans="1:78" x14ac:dyDescent="0.3">
      <c r="A91" t="s">
        <v>75</v>
      </c>
      <c r="B91">
        <v>-22.505549628843855</v>
      </c>
      <c r="C91">
        <v>-48.71140538696806</v>
      </c>
      <c r="D91">
        <v>1.5797835966168101</v>
      </c>
      <c r="E91">
        <v>0.3010299956639812</v>
      </c>
      <c r="F91">
        <v>1.7323937598229686</v>
      </c>
      <c r="G91">
        <v>0.3010299956639812</v>
      </c>
      <c r="O91" t="s">
        <v>75</v>
      </c>
      <c r="P91">
        <v>-22.506</v>
      </c>
      <c r="Q91">
        <v>1.5798000000000001</v>
      </c>
      <c r="R91">
        <v>2.2149999999999999</v>
      </c>
      <c r="S91">
        <v>-0.63519000000000003</v>
      </c>
      <c r="T91">
        <v>-22.506</v>
      </c>
      <c r="U91">
        <v>0.30103000000000002</v>
      </c>
      <c r="V91">
        <v>0.79298999999999997</v>
      </c>
      <c r="W91">
        <v>-0.49196000000000001</v>
      </c>
      <c r="X91">
        <v>-22.506</v>
      </c>
      <c r="Y91">
        <v>1.7323999999999999</v>
      </c>
      <c r="Z91">
        <v>2.9047000000000001</v>
      </c>
      <c r="AA91">
        <v>-1.1722999999999999</v>
      </c>
      <c r="AB91">
        <v>-22.506</v>
      </c>
      <c r="AC91">
        <v>0.30103000000000002</v>
      </c>
      <c r="AD91">
        <v>1.0101</v>
      </c>
      <c r="AE91">
        <v>-0.70901999999999998</v>
      </c>
      <c r="AF91">
        <v>-48.710999999999999</v>
      </c>
      <c r="AG91">
        <v>1.5798000000000001</v>
      </c>
      <c r="AH91">
        <v>2.1446000000000001</v>
      </c>
      <c r="AI91">
        <v>-0.56479000000000001</v>
      </c>
      <c r="AJ91">
        <v>-48.710999999999999</v>
      </c>
      <c r="AK91">
        <v>0.30103000000000002</v>
      </c>
      <c r="AL91">
        <v>0.76478000000000002</v>
      </c>
      <c r="AM91">
        <v>-0.46375</v>
      </c>
      <c r="AN91">
        <v>-48.710999999999999</v>
      </c>
      <c r="AO91">
        <v>1.7323999999999999</v>
      </c>
      <c r="AP91">
        <v>2.7505999999999999</v>
      </c>
      <c r="AQ91">
        <v>-1.0182</v>
      </c>
      <c r="AR91">
        <v>-48.710999999999999</v>
      </c>
      <c r="AS91">
        <v>0.30103000000000002</v>
      </c>
      <c r="AT91">
        <v>0.99304000000000003</v>
      </c>
      <c r="AU91">
        <v>-0.69201000000000001</v>
      </c>
      <c r="AY91" s="7">
        <v>0.16012999999999999</v>
      </c>
      <c r="AZ91" s="7">
        <v>-0.67276999999999998</v>
      </c>
      <c r="BA91" s="7">
        <v>1.8343000000000001E-3</v>
      </c>
      <c r="BB91" s="7">
        <v>-0.50139999999999996</v>
      </c>
      <c r="BF91" s="7">
        <v>0.1389</v>
      </c>
      <c r="BG91" s="7">
        <v>-0.39140999999999998</v>
      </c>
      <c r="BH91" s="7">
        <v>-3.2993000000000001E-2</v>
      </c>
      <c r="BI91" s="7">
        <v>-0.31489</v>
      </c>
      <c r="BJ91" s="7"/>
      <c r="BK91" s="6">
        <v>-22.506</v>
      </c>
      <c r="BL91" s="6">
        <v>1.7323999999999999</v>
      </c>
      <c r="BM91" s="6">
        <v>-22.506</v>
      </c>
      <c r="BN91" s="6">
        <v>0.30103000000000002</v>
      </c>
      <c r="BO91" s="6">
        <v>-21.132000000000001</v>
      </c>
      <c r="BP91" s="6">
        <v>2.1673</v>
      </c>
      <c r="BQ91" s="6">
        <v>-22.506</v>
      </c>
      <c r="BR91" s="6">
        <v>0.30103000000000002</v>
      </c>
      <c r="BS91" s="6">
        <v>-48.710999999999999</v>
      </c>
      <c r="BT91" s="6">
        <v>1.7323999999999999</v>
      </c>
      <c r="BU91" s="6">
        <v>-48.710999999999999</v>
      </c>
      <c r="BV91" s="6">
        <v>0.30103000000000002</v>
      </c>
      <c r="BW91" s="7">
        <v>-46.59</v>
      </c>
      <c r="BX91" s="7">
        <v>2.4518</v>
      </c>
      <c r="BY91" s="6">
        <v>-48.710999999999999</v>
      </c>
      <c r="BZ91" s="6">
        <v>0.30103000000000002</v>
      </c>
    </row>
    <row r="92" spans="1:78" x14ac:dyDescent="0.3">
      <c r="A92" t="s">
        <v>76</v>
      </c>
      <c r="B92">
        <v>-23.322459382970386</v>
      </c>
      <c r="C92">
        <v>-46.590195873141873</v>
      </c>
      <c r="D92">
        <v>2.4517864355242902</v>
      </c>
      <c r="E92">
        <v>1.146128035678238</v>
      </c>
      <c r="F92">
        <v>3.5694909543487832</v>
      </c>
      <c r="G92">
        <v>1.146128035678238</v>
      </c>
      <c r="O92" t="s">
        <v>76</v>
      </c>
      <c r="P92">
        <v>-23.321999999999999</v>
      </c>
      <c r="Q92">
        <v>2.4518</v>
      </c>
      <c r="R92">
        <v>2.2833000000000001</v>
      </c>
      <c r="S92">
        <v>0.16850000000000001</v>
      </c>
      <c r="T92">
        <v>-23.321999999999999</v>
      </c>
      <c r="U92">
        <v>1.1460999999999999</v>
      </c>
      <c r="V92">
        <v>1.0162</v>
      </c>
      <c r="W92">
        <v>0.12994</v>
      </c>
      <c r="X92">
        <v>-23.321999999999999</v>
      </c>
      <c r="Y92">
        <v>3.5695000000000001</v>
      </c>
      <c r="Z92">
        <v>3.0605000000000002</v>
      </c>
      <c r="AA92">
        <v>0.50893999999999995</v>
      </c>
      <c r="AB92">
        <v>-23.321999999999999</v>
      </c>
      <c r="AC92">
        <v>1.1460999999999999</v>
      </c>
      <c r="AD92">
        <v>1.3756999999999999</v>
      </c>
      <c r="AE92">
        <v>-0.2296</v>
      </c>
      <c r="AF92">
        <v>-46.59</v>
      </c>
      <c r="AG92">
        <v>2.4518</v>
      </c>
      <c r="AH92">
        <v>2.3847999999999998</v>
      </c>
      <c r="AI92">
        <v>6.6996E-2</v>
      </c>
      <c r="AJ92">
        <v>-46.59</v>
      </c>
      <c r="AK92">
        <v>1.1460999999999999</v>
      </c>
      <c r="AL92">
        <v>1.0687</v>
      </c>
      <c r="AM92">
        <v>7.7465999999999993E-2</v>
      </c>
      <c r="AN92">
        <v>-46.59</v>
      </c>
      <c r="AO92">
        <v>3.5695000000000001</v>
      </c>
      <c r="AP92">
        <v>3.2831999999999999</v>
      </c>
      <c r="AQ92">
        <v>0.28628999999999999</v>
      </c>
      <c r="AR92">
        <v>-46.59</v>
      </c>
      <c r="AS92">
        <v>1.1460999999999999</v>
      </c>
      <c r="AT92">
        <v>1.4213</v>
      </c>
      <c r="AU92">
        <v>-0.27516000000000002</v>
      </c>
      <c r="AY92" s="6">
        <v>0.17760000000000001</v>
      </c>
      <c r="AZ92" s="6">
        <v>0.55469999999999997</v>
      </c>
      <c r="BA92" s="6">
        <v>-0.50216000000000005</v>
      </c>
      <c r="BB92" s="6">
        <v>6.8734000000000003E-2</v>
      </c>
      <c r="BF92" s="6">
        <v>0.37293999999999999</v>
      </c>
      <c r="BG92" s="6">
        <v>0.71425000000000005</v>
      </c>
      <c r="BH92" s="6">
        <v>-5.6409000000000001E-2</v>
      </c>
      <c r="BI92" s="6">
        <v>0.36026999999999998</v>
      </c>
      <c r="BJ92" s="6"/>
      <c r="BK92" s="7">
        <v>-23.321999999999999</v>
      </c>
      <c r="BL92" s="7">
        <v>3.5695000000000001</v>
      </c>
      <c r="BM92" s="7">
        <v>-23.321999999999999</v>
      </c>
      <c r="BN92" s="7">
        <v>1.1460999999999999</v>
      </c>
      <c r="BO92" s="7">
        <v>-20.817</v>
      </c>
      <c r="BP92" s="7">
        <v>2.1987000000000001</v>
      </c>
      <c r="BQ92" s="7">
        <v>-23.321999999999999</v>
      </c>
      <c r="BR92" s="7">
        <v>1.1460999999999999</v>
      </c>
      <c r="BS92" s="7">
        <v>-46.59</v>
      </c>
      <c r="BT92" s="7">
        <v>3.5695000000000001</v>
      </c>
      <c r="BU92" s="7">
        <v>-46.59</v>
      </c>
      <c r="BV92" s="7">
        <v>1.1460999999999999</v>
      </c>
      <c r="BW92" s="6">
        <v>-48.451999999999998</v>
      </c>
      <c r="BX92" s="6">
        <v>2.5065</v>
      </c>
      <c r="BY92" s="7">
        <v>-46.59</v>
      </c>
      <c r="BZ92" s="7">
        <v>1.1460999999999999</v>
      </c>
    </row>
    <row r="93" spans="1:78" x14ac:dyDescent="0.3">
      <c r="A93" t="s">
        <v>77</v>
      </c>
      <c r="B93">
        <v>-22.411696800770851</v>
      </c>
      <c r="C93">
        <v>-48.451802309283096</v>
      </c>
      <c r="D93">
        <v>2.5065050324048719</v>
      </c>
      <c r="E93">
        <v>0</v>
      </c>
      <c r="F93">
        <v>3.1000257301078626</v>
      </c>
      <c r="G93">
        <v>0.3010299956639812</v>
      </c>
      <c r="O93" t="s">
        <v>77</v>
      </c>
      <c r="P93">
        <v>-22.411999999999999</v>
      </c>
      <c r="Q93">
        <v>2.5065</v>
      </c>
      <c r="R93">
        <v>2.2071000000000001</v>
      </c>
      <c r="S93">
        <v>0.29937999999999998</v>
      </c>
      <c r="T93">
        <v>-22.411999999999999</v>
      </c>
      <c r="U93">
        <v>0</v>
      </c>
      <c r="V93">
        <v>0.76734999999999998</v>
      </c>
      <c r="W93">
        <v>-0.76734999999999998</v>
      </c>
      <c r="X93">
        <v>-22.411999999999999</v>
      </c>
      <c r="Y93">
        <v>3.1</v>
      </c>
      <c r="Z93">
        <v>2.8868</v>
      </c>
      <c r="AA93">
        <v>0.21321999999999999</v>
      </c>
      <c r="AB93">
        <v>-22.411999999999999</v>
      </c>
      <c r="AC93">
        <v>0.30103000000000002</v>
      </c>
      <c r="AD93">
        <v>0.96804000000000001</v>
      </c>
      <c r="AE93">
        <v>-0.66700999999999999</v>
      </c>
      <c r="AF93">
        <v>-48.451999999999998</v>
      </c>
      <c r="AG93">
        <v>2.5065</v>
      </c>
      <c r="AH93">
        <v>2.1739999999999999</v>
      </c>
      <c r="AI93">
        <v>0.33252999999999999</v>
      </c>
      <c r="AJ93">
        <v>-48.451999999999998</v>
      </c>
      <c r="AK93">
        <v>0</v>
      </c>
      <c r="AL93">
        <v>0.80196999999999996</v>
      </c>
      <c r="AM93">
        <v>-0.80196999999999996</v>
      </c>
      <c r="AN93">
        <v>-48.451999999999998</v>
      </c>
      <c r="AO93">
        <v>3.1</v>
      </c>
      <c r="AP93">
        <v>2.8157000000000001</v>
      </c>
      <c r="AQ93">
        <v>0.28427999999999998</v>
      </c>
      <c r="AR93">
        <v>-48.451999999999998</v>
      </c>
      <c r="AS93">
        <v>0.30103000000000002</v>
      </c>
      <c r="AT93">
        <v>1.0454000000000001</v>
      </c>
      <c r="AU93">
        <v>-0.74441999999999997</v>
      </c>
      <c r="AY93" s="7">
        <v>5.8365E-2</v>
      </c>
      <c r="AZ93" s="7">
        <v>0.14585999999999999</v>
      </c>
      <c r="BA93" s="7">
        <v>-0.44428000000000001</v>
      </c>
      <c r="BB93" s="7">
        <v>-0.61353000000000002</v>
      </c>
      <c r="BF93" s="7">
        <v>4.4259E-2</v>
      </c>
      <c r="BG93" s="7">
        <v>0.21573999999999999</v>
      </c>
      <c r="BH93" s="7">
        <v>-8.4878999999999996E-2</v>
      </c>
      <c r="BI93" s="7">
        <v>-0.26950000000000002</v>
      </c>
      <c r="BJ93" s="7"/>
      <c r="BK93" s="6">
        <v>-22.411999999999999</v>
      </c>
      <c r="BL93" s="6">
        <v>3.1</v>
      </c>
      <c r="BM93" s="6">
        <v>-22.411999999999999</v>
      </c>
      <c r="BN93" s="6">
        <v>0.30103000000000002</v>
      </c>
      <c r="BO93" s="6">
        <v>-21.469000000000001</v>
      </c>
      <c r="BP93" s="6">
        <v>2.3765999999999998</v>
      </c>
      <c r="BQ93" s="6">
        <v>-22.411999999999999</v>
      </c>
      <c r="BR93" s="6">
        <v>0</v>
      </c>
      <c r="BS93" s="6">
        <v>-48.451999999999998</v>
      </c>
      <c r="BT93" s="6">
        <v>3.1</v>
      </c>
      <c r="BU93" s="6">
        <v>-48.451999999999998</v>
      </c>
      <c r="BV93" s="6">
        <v>0.30103000000000002</v>
      </c>
      <c r="BW93" s="7">
        <v>-47.457000000000001</v>
      </c>
      <c r="BX93" s="7">
        <v>2.4857</v>
      </c>
      <c r="BY93" s="6">
        <v>-48.451999999999998</v>
      </c>
      <c r="BZ93" s="6">
        <v>0</v>
      </c>
    </row>
    <row r="94" spans="1:78" x14ac:dyDescent="0.3">
      <c r="A94" t="s">
        <v>165</v>
      </c>
      <c r="B94">
        <v>-24.283929465376051</v>
      </c>
      <c r="C94">
        <v>-47.45710399910886</v>
      </c>
      <c r="D94">
        <v>2.4857214264815801</v>
      </c>
      <c r="E94">
        <v>1.3802112417116059</v>
      </c>
      <c r="F94">
        <v>3.5375672571526753</v>
      </c>
      <c r="G94">
        <v>2.7371926427047373</v>
      </c>
      <c r="O94" t="s">
        <v>165</v>
      </c>
      <c r="P94">
        <v>-24.283999999999999</v>
      </c>
      <c r="Q94">
        <v>2.4857</v>
      </c>
      <c r="R94">
        <v>2.3637000000000001</v>
      </c>
      <c r="S94">
        <v>0.12204</v>
      </c>
      <c r="T94">
        <v>-24.283999999999999</v>
      </c>
      <c r="U94">
        <v>1.3802000000000001</v>
      </c>
      <c r="V94">
        <v>1.2788999999999999</v>
      </c>
      <c r="W94">
        <v>0.10133</v>
      </c>
      <c r="X94">
        <v>-24.283999999999999</v>
      </c>
      <c r="Y94">
        <v>3.5375999999999999</v>
      </c>
      <c r="Z94">
        <v>3.2440000000000002</v>
      </c>
      <c r="AA94">
        <v>0.29360999999999998</v>
      </c>
      <c r="AB94">
        <v>-24.283999999999999</v>
      </c>
      <c r="AC94">
        <v>2.7372000000000001</v>
      </c>
      <c r="AD94">
        <v>1.8061</v>
      </c>
      <c r="AE94">
        <v>0.93108999999999997</v>
      </c>
      <c r="AF94">
        <v>-47.457000000000001</v>
      </c>
      <c r="AG94">
        <v>2.4857</v>
      </c>
      <c r="AH94">
        <v>2.2866</v>
      </c>
      <c r="AI94">
        <v>0.1991</v>
      </c>
      <c r="AJ94">
        <v>-47.457000000000001</v>
      </c>
      <c r="AK94">
        <v>1.3802000000000001</v>
      </c>
      <c r="AL94">
        <v>0.94447000000000003</v>
      </c>
      <c r="AM94">
        <v>0.43574000000000002</v>
      </c>
      <c r="AN94">
        <v>-47.457000000000001</v>
      </c>
      <c r="AO94">
        <v>3.5375999999999999</v>
      </c>
      <c r="AP94">
        <v>3.0655000000000001</v>
      </c>
      <c r="AQ94">
        <v>0.47205000000000003</v>
      </c>
      <c r="AR94">
        <v>-47.457000000000001</v>
      </c>
      <c r="AS94">
        <v>2.7372000000000001</v>
      </c>
      <c r="AT94">
        <v>1.2463</v>
      </c>
      <c r="AU94">
        <v>1.4908999999999999</v>
      </c>
      <c r="AY94" s="6">
        <v>1.1168</v>
      </c>
      <c r="AZ94" s="6">
        <v>0.56352999999999998</v>
      </c>
      <c r="BA94" s="6">
        <v>1.0969</v>
      </c>
      <c r="BB94" s="6">
        <v>0.32512000000000002</v>
      </c>
      <c r="BF94" s="6">
        <v>-1.6247999999999999E-2</v>
      </c>
      <c r="BG94" s="6">
        <v>0.56949000000000005</v>
      </c>
      <c r="BH94" s="6">
        <v>0.36576999999999998</v>
      </c>
      <c r="BI94" s="6">
        <v>0.43387999999999999</v>
      </c>
      <c r="BJ94" s="6"/>
      <c r="BK94" s="7">
        <v>-24.283999999999999</v>
      </c>
      <c r="BL94" s="7">
        <v>3.5375999999999999</v>
      </c>
      <c r="BM94" s="7">
        <v>-24.283999999999999</v>
      </c>
      <c r="BN94" s="7">
        <v>2.7372000000000001</v>
      </c>
      <c r="BO94" s="7">
        <v>-23.523</v>
      </c>
      <c r="BP94" s="7">
        <v>2.5933000000000002</v>
      </c>
      <c r="BQ94" s="7">
        <v>-24.283999999999999</v>
      </c>
      <c r="BR94" s="7">
        <v>1.3802000000000001</v>
      </c>
      <c r="BS94" s="7">
        <v>-47.457000000000001</v>
      </c>
      <c r="BT94" s="7">
        <v>3.5375999999999999</v>
      </c>
      <c r="BU94" s="7">
        <v>-47.457000000000001</v>
      </c>
      <c r="BV94" s="7">
        <v>2.7372000000000001</v>
      </c>
      <c r="BW94" s="6">
        <v>-51.106000000000002</v>
      </c>
      <c r="BX94" s="6">
        <v>2.1673</v>
      </c>
      <c r="BY94" s="7">
        <v>-47.457000000000001</v>
      </c>
      <c r="BZ94" s="7">
        <v>1.3802000000000001</v>
      </c>
    </row>
    <row r="95" spans="1:78" x14ac:dyDescent="0.3">
      <c r="A95" t="s">
        <v>78</v>
      </c>
      <c r="B95">
        <v>-21.132086985000004</v>
      </c>
      <c r="C95">
        <v>-51.105640391753681</v>
      </c>
      <c r="D95">
        <v>2.167317334748176</v>
      </c>
      <c r="E95">
        <v>0.47712125471966244</v>
      </c>
      <c r="F95">
        <v>2.5599066250361124</v>
      </c>
      <c r="G95">
        <v>0.47712125471966244</v>
      </c>
      <c r="O95" t="s">
        <v>78</v>
      </c>
      <c r="P95">
        <v>-21.132000000000001</v>
      </c>
      <c r="Q95">
        <v>2.1673</v>
      </c>
      <c r="R95">
        <v>2.1000999999999999</v>
      </c>
      <c r="S95">
        <v>6.7200999999999997E-2</v>
      </c>
      <c r="T95">
        <v>-21.132000000000001</v>
      </c>
      <c r="U95">
        <v>0.47711999999999999</v>
      </c>
      <c r="V95">
        <v>0.41774</v>
      </c>
      <c r="W95">
        <v>5.9382999999999998E-2</v>
      </c>
      <c r="X95">
        <v>-21.132000000000001</v>
      </c>
      <c r="Y95">
        <v>2.5598999999999998</v>
      </c>
      <c r="Z95">
        <v>2.6427</v>
      </c>
      <c r="AA95">
        <v>-8.2802000000000001E-2</v>
      </c>
      <c r="AB95">
        <v>-21.132000000000001</v>
      </c>
      <c r="AC95">
        <v>0.47711999999999999</v>
      </c>
      <c r="AD95">
        <v>0.39526</v>
      </c>
      <c r="AE95">
        <v>8.1863000000000005E-2</v>
      </c>
      <c r="AF95">
        <v>-51.106000000000002</v>
      </c>
      <c r="AG95">
        <v>2.1673</v>
      </c>
      <c r="AH95">
        <v>1.8734</v>
      </c>
      <c r="AI95">
        <v>0.29387999999999997</v>
      </c>
      <c r="AJ95">
        <v>-51.106000000000002</v>
      </c>
      <c r="AK95">
        <v>0.47711999999999999</v>
      </c>
      <c r="AL95">
        <v>0.42177999999999999</v>
      </c>
      <c r="AM95">
        <v>5.5341000000000001E-2</v>
      </c>
      <c r="AN95">
        <v>-51.106000000000002</v>
      </c>
      <c r="AO95">
        <v>2.5598999999999998</v>
      </c>
      <c r="AP95">
        <v>2.1494</v>
      </c>
      <c r="AQ95">
        <v>0.41055000000000003</v>
      </c>
      <c r="AR95">
        <v>-51.106000000000002</v>
      </c>
      <c r="AS95">
        <v>0.47711999999999999</v>
      </c>
      <c r="AT95">
        <v>0.50966</v>
      </c>
      <c r="AU95">
        <v>-3.2539999999999999E-2</v>
      </c>
      <c r="AY95" s="7">
        <v>-0.16879</v>
      </c>
      <c r="AZ95" s="7">
        <v>-1.6556999999999999E-2</v>
      </c>
      <c r="BA95" s="7">
        <v>0.21795999999999999</v>
      </c>
      <c r="BB95" s="7">
        <v>0.78181</v>
      </c>
      <c r="BF95" s="6">
        <v>0.48120000000000002</v>
      </c>
      <c r="BG95" s="7">
        <v>-8.9575000000000002E-2</v>
      </c>
      <c r="BH95" s="7">
        <v>0.21468999999999999</v>
      </c>
      <c r="BI95" s="7">
        <v>0.40337000000000001</v>
      </c>
      <c r="BJ95" s="7"/>
      <c r="BK95" s="6">
        <v>-21.132000000000001</v>
      </c>
      <c r="BL95" s="6">
        <v>2.5598999999999998</v>
      </c>
      <c r="BM95" s="6">
        <v>-21.132000000000001</v>
      </c>
      <c r="BN95" s="6">
        <v>0.47711999999999999</v>
      </c>
      <c r="BO95" s="6">
        <v>-22.366</v>
      </c>
      <c r="BP95" s="6">
        <v>2.3443999999999998</v>
      </c>
      <c r="BQ95" s="6">
        <v>-21.132000000000001</v>
      </c>
      <c r="BR95" s="6">
        <v>0.47711999999999999</v>
      </c>
      <c r="BS95" s="6">
        <v>-51.106000000000002</v>
      </c>
      <c r="BT95" s="6">
        <v>2.5598999999999998</v>
      </c>
      <c r="BU95" s="6">
        <v>-51.106000000000002</v>
      </c>
      <c r="BV95" s="6">
        <v>0.47711999999999999</v>
      </c>
      <c r="BW95" s="7">
        <v>-49.512</v>
      </c>
      <c r="BX95" s="7">
        <v>2.1987000000000001</v>
      </c>
      <c r="BY95" s="6">
        <v>-51.106000000000002</v>
      </c>
      <c r="BZ95" s="6">
        <v>0.47711999999999999</v>
      </c>
    </row>
    <row r="96" spans="1:78" x14ac:dyDescent="0.3">
      <c r="A96" t="s">
        <v>79</v>
      </c>
      <c r="B96">
        <v>-20.817004500000003</v>
      </c>
      <c r="C96">
        <v>-49.512139217927263</v>
      </c>
      <c r="D96">
        <v>2.1986570869544226</v>
      </c>
      <c r="E96">
        <v>0.3010299956639812</v>
      </c>
      <c r="F96">
        <v>2.5831987739686229</v>
      </c>
      <c r="G96">
        <v>0.3010299956639812</v>
      </c>
      <c r="O96" t="s">
        <v>79</v>
      </c>
      <c r="P96">
        <v>-20.817</v>
      </c>
      <c r="Q96">
        <v>2.1987000000000001</v>
      </c>
      <c r="R96">
        <v>2.0737999999999999</v>
      </c>
      <c r="S96">
        <v>0.12489</v>
      </c>
      <c r="T96">
        <v>-20.817</v>
      </c>
      <c r="U96">
        <v>0.30103000000000002</v>
      </c>
      <c r="V96">
        <v>0.33165</v>
      </c>
      <c r="W96">
        <v>-3.0622E-2</v>
      </c>
      <c r="X96">
        <v>-20.817</v>
      </c>
      <c r="Y96">
        <v>2.5832000000000002</v>
      </c>
      <c r="Z96">
        <v>2.5825999999999998</v>
      </c>
      <c r="AA96">
        <v>5.9621999999999995E-4</v>
      </c>
      <c r="AB96">
        <v>-20.817</v>
      </c>
      <c r="AC96">
        <v>0.30103000000000002</v>
      </c>
      <c r="AD96">
        <v>0.25422</v>
      </c>
      <c r="AE96">
        <v>4.6809999999999997E-2</v>
      </c>
      <c r="AF96">
        <v>-49.512</v>
      </c>
      <c r="AG96">
        <v>2.1987000000000001</v>
      </c>
      <c r="AH96">
        <v>2.0539000000000001</v>
      </c>
      <c r="AI96">
        <v>0.14476</v>
      </c>
      <c r="AJ96">
        <v>-49.512</v>
      </c>
      <c r="AK96">
        <v>0.30103000000000002</v>
      </c>
      <c r="AL96">
        <v>0.65007000000000004</v>
      </c>
      <c r="AM96">
        <v>-0.34904000000000002</v>
      </c>
      <c r="AN96">
        <v>-49.512</v>
      </c>
      <c r="AO96">
        <v>2.5832000000000002</v>
      </c>
      <c r="AP96">
        <v>2.5495000000000001</v>
      </c>
      <c r="AQ96">
        <v>3.3704999999999999E-2</v>
      </c>
      <c r="AR96">
        <v>-49.512</v>
      </c>
      <c r="AS96">
        <v>0.30103000000000002</v>
      </c>
      <c r="AT96">
        <v>0.83137000000000005</v>
      </c>
      <c r="AU96">
        <v>-0.53034000000000003</v>
      </c>
      <c r="AY96" s="6">
        <v>-0.30402000000000001</v>
      </c>
      <c r="AZ96" s="6">
        <v>-0.75863000000000003</v>
      </c>
      <c r="BA96" s="6">
        <v>-0.37252999999999997</v>
      </c>
      <c r="BB96" s="6">
        <v>-0.53037999999999996</v>
      </c>
      <c r="BF96" s="7">
        <v>0.14710999999999999</v>
      </c>
      <c r="BG96" s="6">
        <v>-0.45639000000000002</v>
      </c>
      <c r="BH96" s="6">
        <v>-4.9464000000000001E-2</v>
      </c>
      <c r="BI96" s="6">
        <v>-0.33717999999999998</v>
      </c>
      <c r="BJ96" s="6"/>
      <c r="BK96" s="7">
        <v>-20.817</v>
      </c>
      <c r="BL96" s="7">
        <v>2.5832000000000002</v>
      </c>
      <c r="BM96" s="7">
        <v>-20.817</v>
      </c>
      <c r="BN96" s="7">
        <v>0.30103000000000002</v>
      </c>
      <c r="BO96" s="7">
        <v>-22.366</v>
      </c>
      <c r="BP96" s="7">
        <v>2.2742</v>
      </c>
      <c r="BQ96" s="7">
        <v>-20.817</v>
      </c>
      <c r="BR96" s="7">
        <v>0.30103000000000002</v>
      </c>
      <c r="BS96" s="7">
        <v>-49.512</v>
      </c>
      <c r="BT96" s="7">
        <v>2.5832000000000002</v>
      </c>
      <c r="BU96" s="7">
        <v>-49.512</v>
      </c>
      <c r="BV96" s="7">
        <v>0.30103000000000002</v>
      </c>
      <c r="BW96" s="6">
        <v>-47.006999999999998</v>
      </c>
      <c r="BX96" s="6">
        <v>2.3765999999999998</v>
      </c>
      <c r="BY96" s="7">
        <v>-49.512</v>
      </c>
      <c r="BZ96" s="7">
        <v>0.30103000000000002</v>
      </c>
    </row>
    <row r="97" spans="1:78" x14ac:dyDescent="0.3">
      <c r="A97" t="s">
        <v>80</v>
      </c>
      <c r="B97">
        <v>-21.468990510000001</v>
      </c>
      <c r="C97">
        <v>-47.007170978736696</v>
      </c>
      <c r="D97">
        <v>2.3765769570565118</v>
      </c>
      <c r="E97">
        <v>1.2787536009528289</v>
      </c>
      <c r="F97">
        <v>2.7032913781186614</v>
      </c>
      <c r="G97">
        <v>1.3424226808222062</v>
      </c>
      <c r="O97" t="s">
        <v>80</v>
      </c>
      <c r="P97">
        <v>-21.469000000000001</v>
      </c>
      <c r="Q97">
        <v>2.3765999999999998</v>
      </c>
      <c r="R97">
        <v>2.1282999999999999</v>
      </c>
      <c r="S97">
        <v>0.24829000000000001</v>
      </c>
      <c r="T97">
        <v>-21.469000000000001</v>
      </c>
      <c r="U97">
        <v>1.2787999999999999</v>
      </c>
      <c r="V97">
        <v>0.50978999999999997</v>
      </c>
      <c r="W97">
        <v>0.76897000000000004</v>
      </c>
      <c r="X97">
        <v>-21.469000000000001</v>
      </c>
      <c r="Y97">
        <v>2.7033</v>
      </c>
      <c r="Z97">
        <v>2.7069999999999999</v>
      </c>
      <c r="AA97">
        <v>-3.6857000000000001E-3</v>
      </c>
      <c r="AB97">
        <v>-21.469000000000001</v>
      </c>
      <c r="AC97">
        <v>1.3424</v>
      </c>
      <c r="AD97">
        <v>0.54605999999999999</v>
      </c>
      <c r="AE97">
        <v>0.79635999999999996</v>
      </c>
      <c r="AF97">
        <v>-47.006999999999998</v>
      </c>
      <c r="AG97">
        <v>2.3765999999999998</v>
      </c>
      <c r="AH97">
        <v>2.3376000000000001</v>
      </c>
      <c r="AI97">
        <v>3.9007E-2</v>
      </c>
      <c r="AJ97">
        <v>-47.006999999999998</v>
      </c>
      <c r="AK97">
        <v>1.2787999999999999</v>
      </c>
      <c r="AL97">
        <v>1.0088999999999999</v>
      </c>
      <c r="AM97">
        <v>0.26983000000000001</v>
      </c>
      <c r="AN97">
        <v>-47.006999999999998</v>
      </c>
      <c r="AO97">
        <v>2.7033</v>
      </c>
      <c r="AP97">
        <v>3.1785000000000001</v>
      </c>
      <c r="AQ97">
        <v>-0.47521000000000002</v>
      </c>
      <c r="AR97">
        <v>-47.006999999999998</v>
      </c>
      <c r="AS97">
        <v>1.3424</v>
      </c>
      <c r="AT97">
        <v>1.3371</v>
      </c>
      <c r="AU97">
        <v>5.3165E-3</v>
      </c>
      <c r="AY97" s="7">
        <v>-1.6589</v>
      </c>
      <c r="AZ97" s="7">
        <v>-0.73116000000000003</v>
      </c>
      <c r="BA97" s="7">
        <v>-0.52112999999999998</v>
      </c>
      <c r="BB97" s="7">
        <v>9.1230000000000006E-2</v>
      </c>
      <c r="BF97" s="6">
        <v>8.8439000000000004E-2</v>
      </c>
      <c r="BG97" s="7">
        <v>-0.80649999999999999</v>
      </c>
      <c r="BH97" s="6">
        <v>0.23866000000000001</v>
      </c>
      <c r="BI97" s="7">
        <v>-0.20899999999999999</v>
      </c>
      <c r="BJ97" s="7"/>
      <c r="BK97" s="6">
        <v>-21.469000000000001</v>
      </c>
      <c r="BL97" s="6">
        <v>2.7033</v>
      </c>
      <c r="BM97" s="6">
        <v>-21.469000000000001</v>
      </c>
      <c r="BN97" s="6">
        <v>1.3424</v>
      </c>
      <c r="BO97" s="6">
        <v>-24.094000000000001</v>
      </c>
      <c r="BP97" s="6">
        <v>2.4361999999999999</v>
      </c>
      <c r="BQ97" s="6">
        <v>-21.469000000000001</v>
      </c>
      <c r="BR97" s="6">
        <v>1.2787999999999999</v>
      </c>
      <c r="BS97" s="6">
        <v>-47.006999999999998</v>
      </c>
      <c r="BT97" s="6">
        <v>2.7033</v>
      </c>
      <c r="BU97" s="6">
        <v>-47.006999999999998</v>
      </c>
      <c r="BV97" s="6">
        <v>1.3424</v>
      </c>
      <c r="BW97" s="7">
        <v>-46.197000000000003</v>
      </c>
      <c r="BX97" s="7">
        <v>2.5933000000000002</v>
      </c>
      <c r="BY97" s="6">
        <v>-47.006999999999998</v>
      </c>
      <c r="BZ97" s="6">
        <v>1.2787999999999999</v>
      </c>
    </row>
    <row r="98" spans="1:78" x14ac:dyDescent="0.3">
      <c r="A98" t="s">
        <v>81</v>
      </c>
      <c r="B98">
        <v>-23.522706500000002</v>
      </c>
      <c r="C98">
        <v>-46.196760084326563</v>
      </c>
      <c r="D98">
        <v>2.5932860670204572</v>
      </c>
      <c r="E98">
        <v>1.3010299956639813</v>
      </c>
      <c r="F98">
        <v>3.9321692459207922</v>
      </c>
      <c r="G98">
        <v>1.5797835966168101</v>
      </c>
      <c r="O98" t="s">
        <v>81</v>
      </c>
      <c r="P98">
        <v>-23.523</v>
      </c>
      <c r="Q98">
        <v>2.5933000000000002</v>
      </c>
      <c r="R98">
        <v>2.2999999999999998</v>
      </c>
      <c r="S98">
        <v>0.29326000000000002</v>
      </c>
      <c r="T98">
        <v>-23.523</v>
      </c>
      <c r="U98">
        <v>1.3009999999999999</v>
      </c>
      <c r="V98">
        <v>1.0709</v>
      </c>
      <c r="W98">
        <v>0.23013</v>
      </c>
      <c r="X98">
        <v>-23.523</v>
      </c>
      <c r="Y98">
        <v>3.9321999999999999</v>
      </c>
      <c r="Z98">
        <v>3.0987</v>
      </c>
      <c r="AA98">
        <v>0.83342000000000005</v>
      </c>
      <c r="AB98">
        <v>-23.523</v>
      </c>
      <c r="AC98">
        <v>1.5798000000000001</v>
      </c>
      <c r="AD98">
        <v>1.4654</v>
      </c>
      <c r="AE98">
        <v>0.11441999999999999</v>
      </c>
      <c r="AF98">
        <v>-46.197000000000003</v>
      </c>
      <c r="AG98">
        <v>2.5933000000000002</v>
      </c>
      <c r="AH98">
        <v>2.4293</v>
      </c>
      <c r="AI98">
        <v>0.16394</v>
      </c>
      <c r="AJ98">
        <v>-46.197000000000003</v>
      </c>
      <c r="AK98">
        <v>1.3009999999999999</v>
      </c>
      <c r="AL98">
        <v>1.125</v>
      </c>
      <c r="AM98">
        <v>0.17599999999999999</v>
      </c>
      <c r="AN98">
        <v>-46.197000000000003</v>
      </c>
      <c r="AO98">
        <v>3.9321999999999999</v>
      </c>
      <c r="AP98">
        <v>3.3820000000000001</v>
      </c>
      <c r="AQ98">
        <v>0.55017000000000005</v>
      </c>
      <c r="AR98">
        <v>-46.197000000000003</v>
      </c>
      <c r="AS98">
        <v>1.5798000000000001</v>
      </c>
      <c r="AT98">
        <v>1.5006999999999999</v>
      </c>
      <c r="AU98">
        <v>7.9062999999999994E-2</v>
      </c>
      <c r="AY98" s="6">
        <v>0.95228000000000002</v>
      </c>
      <c r="AZ98" s="6">
        <v>-0.12848000000000001</v>
      </c>
      <c r="BA98" s="6">
        <v>0.40203</v>
      </c>
      <c r="BB98" s="6">
        <v>-1.2573000000000001</v>
      </c>
      <c r="BF98" s="7">
        <v>-0.28702</v>
      </c>
      <c r="BG98" s="6">
        <v>-0.25490000000000002</v>
      </c>
      <c r="BH98" s="7">
        <v>0.29503000000000001</v>
      </c>
      <c r="BI98" s="6">
        <v>-0.95232000000000006</v>
      </c>
      <c r="BJ98" s="6"/>
      <c r="BK98" s="7">
        <v>-23.523</v>
      </c>
      <c r="BL98" s="7">
        <v>3.9321999999999999</v>
      </c>
      <c r="BM98" s="7">
        <v>-23.523</v>
      </c>
      <c r="BN98" s="7">
        <v>1.5798000000000001</v>
      </c>
      <c r="BO98" s="7">
        <v>-22.681000000000001</v>
      </c>
      <c r="BP98" s="7">
        <v>2.4563999999999999</v>
      </c>
      <c r="BQ98" s="7">
        <v>-23.523</v>
      </c>
      <c r="BR98" s="7">
        <v>1.3009999999999999</v>
      </c>
      <c r="BS98" s="7">
        <v>-46.197000000000003</v>
      </c>
      <c r="BT98" s="7">
        <v>3.9321999999999999</v>
      </c>
      <c r="BU98" s="7">
        <v>-46.197000000000003</v>
      </c>
      <c r="BV98" s="7">
        <v>1.5798000000000001</v>
      </c>
      <c r="BW98" s="6">
        <v>-46.944000000000003</v>
      </c>
      <c r="BX98" s="6">
        <v>2.3443999999999998</v>
      </c>
      <c r="BY98" s="7">
        <v>-46.197000000000003</v>
      </c>
      <c r="BZ98" s="7">
        <v>1.3009999999999999</v>
      </c>
    </row>
    <row r="99" spans="1:78" x14ac:dyDescent="0.3">
      <c r="A99" t="s">
        <v>82</v>
      </c>
      <c r="B99">
        <v>-22.365720189511567</v>
      </c>
      <c r="C99">
        <v>-46.944474088149072</v>
      </c>
      <c r="D99">
        <v>2.3443922736851106</v>
      </c>
      <c r="E99">
        <v>1.5314789170422551</v>
      </c>
      <c r="F99">
        <v>2.9795483747040952</v>
      </c>
      <c r="G99">
        <v>1.6334684555795864</v>
      </c>
      <c r="O99" t="s">
        <v>82</v>
      </c>
      <c r="P99">
        <v>-22.366</v>
      </c>
      <c r="Q99">
        <v>2.3443999999999998</v>
      </c>
      <c r="R99">
        <v>2.2033</v>
      </c>
      <c r="S99">
        <v>0.14112</v>
      </c>
      <c r="T99">
        <v>-22.366</v>
      </c>
      <c r="U99">
        <v>1.5315000000000001</v>
      </c>
      <c r="V99">
        <v>0.75478999999999996</v>
      </c>
      <c r="W99">
        <v>0.77668999999999999</v>
      </c>
      <c r="X99">
        <v>-22.366</v>
      </c>
      <c r="Y99">
        <v>2.9794999999999998</v>
      </c>
      <c r="Z99">
        <v>2.8780000000000001</v>
      </c>
      <c r="AA99">
        <v>0.10151</v>
      </c>
      <c r="AB99">
        <v>-22.366</v>
      </c>
      <c r="AC99">
        <v>1.6335</v>
      </c>
      <c r="AD99">
        <v>0.94745999999999997</v>
      </c>
      <c r="AE99">
        <v>0.68600000000000005</v>
      </c>
      <c r="AF99">
        <v>-46.944000000000003</v>
      </c>
      <c r="AG99">
        <v>2.3443999999999998</v>
      </c>
      <c r="AH99">
        <v>2.3447</v>
      </c>
      <c r="AI99">
        <v>-2.7788999999999998E-4</v>
      </c>
      <c r="AJ99">
        <v>-46.944000000000003</v>
      </c>
      <c r="AK99">
        <v>1.5315000000000001</v>
      </c>
      <c r="AL99">
        <v>1.0179</v>
      </c>
      <c r="AM99">
        <v>0.51356999999999997</v>
      </c>
      <c r="AN99">
        <v>-46.944000000000003</v>
      </c>
      <c r="AO99">
        <v>2.9794999999999998</v>
      </c>
      <c r="AP99">
        <v>3.1941999999999999</v>
      </c>
      <c r="AQ99">
        <v>-0.2147</v>
      </c>
      <c r="AR99">
        <v>-46.944000000000003</v>
      </c>
      <c r="AS99">
        <v>1.6335</v>
      </c>
      <c r="AT99">
        <v>1.3498000000000001</v>
      </c>
      <c r="AU99">
        <v>0.28370000000000001</v>
      </c>
      <c r="AY99" s="7">
        <v>0.24958</v>
      </c>
      <c r="AZ99" s="7">
        <v>-0.13722000000000001</v>
      </c>
      <c r="BA99" s="7">
        <v>0.57448999999999995</v>
      </c>
      <c r="BB99" s="7">
        <v>-4.5154E-2</v>
      </c>
      <c r="BF99" s="6">
        <v>2.3274E-2</v>
      </c>
      <c r="BG99" s="7">
        <v>4.2952999999999998E-2</v>
      </c>
      <c r="BH99" s="6">
        <v>0.24121000000000001</v>
      </c>
      <c r="BI99" s="7">
        <v>0.13381000000000001</v>
      </c>
      <c r="BJ99" s="7"/>
      <c r="BK99" s="6">
        <v>-22.366</v>
      </c>
      <c r="BL99" s="6">
        <v>2.9794999999999998</v>
      </c>
      <c r="BM99" s="6">
        <v>-22.366</v>
      </c>
      <c r="BN99" s="6">
        <v>1.6335</v>
      </c>
      <c r="BO99" s="6">
        <v>-22.946000000000002</v>
      </c>
      <c r="BP99" s="6">
        <v>1.9031</v>
      </c>
      <c r="BQ99" s="6">
        <v>-22.366</v>
      </c>
      <c r="BR99" s="6">
        <v>1.5315000000000001</v>
      </c>
      <c r="BS99" s="6">
        <v>-46.944000000000003</v>
      </c>
      <c r="BT99" s="6">
        <v>2.9794999999999998</v>
      </c>
      <c r="BU99" s="6">
        <v>-46.944000000000003</v>
      </c>
      <c r="BV99" s="6">
        <v>1.6335</v>
      </c>
      <c r="BW99" s="7">
        <v>-46.944000000000003</v>
      </c>
      <c r="BX99" s="7">
        <v>2.2742</v>
      </c>
      <c r="BY99" s="6">
        <v>-46.944000000000003</v>
      </c>
      <c r="BZ99" s="6">
        <v>1.5315000000000001</v>
      </c>
    </row>
    <row r="100" spans="1:78" x14ac:dyDescent="0.3">
      <c r="A100" t="s">
        <v>83</v>
      </c>
      <c r="B100">
        <v>-22.365720189511567</v>
      </c>
      <c r="C100">
        <v>-46.944474088149072</v>
      </c>
      <c r="D100">
        <v>2.27415784926368</v>
      </c>
      <c r="E100">
        <v>0.3010299956639812</v>
      </c>
      <c r="F100">
        <v>3.0962145853464054</v>
      </c>
      <c r="G100">
        <v>0.6020599913279624</v>
      </c>
      <c r="O100" t="s">
        <v>83</v>
      </c>
      <c r="P100">
        <v>-22.366</v>
      </c>
      <c r="Q100">
        <v>2.2742</v>
      </c>
      <c r="R100">
        <v>2.2033</v>
      </c>
      <c r="S100">
        <v>7.0881E-2</v>
      </c>
      <c r="T100">
        <v>-22.366</v>
      </c>
      <c r="U100">
        <v>0.30103000000000002</v>
      </c>
      <c r="V100">
        <v>0.75478999999999996</v>
      </c>
      <c r="W100">
        <v>-0.45376</v>
      </c>
      <c r="X100">
        <v>-22.366</v>
      </c>
      <c r="Y100">
        <v>3.0962000000000001</v>
      </c>
      <c r="Z100">
        <v>2.8780000000000001</v>
      </c>
      <c r="AA100">
        <v>0.21817</v>
      </c>
      <c r="AB100">
        <v>-22.366</v>
      </c>
      <c r="AC100">
        <v>0.60206000000000004</v>
      </c>
      <c r="AD100">
        <v>0.94745999999999997</v>
      </c>
      <c r="AE100">
        <v>-0.34539999999999998</v>
      </c>
      <c r="AF100">
        <v>-46.944000000000003</v>
      </c>
      <c r="AG100">
        <v>2.2742</v>
      </c>
      <c r="AH100">
        <v>2.3447</v>
      </c>
      <c r="AI100">
        <v>-7.0512000000000005E-2</v>
      </c>
      <c r="AJ100">
        <v>-46.944000000000003</v>
      </c>
      <c r="AK100">
        <v>0.30103000000000002</v>
      </c>
      <c r="AL100">
        <v>1.0179</v>
      </c>
      <c r="AM100">
        <v>-0.71687999999999996</v>
      </c>
      <c r="AN100">
        <v>-46.944000000000003</v>
      </c>
      <c r="AO100">
        <v>3.0962000000000001</v>
      </c>
      <c r="AP100">
        <v>3.1941999999999999</v>
      </c>
      <c r="AQ100">
        <v>-9.8029000000000005E-2</v>
      </c>
      <c r="AR100">
        <v>-46.944000000000003</v>
      </c>
      <c r="AS100">
        <v>0.60206000000000004</v>
      </c>
      <c r="AT100">
        <v>1.3498000000000001</v>
      </c>
      <c r="AU100">
        <v>-0.74770000000000003</v>
      </c>
      <c r="AY100" s="6">
        <v>-1.66E-2</v>
      </c>
      <c r="AZ100" s="6">
        <v>0.82089000000000001</v>
      </c>
      <c r="BA100" s="6">
        <v>0.31863000000000002</v>
      </c>
      <c r="BB100" s="6">
        <v>0.89675000000000005</v>
      </c>
      <c r="BF100" s="7">
        <v>1.6490999999999999E-2</v>
      </c>
      <c r="BG100" s="6">
        <v>0.81903999999999999</v>
      </c>
      <c r="BH100" s="7">
        <v>-9.7193000000000002E-2</v>
      </c>
      <c r="BI100" s="6">
        <v>0.90210000000000001</v>
      </c>
      <c r="BJ100" s="6"/>
      <c r="BK100" s="7">
        <v>-22.366</v>
      </c>
      <c r="BL100" s="7">
        <v>3.0962000000000001</v>
      </c>
      <c r="BM100" s="7">
        <v>-22.366</v>
      </c>
      <c r="BN100" s="7">
        <v>0.60206000000000004</v>
      </c>
      <c r="BO100" s="7">
        <v>-20.733000000000001</v>
      </c>
      <c r="BP100" s="7">
        <v>2.2856000000000001</v>
      </c>
      <c r="BQ100" s="7">
        <v>-22.366</v>
      </c>
      <c r="BR100" s="7">
        <v>0.30103000000000002</v>
      </c>
      <c r="BS100" s="7">
        <v>-46.944000000000003</v>
      </c>
      <c r="BT100" s="7">
        <v>3.0962000000000001</v>
      </c>
      <c r="BU100" s="7">
        <v>-46.944000000000003</v>
      </c>
      <c r="BV100" s="7">
        <v>0.60206000000000004</v>
      </c>
      <c r="BW100" s="6">
        <v>-46.62</v>
      </c>
      <c r="BX100" s="6">
        <v>2.4361999999999999</v>
      </c>
      <c r="BY100" s="7">
        <v>-46.944000000000003</v>
      </c>
      <c r="BZ100" s="7">
        <v>0.30103000000000002</v>
      </c>
    </row>
    <row r="101" spans="1:78" x14ac:dyDescent="0.3">
      <c r="A101" t="s">
        <v>166</v>
      </c>
      <c r="B101">
        <v>-24.094116144999902</v>
      </c>
      <c r="C101">
        <v>-46.619992725371041</v>
      </c>
      <c r="D101">
        <v>2.436162647040756</v>
      </c>
      <c r="E101">
        <v>0</v>
      </c>
      <c r="F101">
        <v>3.5529114502165089</v>
      </c>
      <c r="G101">
        <v>0</v>
      </c>
      <c r="O101" t="s">
        <v>166</v>
      </c>
      <c r="P101">
        <v>-24.094000000000001</v>
      </c>
      <c r="Q101">
        <v>2.4361999999999999</v>
      </c>
      <c r="R101">
        <v>2.3477999999999999</v>
      </c>
      <c r="S101">
        <v>8.8350999999999999E-2</v>
      </c>
      <c r="T101">
        <v>-24.094000000000001</v>
      </c>
      <c r="U101">
        <v>0</v>
      </c>
      <c r="V101">
        <v>1.2270000000000001</v>
      </c>
      <c r="W101">
        <v>-1.2270000000000001</v>
      </c>
      <c r="X101">
        <v>-24.094000000000001</v>
      </c>
      <c r="Y101">
        <v>3.5529000000000002</v>
      </c>
      <c r="Z101">
        <v>3.2078000000000002</v>
      </c>
      <c r="AA101">
        <v>0.34516000000000002</v>
      </c>
      <c r="AB101">
        <v>-24.094000000000001</v>
      </c>
      <c r="AC101">
        <v>0</v>
      </c>
      <c r="AD101">
        <v>1.7211000000000001</v>
      </c>
      <c r="AE101">
        <v>-1.7211000000000001</v>
      </c>
      <c r="AF101">
        <v>-46.62</v>
      </c>
      <c r="AG101">
        <v>2.4361999999999999</v>
      </c>
      <c r="AH101">
        <v>2.3814000000000002</v>
      </c>
      <c r="AI101">
        <v>5.4746000000000003E-2</v>
      </c>
      <c r="AJ101">
        <v>-46.62</v>
      </c>
      <c r="AK101">
        <v>0</v>
      </c>
      <c r="AL101">
        <v>1.0644</v>
      </c>
      <c r="AM101">
        <v>-1.0644</v>
      </c>
      <c r="AN101">
        <v>-46.62</v>
      </c>
      <c r="AO101">
        <v>3.5529000000000002</v>
      </c>
      <c r="AP101">
        <v>3.2757000000000001</v>
      </c>
      <c r="AQ101">
        <v>0.27718999999999999</v>
      </c>
      <c r="AR101">
        <v>-46.62</v>
      </c>
      <c r="AS101">
        <v>0</v>
      </c>
      <c r="AT101">
        <v>1.4153</v>
      </c>
      <c r="AU101">
        <v>-1.4153</v>
      </c>
      <c r="AY101" s="7">
        <v>-0.98407</v>
      </c>
      <c r="AZ101" s="7">
        <v>-1.1587000000000001</v>
      </c>
      <c r="BA101" s="7">
        <v>-0.55615000000000003</v>
      </c>
      <c r="BB101" s="7">
        <v>-0.42807000000000001</v>
      </c>
      <c r="BF101" s="6">
        <v>0.22825000000000001</v>
      </c>
      <c r="BG101" s="7">
        <v>-0.77405000000000002</v>
      </c>
      <c r="BH101" s="6">
        <v>0.20766999999999999</v>
      </c>
      <c r="BI101" s="7">
        <v>-0.31397999999999998</v>
      </c>
      <c r="BJ101" s="7"/>
      <c r="BK101" s="6">
        <v>-24.094000000000001</v>
      </c>
      <c r="BL101" s="6">
        <v>3.5529000000000002</v>
      </c>
      <c r="BM101" s="6">
        <v>-24.094000000000001</v>
      </c>
      <c r="BN101" s="6">
        <v>0</v>
      </c>
      <c r="BO101" s="6">
        <v>-22.404</v>
      </c>
      <c r="BP101" s="6">
        <v>1.716</v>
      </c>
      <c r="BQ101" s="6">
        <v>-24.094000000000001</v>
      </c>
      <c r="BR101" s="6">
        <v>0</v>
      </c>
      <c r="BS101" s="6">
        <v>-46.62</v>
      </c>
      <c r="BT101" s="6">
        <v>3.5529000000000002</v>
      </c>
      <c r="BU101" s="6">
        <v>-46.62</v>
      </c>
      <c r="BV101" s="6">
        <v>0</v>
      </c>
      <c r="BW101" s="7">
        <v>-46.680999999999997</v>
      </c>
      <c r="BX101" s="7">
        <v>2.4563999999999999</v>
      </c>
      <c r="BY101" s="6">
        <v>-46.62</v>
      </c>
      <c r="BZ101" s="6">
        <v>0</v>
      </c>
    </row>
    <row r="102" spans="1:78" x14ac:dyDescent="0.3">
      <c r="A102" t="s">
        <v>84</v>
      </c>
      <c r="B102">
        <v>-22.68112865985935</v>
      </c>
      <c r="C102">
        <v>-46.681194300508714</v>
      </c>
      <c r="D102">
        <v>2.4563660331290431</v>
      </c>
      <c r="E102">
        <v>0.3010299956639812</v>
      </c>
      <c r="F102">
        <v>3.8942052591420837</v>
      </c>
      <c r="G102">
        <v>0.3010299956639812</v>
      </c>
      <c r="O102" t="s">
        <v>84</v>
      </c>
      <c r="P102">
        <v>-22.681000000000001</v>
      </c>
      <c r="Q102">
        <v>2.4563999999999999</v>
      </c>
      <c r="R102">
        <v>2.2296999999999998</v>
      </c>
      <c r="S102">
        <v>0.22670999999999999</v>
      </c>
      <c r="T102">
        <v>-22.681000000000001</v>
      </c>
      <c r="U102">
        <v>0.30103000000000002</v>
      </c>
      <c r="V102">
        <v>0.84096000000000004</v>
      </c>
      <c r="W102">
        <v>-0.53993000000000002</v>
      </c>
      <c r="X102">
        <v>-22.681000000000001</v>
      </c>
      <c r="Y102">
        <v>3.8942000000000001</v>
      </c>
      <c r="Z102">
        <v>2.9382000000000001</v>
      </c>
      <c r="AA102">
        <v>0.95599999999999996</v>
      </c>
      <c r="AB102">
        <v>-22.681000000000001</v>
      </c>
      <c r="AC102">
        <v>0.30103000000000002</v>
      </c>
      <c r="AD102">
        <v>1.0886</v>
      </c>
      <c r="AE102">
        <v>-0.78761999999999999</v>
      </c>
      <c r="AF102">
        <v>-46.680999999999997</v>
      </c>
      <c r="AG102">
        <v>2.4563999999999999</v>
      </c>
      <c r="AH102">
        <v>2.3744999999999998</v>
      </c>
      <c r="AI102">
        <v>8.1880999999999995E-2</v>
      </c>
      <c r="AJ102">
        <v>-46.680999999999997</v>
      </c>
      <c r="AK102">
        <v>0.30103000000000002</v>
      </c>
      <c r="AL102">
        <v>1.0556000000000001</v>
      </c>
      <c r="AM102">
        <v>-0.75460000000000005</v>
      </c>
      <c r="AN102">
        <v>-46.680999999999997</v>
      </c>
      <c r="AO102">
        <v>3.8942000000000001</v>
      </c>
      <c r="AP102">
        <v>3.2604000000000002</v>
      </c>
      <c r="AQ102">
        <v>0.63385000000000002</v>
      </c>
      <c r="AR102">
        <v>-46.680999999999997</v>
      </c>
      <c r="AS102">
        <v>0.30103000000000002</v>
      </c>
      <c r="AT102">
        <v>1.4029</v>
      </c>
      <c r="AU102">
        <v>-1.1019000000000001</v>
      </c>
      <c r="AY102" s="6">
        <v>-0.29479</v>
      </c>
      <c r="AZ102" s="6">
        <v>-0.44957999999999998</v>
      </c>
      <c r="BA102" s="6">
        <v>0.10545</v>
      </c>
      <c r="BB102" s="6">
        <v>-0.60314000000000001</v>
      </c>
      <c r="BF102" s="7">
        <v>-0.29509000000000002</v>
      </c>
      <c r="BG102" s="6">
        <v>-0.45090000000000002</v>
      </c>
      <c r="BH102" s="7">
        <v>-6.7400000000000002E-2</v>
      </c>
      <c r="BI102" s="6">
        <v>-0.48810999999999999</v>
      </c>
      <c r="BJ102" s="6"/>
      <c r="BK102" s="7">
        <v>-22.681000000000001</v>
      </c>
      <c r="BL102" s="7">
        <v>3.8942000000000001</v>
      </c>
      <c r="BM102" s="7">
        <v>-22.681000000000001</v>
      </c>
      <c r="BN102" s="7">
        <v>0.30103000000000002</v>
      </c>
      <c r="BO102" s="7">
        <v>-24.123000000000001</v>
      </c>
      <c r="BP102" s="7">
        <v>2.0491999999999999</v>
      </c>
      <c r="BQ102" s="7">
        <v>-22.681000000000001</v>
      </c>
      <c r="BR102" s="7">
        <v>0.30103000000000002</v>
      </c>
      <c r="BS102" s="7">
        <v>-46.680999999999997</v>
      </c>
      <c r="BT102" s="7">
        <v>3.8942000000000001</v>
      </c>
      <c r="BU102" s="7">
        <v>-46.680999999999997</v>
      </c>
      <c r="BV102" s="7">
        <v>0.30103000000000002</v>
      </c>
      <c r="BW102" s="6">
        <v>-47.313000000000002</v>
      </c>
      <c r="BX102" s="6">
        <v>1.9031</v>
      </c>
      <c r="BY102" s="7">
        <v>-46.680999999999997</v>
      </c>
      <c r="BZ102" s="7">
        <v>0.30103000000000002</v>
      </c>
    </row>
    <row r="103" spans="1:78" x14ac:dyDescent="0.3">
      <c r="A103" t="s">
        <v>85</v>
      </c>
      <c r="B103">
        <v>-22.945521999321958</v>
      </c>
      <c r="C103">
        <v>-47.313269248336269</v>
      </c>
      <c r="D103">
        <v>1.9030899869919435</v>
      </c>
      <c r="E103">
        <v>0.90308998699194354</v>
      </c>
      <c r="F103">
        <v>2.1238516409670858</v>
      </c>
      <c r="G103">
        <v>0.95424250943932487</v>
      </c>
      <c r="O103" t="s">
        <v>85</v>
      </c>
      <c r="P103">
        <v>-22.946000000000002</v>
      </c>
      <c r="Q103">
        <v>1.9031</v>
      </c>
      <c r="R103">
        <v>2.2517999999999998</v>
      </c>
      <c r="S103">
        <v>-0.34866999999999998</v>
      </c>
      <c r="T103">
        <v>-22.946000000000002</v>
      </c>
      <c r="U103">
        <v>0.90308999999999995</v>
      </c>
      <c r="V103">
        <v>0.91320000000000001</v>
      </c>
      <c r="W103">
        <v>-1.0111E-2</v>
      </c>
      <c r="X103">
        <v>-22.946000000000002</v>
      </c>
      <c r="Y103">
        <v>2.1238999999999999</v>
      </c>
      <c r="Z103">
        <v>2.9885999999999999</v>
      </c>
      <c r="AA103">
        <v>-0.86478999999999995</v>
      </c>
      <c r="AB103">
        <v>-22.946000000000002</v>
      </c>
      <c r="AC103">
        <v>0.95423999999999998</v>
      </c>
      <c r="AD103">
        <v>1.2070000000000001</v>
      </c>
      <c r="AE103">
        <v>-0.25274999999999997</v>
      </c>
      <c r="AF103">
        <v>-47.313000000000002</v>
      </c>
      <c r="AG103">
        <v>1.9031</v>
      </c>
      <c r="AH103">
        <v>2.3029000000000002</v>
      </c>
      <c r="AI103">
        <v>-0.39982000000000001</v>
      </c>
      <c r="AJ103">
        <v>-47.313000000000002</v>
      </c>
      <c r="AK103">
        <v>0.90308999999999995</v>
      </c>
      <c r="AL103">
        <v>0.96506999999999998</v>
      </c>
      <c r="AM103">
        <v>-6.1984999999999998E-2</v>
      </c>
      <c r="AN103">
        <v>-47.313000000000002</v>
      </c>
      <c r="AO103">
        <v>2.1238999999999999</v>
      </c>
      <c r="AP103">
        <v>3.1015999999999999</v>
      </c>
      <c r="AQ103">
        <v>-0.97779000000000005</v>
      </c>
      <c r="AR103">
        <v>-47.313000000000002</v>
      </c>
      <c r="AS103">
        <v>0.95423999999999998</v>
      </c>
      <c r="AT103">
        <v>1.2753000000000001</v>
      </c>
      <c r="AU103">
        <v>-0.32107000000000002</v>
      </c>
      <c r="AY103" s="7">
        <v>0.16658000000000001</v>
      </c>
      <c r="AZ103" s="7">
        <v>1.016</v>
      </c>
      <c r="BA103" s="7">
        <v>-1.342E-2</v>
      </c>
      <c r="BB103" s="7">
        <v>1.2027000000000001</v>
      </c>
      <c r="BF103" s="6">
        <v>-0.29133999999999999</v>
      </c>
      <c r="BG103" s="7">
        <v>0.31853999999999999</v>
      </c>
      <c r="BH103" s="6">
        <v>0.13225999999999999</v>
      </c>
      <c r="BI103" s="7">
        <v>0.40098</v>
      </c>
      <c r="BJ103" s="7"/>
      <c r="BK103" s="6">
        <v>-22.946000000000002</v>
      </c>
      <c r="BL103" s="6">
        <v>2.1238999999999999</v>
      </c>
      <c r="BM103" s="6">
        <v>-22.946000000000002</v>
      </c>
      <c r="BN103" s="6">
        <v>0.95423999999999998</v>
      </c>
      <c r="BO103" s="6">
        <v>-22.783000000000001</v>
      </c>
      <c r="BP103" s="6">
        <v>2.0644999999999998</v>
      </c>
      <c r="BQ103" s="6">
        <v>-22.946000000000002</v>
      </c>
      <c r="BR103" s="6">
        <v>0.90308999999999995</v>
      </c>
      <c r="BS103" s="6">
        <v>-47.313000000000002</v>
      </c>
      <c r="BT103" s="6">
        <v>2.1238999999999999</v>
      </c>
      <c r="BU103" s="6">
        <v>-47.313000000000002</v>
      </c>
      <c r="BV103" s="6">
        <v>0.95423999999999998</v>
      </c>
      <c r="BW103" s="7">
        <v>-48.058</v>
      </c>
      <c r="BX103" s="7">
        <v>2.2856000000000001</v>
      </c>
      <c r="BY103" s="6">
        <v>-47.313000000000002</v>
      </c>
      <c r="BZ103" s="6">
        <v>0.90308999999999995</v>
      </c>
    </row>
    <row r="104" spans="1:78" x14ac:dyDescent="0.3">
      <c r="A104" t="s">
        <v>86</v>
      </c>
      <c r="B104">
        <v>-20.7326629993746</v>
      </c>
      <c r="C104">
        <v>-48.057593825321732</v>
      </c>
      <c r="D104">
        <v>2.2855573090077739</v>
      </c>
      <c r="E104">
        <v>0</v>
      </c>
      <c r="F104">
        <v>2.9148718175400505</v>
      </c>
      <c r="G104">
        <v>0</v>
      </c>
      <c r="O104" t="s">
        <v>86</v>
      </c>
      <c r="P104">
        <v>-20.733000000000001</v>
      </c>
      <c r="Q104">
        <v>2.2856000000000001</v>
      </c>
      <c r="R104">
        <v>2.0667</v>
      </c>
      <c r="S104">
        <v>0.21884000000000001</v>
      </c>
      <c r="T104">
        <v>-20.733000000000001</v>
      </c>
      <c r="U104">
        <v>0</v>
      </c>
      <c r="V104">
        <v>0.30861</v>
      </c>
      <c r="W104">
        <v>-0.30861</v>
      </c>
      <c r="X104">
        <v>-20.733000000000001</v>
      </c>
      <c r="Y104">
        <v>2.9148999999999998</v>
      </c>
      <c r="Z104">
        <v>2.5665</v>
      </c>
      <c r="AA104">
        <v>0.34836</v>
      </c>
      <c r="AB104">
        <v>-20.733000000000001</v>
      </c>
      <c r="AC104">
        <v>0</v>
      </c>
      <c r="AD104">
        <v>0.21647</v>
      </c>
      <c r="AE104">
        <v>-0.21647</v>
      </c>
      <c r="AF104">
        <v>-48.058</v>
      </c>
      <c r="AG104">
        <v>2.2856000000000001</v>
      </c>
      <c r="AH104">
        <v>2.2185999999999999</v>
      </c>
      <c r="AI104">
        <v>6.6943000000000003E-2</v>
      </c>
      <c r="AJ104">
        <v>-48.058</v>
      </c>
      <c r="AK104">
        <v>0</v>
      </c>
      <c r="AL104">
        <v>0.85843999999999998</v>
      </c>
      <c r="AM104">
        <v>-0.85843999999999998</v>
      </c>
      <c r="AN104">
        <v>-48.058</v>
      </c>
      <c r="AO104">
        <v>2.9148999999999998</v>
      </c>
      <c r="AP104">
        <v>2.9146999999999998</v>
      </c>
      <c r="AQ104">
        <v>1.3640000000000001E-4</v>
      </c>
      <c r="AR104">
        <v>-48.058</v>
      </c>
      <c r="AS104">
        <v>0</v>
      </c>
      <c r="AT104">
        <v>1.125</v>
      </c>
      <c r="AU104">
        <v>-1.125</v>
      </c>
      <c r="AY104" s="6">
        <v>0.61745000000000005</v>
      </c>
      <c r="AZ104" s="6">
        <v>-0.48686000000000001</v>
      </c>
      <c r="BA104" s="6">
        <v>0.40782000000000002</v>
      </c>
      <c r="BB104" s="6">
        <v>-0.47898000000000002</v>
      </c>
      <c r="BF104" s="7">
        <v>0.20893999999999999</v>
      </c>
      <c r="BG104" s="6">
        <v>-0.21099000000000001</v>
      </c>
      <c r="BH104" s="7">
        <v>-0.36395</v>
      </c>
      <c r="BI104" s="6">
        <v>-0.23202999999999999</v>
      </c>
      <c r="BJ104" s="6"/>
      <c r="BK104" s="7">
        <v>-20.733000000000001</v>
      </c>
      <c r="BL104" s="7">
        <v>2.9148999999999998</v>
      </c>
      <c r="BM104" s="7">
        <v>-20.733000000000001</v>
      </c>
      <c r="BN104" s="7">
        <v>0</v>
      </c>
      <c r="BO104" s="6">
        <v>-23.387</v>
      </c>
      <c r="BP104" s="6">
        <v>2.1271</v>
      </c>
      <c r="BQ104" s="7">
        <v>-20.733000000000001</v>
      </c>
      <c r="BR104" s="7">
        <v>0</v>
      </c>
      <c r="BS104" s="7">
        <v>-48.058</v>
      </c>
      <c r="BT104" s="7">
        <v>2.9148999999999998</v>
      </c>
      <c r="BU104" s="7">
        <v>-48.058</v>
      </c>
      <c r="BV104" s="7">
        <v>0</v>
      </c>
      <c r="BW104" s="6">
        <v>-51.524000000000001</v>
      </c>
      <c r="BX104" s="6">
        <v>1.716</v>
      </c>
      <c r="BY104" s="7">
        <v>-48.058</v>
      </c>
      <c r="BZ104" s="7">
        <v>0</v>
      </c>
    </row>
    <row r="105" spans="1:78" x14ac:dyDescent="0.3">
      <c r="A105" t="s">
        <v>87</v>
      </c>
      <c r="B105">
        <v>-22.404283199904853</v>
      </c>
      <c r="C105">
        <v>-51.524239850810247</v>
      </c>
      <c r="D105">
        <v>1.7160033436347992</v>
      </c>
      <c r="E105">
        <v>0.3010299956639812</v>
      </c>
      <c r="F105">
        <v>1.8388490907372552</v>
      </c>
      <c r="G105">
        <v>0.3010299956639812</v>
      </c>
      <c r="O105" t="s">
        <v>87</v>
      </c>
      <c r="P105">
        <v>-22.404</v>
      </c>
      <c r="Q105">
        <v>1.716</v>
      </c>
      <c r="R105">
        <v>2.2065000000000001</v>
      </c>
      <c r="S105">
        <v>-0.49049999999999999</v>
      </c>
      <c r="T105">
        <v>-22.404</v>
      </c>
      <c r="U105">
        <v>0.30103000000000002</v>
      </c>
      <c r="V105">
        <v>0.76532</v>
      </c>
      <c r="W105">
        <v>-0.46428999999999998</v>
      </c>
      <c r="X105">
        <v>-22.404</v>
      </c>
      <c r="Y105">
        <v>1.8388</v>
      </c>
      <c r="Z105">
        <v>2.8854000000000002</v>
      </c>
      <c r="AA105">
        <v>-1.0465</v>
      </c>
      <c r="AB105">
        <v>-22.404</v>
      </c>
      <c r="AC105">
        <v>0.30103000000000002</v>
      </c>
      <c r="AD105">
        <v>0.96472999999999998</v>
      </c>
      <c r="AE105">
        <v>-0.66369999999999996</v>
      </c>
      <c r="AF105">
        <v>-51.524000000000001</v>
      </c>
      <c r="AG105">
        <v>1.716</v>
      </c>
      <c r="AH105">
        <v>1.8260000000000001</v>
      </c>
      <c r="AI105">
        <v>-0.11003</v>
      </c>
      <c r="AJ105">
        <v>-51.524000000000001</v>
      </c>
      <c r="AK105">
        <v>0.30103000000000002</v>
      </c>
      <c r="AL105">
        <v>0.36181000000000002</v>
      </c>
      <c r="AM105">
        <v>-6.0782000000000003E-2</v>
      </c>
      <c r="AN105">
        <v>-51.524000000000001</v>
      </c>
      <c r="AO105">
        <v>1.8388</v>
      </c>
      <c r="AP105">
        <v>2.0442</v>
      </c>
      <c r="AQ105">
        <v>-0.2054</v>
      </c>
      <c r="AR105">
        <v>-51.524000000000001</v>
      </c>
      <c r="AS105">
        <v>0.30103000000000002</v>
      </c>
      <c r="AT105">
        <v>0.42514999999999997</v>
      </c>
      <c r="AU105">
        <v>-0.12411999999999999</v>
      </c>
      <c r="AY105" s="7">
        <v>-0.48771999999999999</v>
      </c>
      <c r="AZ105" s="7">
        <v>-0.69088000000000005</v>
      </c>
      <c r="BA105" s="7">
        <v>-0.64048000000000005</v>
      </c>
      <c r="BB105" s="7">
        <v>-0.81679999999999997</v>
      </c>
      <c r="BF105" s="6">
        <v>-0.11811000000000001</v>
      </c>
      <c r="BG105" s="7">
        <v>-0.58836999999999995</v>
      </c>
      <c r="BH105" s="6">
        <v>-5.1364E-2</v>
      </c>
      <c r="BI105" s="7">
        <v>-0.67725000000000002</v>
      </c>
      <c r="BJ105" s="7"/>
      <c r="BK105" s="6">
        <v>-22.404</v>
      </c>
      <c r="BL105" s="6">
        <v>1.8388</v>
      </c>
      <c r="BM105" s="6">
        <v>-22.404</v>
      </c>
      <c r="BN105" s="6">
        <v>0.30103000000000002</v>
      </c>
      <c r="BO105" s="7">
        <v>-24.713000000000001</v>
      </c>
      <c r="BP105" s="7">
        <v>2.2625000000000002</v>
      </c>
      <c r="BQ105" s="6">
        <v>-22.404</v>
      </c>
      <c r="BR105" s="6">
        <v>0.30103000000000002</v>
      </c>
      <c r="BS105" s="6">
        <v>-51.524000000000001</v>
      </c>
      <c r="BT105" s="6">
        <v>1.8388</v>
      </c>
      <c r="BU105" s="6">
        <v>-51.524000000000001</v>
      </c>
      <c r="BV105" s="6">
        <v>0.30103000000000002</v>
      </c>
      <c r="BW105" s="7">
        <v>-48.905999999999999</v>
      </c>
      <c r="BX105" s="7">
        <v>2.0491999999999999</v>
      </c>
      <c r="BY105" s="6">
        <v>-51.524000000000001</v>
      </c>
      <c r="BZ105" s="6">
        <v>0.30103000000000002</v>
      </c>
    </row>
    <row r="106" spans="1:78" x14ac:dyDescent="0.3">
      <c r="A106" t="s">
        <v>88</v>
      </c>
      <c r="B106">
        <v>-24.123210417911206</v>
      </c>
      <c r="C106">
        <v>-48.905738479049141</v>
      </c>
      <c r="D106">
        <v>2.0492180226701815</v>
      </c>
      <c r="E106">
        <v>0.47712125471966244</v>
      </c>
      <c r="F106">
        <v>2.330413773349191</v>
      </c>
      <c r="G106">
        <v>0.47712125471966244</v>
      </c>
      <c r="O106" t="s">
        <v>88</v>
      </c>
      <c r="P106">
        <v>-24.123000000000001</v>
      </c>
      <c r="Q106">
        <v>2.0491999999999999</v>
      </c>
      <c r="R106">
        <v>2.3502000000000001</v>
      </c>
      <c r="S106">
        <v>-0.30103000000000002</v>
      </c>
      <c r="T106">
        <v>-24.123000000000001</v>
      </c>
      <c r="U106">
        <v>0.47711999999999999</v>
      </c>
      <c r="V106">
        <v>1.2350000000000001</v>
      </c>
      <c r="W106">
        <v>-0.75783999999999996</v>
      </c>
      <c r="X106">
        <v>-24.123000000000001</v>
      </c>
      <c r="Y106">
        <v>2.3304</v>
      </c>
      <c r="Z106">
        <v>3.2132999999999998</v>
      </c>
      <c r="AA106">
        <v>-0.88288999999999995</v>
      </c>
      <c r="AB106">
        <v>-24.123000000000001</v>
      </c>
      <c r="AC106">
        <v>0.47711999999999999</v>
      </c>
      <c r="AD106">
        <v>1.7342</v>
      </c>
      <c r="AE106">
        <v>-1.2569999999999999</v>
      </c>
      <c r="AF106">
        <v>-48.905999999999999</v>
      </c>
      <c r="AG106">
        <v>2.0491999999999999</v>
      </c>
      <c r="AH106">
        <v>2.1225999999999998</v>
      </c>
      <c r="AI106">
        <v>-7.3346999999999996E-2</v>
      </c>
      <c r="AJ106">
        <v>-48.905999999999999</v>
      </c>
      <c r="AK106">
        <v>0.47711999999999999</v>
      </c>
      <c r="AL106">
        <v>0.73694000000000004</v>
      </c>
      <c r="AM106">
        <v>-0.25982</v>
      </c>
      <c r="AN106">
        <v>-48.905999999999999</v>
      </c>
      <c r="AO106">
        <v>2.3304</v>
      </c>
      <c r="AP106">
        <v>2.7018</v>
      </c>
      <c r="AQ106">
        <v>-0.37135000000000001</v>
      </c>
      <c r="AR106">
        <v>-48.905999999999999</v>
      </c>
      <c r="AS106">
        <v>0.47711999999999999</v>
      </c>
      <c r="AT106">
        <v>0.95379999999999998</v>
      </c>
      <c r="AU106">
        <v>-0.47667999999999999</v>
      </c>
      <c r="AY106" s="6">
        <v>-0.59028999999999998</v>
      </c>
      <c r="AZ106" s="6">
        <v>-1.9910000000000001E-2</v>
      </c>
      <c r="BA106" s="6">
        <v>-6.3598000000000002E-2</v>
      </c>
      <c r="BB106" s="6">
        <v>0.10523</v>
      </c>
      <c r="BF106" s="7">
        <v>1.9241999999999999E-2</v>
      </c>
      <c r="BG106" s="6">
        <v>8.3703E-2</v>
      </c>
      <c r="BH106" s="7">
        <v>0.20641999999999999</v>
      </c>
      <c r="BI106" s="6">
        <v>0.21753</v>
      </c>
      <c r="BJ106" s="6"/>
      <c r="BK106" s="7">
        <v>-24.123000000000001</v>
      </c>
      <c r="BL106" s="7">
        <v>2.3304</v>
      </c>
      <c r="BM106" s="7">
        <v>-24.123000000000001</v>
      </c>
      <c r="BN106" s="7">
        <v>0.47711999999999999</v>
      </c>
      <c r="BO106" s="6">
        <v>-20.640999999999998</v>
      </c>
      <c r="BP106" s="6">
        <v>1.9541999999999999</v>
      </c>
      <c r="BQ106" s="7">
        <v>-24.123000000000001</v>
      </c>
      <c r="BR106" s="7">
        <v>0.47711999999999999</v>
      </c>
      <c r="BS106" s="7">
        <v>-48.905999999999999</v>
      </c>
      <c r="BT106" s="7">
        <v>2.3304</v>
      </c>
      <c r="BU106" s="7">
        <v>-48.905999999999999</v>
      </c>
      <c r="BV106" s="7">
        <v>0.47711999999999999</v>
      </c>
      <c r="BW106" s="6">
        <v>-47.293999999999997</v>
      </c>
      <c r="BX106" s="6">
        <v>2.0644999999999998</v>
      </c>
      <c r="BY106" s="7">
        <v>-48.905999999999999</v>
      </c>
      <c r="BZ106" s="7">
        <v>0.47711999999999999</v>
      </c>
    </row>
    <row r="107" spans="1:78" x14ac:dyDescent="0.3">
      <c r="A107" t="s">
        <v>89</v>
      </c>
      <c r="B107">
        <v>-22.782794660913055</v>
      </c>
      <c r="C107">
        <v>-47.293634614404752</v>
      </c>
      <c r="D107">
        <v>2.0644579892269186</v>
      </c>
      <c r="E107">
        <v>1.2041199826559248</v>
      </c>
      <c r="F107">
        <v>2.4996870826184039</v>
      </c>
      <c r="G107">
        <v>1.255272505103306</v>
      </c>
      <c r="O107" t="s">
        <v>89</v>
      </c>
      <c r="P107">
        <v>-22.783000000000001</v>
      </c>
      <c r="Q107">
        <v>2.0644999999999998</v>
      </c>
      <c r="R107">
        <v>2.2382</v>
      </c>
      <c r="S107">
        <v>-0.17369999999999999</v>
      </c>
      <c r="T107">
        <v>-22.783000000000001</v>
      </c>
      <c r="U107">
        <v>1.2040999999999999</v>
      </c>
      <c r="V107">
        <v>0.86873999999999996</v>
      </c>
      <c r="W107">
        <v>0.33538000000000001</v>
      </c>
      <c r="X107">
        <v>-22.783000000000001</v>
      </c>
      <c r="Y107">
        <v>2.4996999999999998</v>
      </c>
      <c r="Z107">
        <v>2.9575999999999998</v>
      </c>
      <c r="AA107">
        <v>-0.45790999999999998</v>
      </c>
      <c r="AB107">
        <v>-22.783000000000001</v>
      </c>
      <c r="AC107">
        <v>1.2553000000000001</v>
      </c>
      <c r="AD107">
        <v>1.1342000000000001</v>
      </c>
      <c r="AE107">
        <v>0.12112000000000001</v>
      </c>
      <c r="AF107">
        <v>-47.293999999999997</v>
      </c>
      <c r="AG107">
        <v>2.0644999999999998</v>
      </c>
      <c r="AH107">
        <v>2.3050999999999999</v>
      </c>
      <c r="AI107">
        <v>-0.24067</v>
      </c>
      <c r="AJ107">
        <v>-47.293999999999997</v>
      </c>
      <c r="AK107">
        <v>1.2040999999999999</v>
      </c>
      <c r="AL107">
        <v>0.96789000000000003</v>
      </c>
      <c r="AM107">
        <v>0.23623</v>
      </c>
      <c r="AN107">
        <v>-47.293999999999997</v>
      </c>
      <c r="AO107">
        <v>2.4996999999999998</v>
      </c>
      <c r="AP107">
        <v>3.1065999999999998</v>
      </c>
      <c r="AQ107">
        <v>-0.60687999999999998</v>
      </c>
      <c r="AR107">
        <v>-47.293999999999997</v>
      </c>
      <c r="AS107">
        <v>1.2553000000000001</v>
      </c>
      <c r="AT107">
        <v>1.2793000000000001</v>
      </c>
      <c r="AU107">
        <v>-2.3998999999999999E-2</v>
      </c>
      <c r="AY107" s="7">
        <v>0.50810999999999995</v>
      </c>
      <c r="AZ107" s="7">
        <v>1.3929</v>
      </c>
      <c r="BA107" s="7">
        <v>0.50670999999999999</v>
      </c>
      <c r="BB107" s="7">
        <v>1.6224000000000001</v>
      </c>
      <c r="BF107" s="6">
        <v>4.8489999999999998E-2</v>
      </c>
      <c r="BG107" s="7">
        <v>0.79122999999999999</v>
      </c>
      <c r="BH107" s="6">
        <v>-0.27859</v>
      </c>
      <c r="BI107" s="7">
        <v>0.91925999999999997</v>
      </c>
      <c r="BJ107" s="7"/>
      <c r="BK107" s="6">
        <v>-22.783000000000001</v>
      </c>
      <c r="BL107" s="6">
        <v>2.4996999999999998</v>
      </c>
      <c r="BM107" s="6">
        <v>-22.783000000000001</v>
      </c>
      <c r="BN107" s="6">
        <v>1.2553000000000001</v>
      </c>
      <c r="BO107" s="7">
        <v>-22.76</v>
      </c>
      <c r="BP107" s="7">
        <v>2.3464</v>
      </c>
      <c r="BQ107" s="6">
        <v>-22.783000000000001</v>
      </c>
      <c r="BR107" s="6">
        <v>1.2040999999999999</v>
      </c>
      <c r="BS107" s="6">
        <v>-47.293999999999997</v>
      </c>
      <c r="BT107" s="6">
        <v>2.4996999999999998</v>
      </c>
      <c r="BU107" s="6">
        <v>-47.293999999999997</v>
      </c>
      <c r="BV107" s="6">
        <v>1.2553000000000001</v>
      </c>
      <c r="BW107" s="6">
        <v>-48.723999999999997</v>
      </c>
      <c r="BX107" s="6">
        <v>2.1271</v>
      </c>
      <c r="BY107" s="6">
        <v>-47.293999999999997</v>
      </c>
      <c r="BZ107" s="6">
        <v>1.2040999999999999</v>
      </c>
    </row>
    <row r="108" spans="1:78" x14ac:dyDescent="0.3">
      <c r="A108" t="s">
        <v>90</v>
      </c>
      <c r="B108">
        <v>-22.944584777489698</v>
      </c>
      <c r="C108">
        <v>-49.340950752602339</v>
      </c>
      <c r="D108">
        <v>0.95424250943932487</v>
      </c>
      <c r="E108">
        <v>0</v>
      </c>
      <c r="F108">
        <v>1</v>
      </c>
      <c r="G108">
        <v>0</v>
      </c>
      <c r="O108" t="s">
        <v>90</v>
      </c>
      <c r="P108">
        <v>-22.945</v>
      </c>
      <c r="Q108">
        <v>0.95423999999999998</v>
      </c>
      <c r="R108">
        <v>2.2517</v>
      </c>
      <c r="S108">
        <v>-1.2974000000000001</v>
      </c>
      <c r="T108">
        <v>-22.945</v>
      </c>
      <c r="U108">
        <v>0</v>
      </c>
      <c r="V108">
        <v>0.91293999999999997</v>
      </c>
      <c r="W108">
        <v>-0.91293999999999997</v>
      </c>
      <c r="X108">
        <v>-22.945</v>
      </c>
      <c r="Y108">
        <v>1</v>
      </c>
      <c r="Z108">
        <v>2.9885000000000002</v>
      </c>
      <c r="AA108">
        <v>-1.9884999999999999</v>
      </c>
      <c r="AB108">
        <v>-22.945</v>
      </c>
      <c r="AC108">
        <v>0</v>
      </c>
      <c r="AD108">
        <v>1.2065999999999999</v>
      </c>
      <c r="AE108">
        <v>-1.2065999999999999</v>
      </c>
      <c r="AF108">
        <v>-49.341000000000001</v>
      </c>
      <c r="AG108">
        <v>0.95423999999999998</v>
      </c>
      <c r="AH108">
        <v>2.0733000000000001</v>
      </c>
      <c r="AI108">
        <v>-1.119</v>
      </c>
      <c r="AJ108">
        <v>-49.341000000000001</v>
      </c>
      <c r="AK108">
        <v>0</v>
      </c>
      <c r="AL108">
        <v>0.67459000000000002</v>
      </c>
      <c r="AM108">
        <v>-0.67459000000000002</v>
      </c>
      <c r="AN108">
        <v>-49.341000000000001</v>
      </c>
      <c r="AO108">
        <v>1</v>
      </c>
      <c r="AP108">
        <v>2.5924999999999998</v>
      </c>
      <c r="AQ108">
        <v>-1.5925</v>
      </c>
      <c r="AR108">
        <v>-49.341000000000001</v>
      </c>
      <c r="AS108">
        <v>0</v>
      </c>
      <c r="AT108">
        <v>0.86594000000000004</v>
      </c>
      <c r="AU108">
        <v>-0.86594000000000004</v>
      </c>
      <c r="AY108" s="6">
        <v>-0.59877999999999998</v>
      </c>
      <c r="AZ108" s="6">
        <v>-0.54491999999999996</v>
      </c>
      <c r="BA108" s="6">
        <v>-0.95282</v>
      </c>
      <c r="BB108" s="6">
        <v>-0.73073999999999995</v>
      </c>
      <c r="BF108" s="7">
        <v>0.20535999999999999</v>
      </c>
      <c r="BG108" s="6">
        <v>-0.2059</v>
      </c>
      <c r="BH108" s="7">
        <v>0.14255999999999999</v>
      </c>
      <c r="BI108" s="6">
        <v>-0.35266999999999998</v>
      </c>
      <c r="BJ108" s="6"/>
      <c r="BK108" s="6">
        <v>-23.387</v>
      </c>
      <c r="BL108" s="6">
        <v>2.4487000000000001</v>
      </c>
      <c r="BM108" s="7">
        <v>-22.945</v>
      </c>
      <c r="BN108" s="7">
        <v>0</v>
      </c>
      <c r="BO108" s="6">
        <v>-22.744</v>
      </c>
      <c r="BP108" s="6">
        <v>2.3578999999999999</v>
      </c>
      <c r="BQ108" s="7">
        <v>-22.945</v>
      </c>
      <c r="BR108" s="7">
        <v>0</v>
      </c>
      <c r="BS108" s="7">
        <v>-49.341000000000001</v>
      </c>
      <c r="BT108" s="7">
        <v>1</v>
      </c>
      <c r="BU108" s="7">
        <v>-49.341000000000001</v>
      </c>
      <c r="BV108" s="7">
        <v>0</v>
      </c>
      <c r="BW108" s="7">
        <v>-47.88</v>
      </c>
      <c r="BX108" s="7">
        <v>2.2625000000000002</v>
      </c>
      <c r="BY108" s="7">
        <v>-49.341000000000001</v>
      </c>
      <c r="BZ108" s="7">
        <v>0</v>
      </c>
    </row>
    <row r="109" spans="1:78" x14ac:dyDescent="0.3">
      <c r="A109" t="s">
        <v>91</v>
      </c>
      <c r="B109">
        <v>-23.386927999311954</v>
      </c>
      <c r="C109">
        <v>-48.723676984127096</v>
      </c>
      <c r="D109">
        <v>2.1271047983648077</v>
      </c>
      <c r="E109">
        <v>0</v>
      </c>
      <c r="F109">
        <v>2.4487063199050798</v>
      </c>
      <c r="G109">
        <v>0</v>
      </c>
      <c r="O109" t="s">
        <v>91</v>
      </c>
      <c r="P109">
        <v>-23.387</v>
      </c>
      <c r="Q109">
        <v>2.1271</v>
      </c>
      <c r="R109">
        <v>2.2887</v>
      </c>
      <c r="S109">
        <v>-0.16156999999999999</v>
      </c>
      <c r="T109">
        <v>-23.387</v>
      </c>
      <c r="U109">
        <v>0</v>
      </c>
      <c r="V109">
        <v>1.0338000000000001</v>
      </c>
      <c r="W109">
        <v>-1.0338000000000001</v>
      </c>
      <c r="X109">
        <v>-23.387</v>
      </c>
      <c r="Y109">
        <v>2.4487000000000001</v>
      </c>
      <c r="Z109">
        <v>3.0728</v>
      </c>
      <c r="AA109">
        <v>-0.62414000000000003</v>
      </c>
      <c r="AB109">
        <v>-23.387</v>
      </c>
      <c r="AC109">
        <v>0</v>
      </c>
      <c r="AD109">
        <v>1.4046000000000001</v>
      </c>
      <c r="AE109">
        <v>-1.4046000000000001</v>
      </c>
      <c r="AF109">
        <v>-48.723999999999997</v>
      </c>
      <c r="AG109">
        <v>2.1271</v>
      </c>
      <c r="AH109">
        <v>2.1432000000000002</v>
      </c>
      <c r="AI109">
        <v>-1.6077999999999999E-2</v>
      </c>
      <c r="AJ109">
        <v>-48.723999999999997</v>
      </c>
      <c r="AK109">
        <v>0</v>
      </c>
      <c r="AL109">
        <v>0.76302000000000003</v>
      </c>
      <c r="AM109">
        <v>-0.76302000000000003</v>
      </c>
      <c r="AN109">
        <v>-48.723999999999997</v>
      </c>
      <c r="AO109">
        <v>2.4487000000000001</v>
      </c>
      <c r="AP109">
        <v>2.7475000000000001</v>
      </c>
      <c r="AQ109">
        <v>-0.29876999999999998</v>
      </c>
      <c r="AR109">
        <v>-48.723999999999997</v>
      </c>
      <c r="AS109">
        <v>0</v>
      </c>
      <c r="AT109">
        <v>0.99056</v>
      </c>
      <c r="AU109">
        <v>-0.99056</v>
      </c>
      <c r="AY109" s="7">
        <v>-0.18351999999999999</v>
      </c>
      <c r="AZ109" s="7">
        <v>1.4282999999999999</v>
      </c>
      <c r="BA109" s="7">
        <v>9.9729999999999999E-2</v>
      </c>
      <c r="BB109" s="7">
        <v>2.1968999999999999</v>
      </c>
      <c r="BF109" s="6">
        <v>0.13653000000000001</v>
      </c>
      <c r="BG109" s="7">
        <v>0.76690999999999998</v>
      </c>
      <c r="BH109" s="6">
        <v>0.17463999999999999</v>
      </c>
      <c r="BI109" s="7">
        <v>1.2306999999999999</v>
      </c>
      <c r="BJ109" s="7"/>
      <c r="BK109" s="7">
        <v>-24.713000000000001</v>
      </c>
      <c r="BL109" s="7">
        <v>2.6920000000000002</v>
      </c>
      <c r="BM109" s="6">
        <v>-23.387</v>
      </c>
      <c r="BN109" s="6">
        <v>0</v>
      </c>
      <c r="BO109" s="7">
        <v>-21.417999999999999</v>
      </c>
      <c r="BP109" s="7">
        <v>1.8062</v>
      </c>
      <c r="BQ109" s="6">
        <v>-23.387</v>
      </c>
      <c r="BR109" s="6">
        <v>0</v>
      </c>
      <c r="BS109" s="6">
        <v>-48.723999999999997</v>
      </c>
      <c r="BT109" s="6">
        <v>2.4487000000000001</v>
      </c>
      <c r="BU109" s="6">
        <v>-48.723999999999997</v>
      </c>
      <c r="BV109" s="6">
        <v>0</v>
      </c>
      <c r="BW109" s="6">
        <v>-47.283000000000001</v>
      </c>
      <c r="BX109" s="6">
        <v>1.9541999999999999</v>
      </c>
      <c r="BY109" s="6">
        <v>-48.723999999999997</v>
      </c>
      <c r="BZ109" s="6">
        <v>0</v>
      </c>
    </row>
    <row r="110" spans="1:78" x14ac:dyDescent="0.3">
      <c r="A110" t="s">
        <v>167</v>
      </c>
      <c r="B110">
        <v>-24.712546630958105</v>
      </c>
      <c r="C110">
        <v>-47.879997602894392</v>
      </c>
      <c r="D110">
        <v>2.2624510897304293</v>
      </c>
      <c r="E110">
        <v>1.5797835966168101</v>
      </c>
      <c r="F110">
        <v>2.6919651027673601</v>
      </c>
      <c r="G110">
        <v>3.0115704435972783</v>
      </c>
      <c r="O110" t="s">
        <v>167</v>
      </c>
      <c r="P110">
        <v>-24.713000000000001</v>
      </c>
      <c r="Q110">
        <v>2.2625000000000002</v>
      </c>
      <c r="R110">
        <v>2.3995000000000002</v>
      </c>
      <c r="S110">
        <v>-0.13708000000000001</v>
      </c>
      <c r="T110">
        <v>-24.713000000000001</v>
      </c>
      <c r="U110">
        <v>1.5798000000000001</v>
      </c>
      <c r="V110">
        <v>1.3959999999999999</v>
      </c>
      <c r="W110">
        <v>0.18379999999999999</v>
      </c>
      <c r="X110">
        <v>-24.713000000000001</v>
      </c>
      <c r="Y110">
        <v>2.6920000000000002</v>
      </c>
      <c r="Z110">
        <v>3.3256999999999999</v>
      </c>
      <c r="AA110">
        <v>-0.63375999999999999</v>
      </c>
      <c r="AB110">
        <v>-24.713000000000001</v>
      </c>
      <c r="AC110">
        <v>3.0116000000000001</v>
      </c>
      <c r="AD110">
        <v>1.998</v>
      </c>
      <c r="AE110">
        <v>1.0136000000000001</v>
      </c>
      <c r="AF110">
        <v>-47.88</v>
      </c>
      <c r="AG110">
        <v>2.2625000000000002</v>
      </c>
      <c r="AH110">
        <v>2.2387000000000001</v>
      </c>
      <c r="AI110">
        <v>2.3725E-2</v>
      </c>
      <c r="AJ110">
        <v>-47.88</v>
      </c>
      <c r="AK110">
        <v>1.5798000000000001</v>
      </c>
      <c r="AL110">
        <v>0.88388999999999995</v>
      </c>
      <c r="AM110">
        <v>0.69589999999999996</v>
      </c>
      <c r="AN110">
        <v>-47.88</v>
      </c>
      <c r="AO110">
        <v>2.6920000000000002</v>
      </c>
      <c r="AP110">
        <v>2.9592999999999998</v>
      </c>
      <c r="AQ110">
        <v>-0.26737</v>
      </c>
      <c r="AR110">
        <v>-47.88</v>
      </c>
      <c r="AS110">
        <v>3.0116000000000001</v>
      </c>
      <c r="AT110">
        <v>1.1609</v>
      </c>
      <c r="AU110">
        <v>1.8507</v>
      </c>
      <c r="AY110" s="6">
        <v>0.25351000000000001</v>
      </c>
      <c r="AZ110" s="6">
        <v>0.25491000000000003</v>
      </c>
      <c r="BA110" s="6">
        <v>0.54322000000000004</v>
      </c>
      <c r="BB110" s="6">
        <v>1.0382</v>
      </c>
      <c r="BF110" s="7">
        <v>7.2326000000000001E-2</v>
      </c>
      <c r="BG110" s="6">
        <v>-0.70430999999999999</v>
      </c>
      <c r="BH110" s="7">
        <v>2.8517E-3</v>
      </c>
      <c r="BI110" s="6">
        <v>-0.23157</v>
      </c>
      <c r="BJ110" s="6"/>
      <c r="BK110" s="6">
        <v>-20.640999999999998</v>
      </c>
      <c r="BL110" s="6">
        <v>2.0718999999999999</v>
      </c>
      <c r="BM110" s="7">
        <v>-24.713000000000001</v>
      </c>
      <c r="BN110" s="7">
        <v>3.0116000000000001</v>
      </c>
      <c r="BO110" s="6">
        <v>-20.637</v>
      </c>
      <c r="BP110" s="6">
        <v>1.8194999999999999</v>
      </c>
      <c r="BQ110" s="7">
        <v>-24.713000000000001</v>
      </c>
      <c r="BR110" s="7">
        <v>1.5798000000000001</v>
      </c>
      <c r="BS110" s="7">
        <v>-47.88</v>
      </c>
      <c r="BT110" s="7">
        <v>2.6920000000000002</v>
      </c>
      <c r="BU110" s="7">
        <v>-47.88</v>
      </c>
      <c r="BV110" s="7">
        <v>3.0116000000000001</v>
      </c>
      <c r="BW110" s="7">
        <v>-47.154000000000003</v>
      </c>
      <c r="BX110" s="7">
        <v>2.3464</v>
      </c>
      <c r="BY110" s="7">
        <v>-47.88</v>
      </c>
      <c r="BZ110" s="7">
        <v>1.5798000000000001</v>
      </c>
    </row>
    <row r="111" spans="1:78" x14ac:dyDescent="0.3">
      <c r="A111" t="s">
        <v>92</v>
      </c>
      <c r="B111">
        <v>-20.641153402307655</v>
      </c>
      <c r="C111">
        <v>-47.283060090300175</v>
      </c>
      <c r="D111">
        <v>1.954242509439325</v>
      </c>
      <c r="E111">
        <v>0.3010299956639812</v>
      </c>
      <c r="F111">
        <v>2.0718820073061255</v>
      </c>
      <c r="G111">
        <v>0.3010299956639812</v>
      </c>
      <c r="O111" t="s">
        <v>92</v>
      </c>
      <c r="P111">
        <v>-20.640999999999998</v>
      </c>
      <c r="Q111">
        <v>1.9541999999999999</v>
      </c>
      <c r="R111">
        <v>2.0590999999999999</v>
      </c>
      <c r="S111">
        <v>-0.10482</v>
      </c>
      <c r="T111">
        <v>-20.640999999999998</v>
      </c>
      <c r="U111">
        <v>0.30103000000000002</v>
      </c>
      <c r="V111">
        <v>0.28360999999999997</v>
      </c>
      <c r="W111">
        <v>1.7423999999999999E-2</v>
      </c>
      <c r="X111">
        <v>-20.640999999999998</v>
      </c>
      <c r="Y111">
        <v>2.0718999999999999</v>
      </c>
      <c r="Z111">
        <v>2.5491000000000001</v>
      </c>
      <c r="AA111">
        <v>-0.47716999999999998</v>
      </c>
      <c r="AB111">
        <v>-20.640999999999998</v>
      </c>
      <c r="AC111">
        <v>0.30103000000000002</v>
      </c>
      <c r="AD111">
        <v>0.17549999999999999</v>
      </c>
      <c r="AE111">
        <v>0.12553</v>
      </c>
      <c r="AF111">
        <v>-47.283000000000001</v>
      </c>
      <c r="AG111">
        <v>1.9541999999999999</v>
      </c>
      <c r="AH111">
        <v>2.3062999999999998</v>
      </c>
      <c r="AI111">
        <v>-0.35208</v>
      </c>
      <c r="AJ111">
        <v>-47.283000000000001</v>
      </c>
      <c r="AK111">
        <v>0.30103000000000002</v>
      </c>
      <c r="AL111">
        <v>0.96940000000000004</v>
      </c>
      <c r="AM111">
        <v>-0.66837000000000002</v>
      </c>
      <c r="AN111">
        <v>-47.283000000000001</v>
      </c>
      <c r="AO111">
        <v>2.0718999999999999</v>
      </c>
      <c r="AP111">
        <v>3.1092</v>
      </c>
      <c r="AQ111">
        <v>-1.0373000000000001</v>
      </c>
      <c r="AR111">
        <v>-47.283000000000001</v>
      </c>
      <c r="AS111">
        <v>0.30103000000000002</v>
      </c>
      <c r="AT111">
        <v>1.2814000000000001</v>
      </c>
      <c r="AU111">
        <v>-0.98038000000000003</v>
      </c>
      <c r="AY111" s="7">
        <v>0.82030999999999998</v>
      </c>
      <c r="AZ111" s="7">
        <v>-0.80625000000000002</v>
      </c>
      <c r="BA111" s="7">
        <v>0.37619000000000002</v>
      </c>
      <c r="BB111" s="7">
        <v>-0.89270000000000005</v>
      </c>
      <c r="BF111" s="6">
        <v>0.20002</v>
      </c>
      <c r="BG111" s="7">
        <v>-0.36541000000000001</v>
      </c>
      <c r="BH111" s="6">
        <v>8.5334999999999994E-2</v>
      </c>
      <c r="BI111" s="7">
        <v>-0.46760000000000002</v>
      </c>
      <c r="BJ111" s="7"/>
      <c r="BK111" s="7">
        <v>-22.76</v>
      </c>
      <c r="BL111" s="7">
        <v>3.4226000000000001</v>
      </c>
      <c r="BM111" s="6">
        <v>-20.640999999999998</v>
      </c>
      <c r="BN111" s="6">
        <v>0.30103000000000002</v>
      </c>
      <c r="BO111" s="7">
        <v>-24.32</v>
      </c>
      <c r="BP111" s="7">
        <v>2.6415000000000002</v>
      </c>
      <c r="BQ111" s="6">
        <v>-20.640999999999998</v>
      </c>
      <c r="BR111" s="6">
        <v>0.30103000000000002</v>
      </c>
      <c r="BS111" s="6">
        <v>-47.283000000000001</v>
      </c>
      <c r="BT111" s="6">
        <v>2.0718999999999999</v>
      </c>
      <c r="BU111" s="6">
        <v>-47.283000000000001</v>
      </c>
      <c r="BV111" s="6">
        <v>0.30103000000000002</v>
      </c>
      <c r="BW111" s="6">
        <v>-46.898000000000003</v>
      </c>
      <c r="BX111" s="6">
        <v>2.3578999999999999</v>
      </c>
      <c r="BY111" s="6">
        <v>-47.283000000000001</v>
      </c>
      <c r="BZ111" s="6">
        <v>0.30103000000000002</v>
      </c>
    </row>
    <row r="112" spans="1:78" x14ac:dyDescent="0.3">
      <c r="A112" t="s">
        <v>93</v>
      </c>
      <c r="B112">
        <v>-22.759921699999953</v>
      </c>
      <c r="C112">
        <v>-47.154385800969493</v>
      </c>
      <c r="D112">
        <v>2.3463529744506388</v>
      </c>
      <c r="E112">
        <v>0.47712125471966244</v>
      </c>
      <c r="F112">
        <v>3.422589839851482</v>
      </c>
      <c r="G112">
        <v>0.47712125471966244</v>
      </c>
      <c r="O112" t="s">
        <v>93</v>
      </c>
      <c r="P112">
        <v>-22.76</v>
      </c>
      <c r="Q112">
        <v>2.3464</v>
      </c>
      <c r="R112">
        <v>2.2362000000000002</v>
      </c>
      <c r="S112">
        <v>0.11011</v>
      </c>
      <c r="T112">
        <v>-22.76</v>
      </c>
      <c r="U112">
        <v>0.47711999999999999</v>
      </c>
      <c r="V112">
        <v>0.86248999999999998</v>
      </c>
      <c r="W112">
        <v>-0.38536999999999999</v>
      </c>
      <c r="X112">
        <v>-22.76</v>
      </c>
      <c r="Y112">
        <v>3.4226000000000001</v>
      </c>
      <c r="Z112">
        <v>2.9531999999999998</v>
      </c>
      <c r="AA112">
        <v>0.46934999999999999</v>
      </c>
      <c r="AB112">
        <v>-22.76</v>
      </c>
      <c r="AC112">
        <v>0.47711999999999999</v>
      </c>
      <c r="AD112">
        <v>1.1238999999999999</v>
      </c>
      <c r="AE112">
        <v>-0.64680000000000004</v>
      </c>
      <c r="AF112">
        <v>-47.154000000000003</v>
      </c>
      <c r="AG112">
        <v>2.3464</v>
      </c>
      <c r="AH112">
        <v>2.3209</v>
      </c>
      <c r="AI112">
        <v>2.5454000000000001E-2</v>
      </c>
      <c r="AJ112">
        <v>-47.154000000000003</v>
      </c>
      <c r="AK112">
        <v>0.47711999999999999</v>
      </c>
      <c r="AL112">
        <v>0.98784000000000005</v>
      </c>
      <c r="AM112">
        <v>-0.51071</v>
      </c>
      <c r="AN112">
        <v>-47.154000000000003</v>
      </c>
      <c r="AO112">
        <v>3.4226000000000001</v>
      </c>
      <c r="AP112">
        <v>3.1415000000000002</v>
      </c>
      <c r="AQ112">
        <v>0.28105999999999998</v>
      </c>
      <c r="AR112">
        <v>-47.154000000000003</v>
      </c>
      <c r="AS112">
        <v>0.47711999999999999</v>
      </c>
      <c r="AT112">
        <v>1.3073999999999999</v>
      </c>
      <c r="AU112">
        <v>-0.83026</v>
      </c>
      <c r="AY112" s="6">
        <v>0.46926000000000001</v>
      </c>
      <c r="AZ112" s="6">
        <v>-0.36484</v>
      </c>
      <c r="BA112" s="6">
        <v>0.35687999999999998</v>
      </c>
      <c r="BB112" s="6">
        <v>-0.3926</v>
      </c>
      <c r="BF112" s="7">
        <v>0.16563</v>
      </c>
      <c r="BG112" s="6">
        <v>-0.34832999999999997</v>
      </c>
      <c r="BH112" s="7">
        <v>9.7680000000000003E-2</v>
      </c>
      <c r="BI112" s="6">
        <v>-0.37747999999999998</v>
      </c>
      <c r="BJ112" s="6"/>
      <c r="BK112" s="6">
        <v>-22.744</v>
      </c>
      <c r="BL112" s="6">
        <v>3.2852999999999999</v>
      </c>
      <c r="BM112" s="7">
        <v>-22.76</v>
      </c>
      <c r="BN112" s="7">
        <v>0.47711999999999999</v>
      </c>
      <c r="BO112" s="7">
        <v>-23.713999999999999</v>
      </c>
      <c r="BP112" s="7">
        <v>2.4609000000000001</v>
      </c>
      <c r="BQ112" s="7">
        <v>-22.76</v>
      </c>
      <c r="BR112" s="7">
        <v>0.47711999999999999</v>
      </c>
      <c r="BS112" s="7">
        <v>-47.154000000000003</v>
      </c>
      <c r="BT112" s="7">
        <v>3.4226000000000001</v>
      </c>
      <c r="BU112" s="7">
        <v>-47.154000000000003</v>
      </c>
      <c r="BV112" s="7">
        <v>0.47711999999999999</v>
      </c>
      <c r="BW112" s="7">
        <v>-50.073</v>
      </c>
      <c r="BX112" s="7">
        <v>1.8062</v>
      </c>
      <c r="BY112" s="7">
        <v>-47.154000000000003</v>
      </c>
      <c r="BZ112" s="7">
        <v>0.47711999999999999</v>
      </c>
    </row>
    <row r="113" spans="1:78" x14ac:dyDescent="0.3">
      <c r="A113" t="s">
        <v>94</v>
      </c>
      <c r="B113">
        <v>-22.743771000000002</v>
      </c>
      <c r="C113">
        <v>-46.897802090290753</v>
      </c>
      <c r="D113">
        <v>2.357934847000454</v>
      </c>
      <c r="E113">
        <v>0</v>
      </c>
      <c r="F113">
        <v>3.2853322276438846</v>
      </c>
      <c r="G113">
        <v>0</v>
      </c>
      <c r="O113" t="s">
        <v>94</v>
      </c>
      <c r="P113">
        <v>-22.744</v>
      </c>
      <c r="Q113">
        <v>2.3578999999999999</v>
      </c>
      <c r="R113">
        <v>2.2349000000000001</v>
      </c>
      <c r="S113">
        <v>0.12304</v>
      </c>
      <c r="T113">
        <v>-22.744</v>
      </c>
      <c r="U113">
        <v>0</v>
      </c>
      <c r="V113">
        <v>0.85807999999999995</v>
      </c>
      <c r="W113">
        <v>-0.85807999999999995</v>
      </c>
      <c r="X113">
        <v>-22.744</v>
      </c>
      <c r="Y113">
        <v>3.2852999999999999</v>
      </c>
      <c r="Z113">
        <v>2.9502000000000002</v>
      </c>
      <c r="AA113">
        <v>0.33517000000000002</v>
      </c>
      <c r="AB113">
        <v>-22.744</v>
      </c>
      <c r="AC113">
        <v>0</v>
      </c>
      <c r="AD113">
        <v>1.1167</v>
      </c>
      <c r="AE113">
        <v>-1.1167</v>
      </c>
      <c r="AF113">
        <v>-46.898000000000003</v>
      </c>
      <c r="AG113">
        <v>2.3578999999999999</v>
      </c>
      <c r="AH113">
        <v>2.35</v>
      </c>
      <c r="AI113">
        <v>7.9792999999999999E-3</v>
      </c>
      <c r="AJ113">
        <v>-46.898000000000003</v>
      </c>
      <c r="AK113">
        <v>0</v>
      </c>
      <c r="AL113">
        <v>1.0246</v>
      </c>
      <c r="AM113">
        <v>-1.0246</v>
      </c>
      <c r="AN113">
        <v>-46.898000000000003</v>
      </c>
      <c r="AO113">
        <v>3.2852999999999999</v>
      </c>
      <c r="AP113">
        <v>3.206</v>
      </c>
      <c r="AQ113">
        <v>7.9368999999999995E-2</v>
      </c>
      <c r="AR113">
        <v>-46.898000000000003</v>
      </c>
      <c r="AS113">
        <v>0</v>
      </c>
      <c r="AT113">
        <v>1.3592</v>
      </c>
      <c r="AU113">
        <v>-1.3592</v>
      </c>
      <c r="AY113" s="7">
        <v>5.5046999999999999E-2</v>
      </c>
      <c r="AZ113" s="7">
        <v>0.30202000000000001</v>
      </c>
      <c r="BA113" s="7">
        <v>0.11384</v>
      </c>
      <c r="BB113" s="7">
        <v>0.49092999999999998</v>
      </c>
      <c r="BF113" s="6">
        <v>8.8973999999999998E-2</v>
      </c>
      <c r="BG113" s="7">
        <v>0.53251999999999999</v>
      </c>
      <c r="BH113" s="6">
        <v>0.43047000000000002</v>
      </c>
      <c r="BI113" s="7">
        <v>0.64517999999999998</v>
      </c>
      <c r="BJ113" s="7"/>
      <c r="BK113" s="7">
        <v>-21.417999999999999</v>
      </c>
      <c r="BL113" s="7">
        <v>2.0085999999999999</v>
      </c>
      <c r="BM113" s="6">
        <v>-22.744</v>
      </c>
      <c r="BN113" s="6">
        <v>0</v>
      </c>
      <c r="BO113" s="6">
        <v>-22.927</v>
      </c>
      <c r="BP113" s="6">
        <v>2.5855000000000001</v>
      </c>
      <c r="BQ113" s="6">
        <v>-22.744</v>
      </c>
      <c r="BR113" s="6">
        <v>0</v>
      </c>
      <c r="BS113" s="6">
        <v>-46.898000000000003</v>
      </c>
      <c r="BT113" s="6">
        <v>3.2852999999999999</v>
      </c>
      <c r="BU113" s="6">
        <v>-46.898000000000003</v>
      </c>
      <c r="BV113" s="6">
        <v>0</v>
      </c>
      <c r="BW113" s="6">
        <v>-51.106999999999999</v>
      </c>
      <c r="BX113" s="6">
        <v>1.8194999999999999</v>
      </c>
      <c r="BY113" s="6">
        <v>-46.898000000000003</v>
      </c>
      <c r="BZ113" s="6">
        <v>0</v>
      </c>
    </row>
    <row r="114" spans="1:78" x14ac:dyDescent="0.3">
      <c r="A114" t="s">
        <v>95</v>
      </c>
      <c r="B114">
        <v>-21.418383015</v>
      </c>
      <c r="C114">
        <v>-50.07303627502921</v>
      </c>
      <c r="D114">
        <v>1.8061799739838871</v>
      </c>
      <c r="E114">
        <v>0.3010299956639812</v>
      </c>
      <c r="F114">
        <v>2.0086001717619175</v>
      </c>
      <c r="G114">
        <v>0.3010299956639812</v>
      </c>
      <c r="O114" t="s">
        <v>95</v>
      </c>
      <c r="P114">
        <v>-21.417999999999999</v>
      </c>
      <c r="Q114">
        <v>1.8062</v>
      </c>
      <c r="R114">
        <v>2.1240999999999999</v>
      </c>
      <c r="S114">
        <v>-0.31788</v>
      </c>
      <c r="T114">
        <v>-21.417999999999999</v>
      </c>
      <c r="U114">
        <v>0.30103000000000002</v>
      </c>
      <c r="V114">
        <v>0.49596000000000001</v>
      </c>
      <c r="W114">
        <v>-0.19492999999999999</v>
      </c>
      <c r="X114">
        <v>-21.417999999999999</v>
      </c>
      <c r="Y114">
        <v>2.0085999999999999</v>
      </c>
      <c r="Z114">
        <v>2.6972999999999998</v>
      </c>
      <c r="AA114">
        <v>-0.68872</v>
      </c>
      <c r="AB114">
        <v>-21.417999999999999</v>
      </c>
      <c r="AC114">
        <v>0.30103000000000002</v>
      </c>
      <c r="AD114">
        <v>0.52341000000000004</v>
      </c>
      <c r="AE114">
        <v>-0.22237999999999999</v>
      </c>
      <c r="AF114">
        <v>-50.073</v>
      </c>
      <c r="AG114">
        <v>1.8062</v>
      </c>
      <c r="AH114">
        <v>1.9903999999999999</v>
      </c>
      <c r="AI114">
        <v>-0.18418999999999999</v>
      </c>
      <c r="AJ114">
        <v>-50.073</v>
      </c>
      <c r="AK114">
        <v>0.30103000000000002</v>
      </c>
      <c r="AL114">
        <v>0.56971000000000005</v>
      </c>
      <c r="AM114">
        <v>-0.26867999999999997</v>
      </c>
      <c r="AN114">
        <v>-50.073</v>
      </c>
      <c r="AO114">
        <v>2.0085999999999999</v>
      </c>
      <c r="AP114">
        <v>2.4087000000000001</v>
      </c>
      <c r="AQ114">
        <v>-0.40005000000000002</v>
      </c>
      <c r="AR114">
        <v>-50.073</v>
      </c>
      <c r="AS114">
        <v>0.30103000000000002</v>
      </c>
      <c r="AT114">
        <v>0.71813000000000005</v>
      </c>
      <c r="AU114">
        <v>-0.41710000000000003</v>
      </c>
      <c r="AY114" s="6">
        <v>0.57225999999999999</v>
      </c>
      <c r="AZ114" s="6">
        <v>-1.9406000000000001</v>
      </c>
      <c r="BA114" s="6">
        <v>1.0924</v>
      </c>
      <c r="BB114" s="6">
        <v>-1.0176000000000001</v>
      </c>
      <c r="BF114" s="7">
        <v>2.6932000000000001E-2</v>
      </c>
      <c r="BG114" s="6">
        <v>-1.361</v>
      </c>
      <c r="BH114" s="7">
        <v>0.15909000000000001</v>
      </c>
      <c r="BI114" s="6">
        <v>-0.78222999999999998</v>
      </c>
      <c r="BJ114" s="6"/>
      <c r="BK114" s="6">
        <v>-20.637</v>
      </c>
      <c r="BL114" s="6">
        <v>2.1206</v>
      </c>
      <c r="BM114" s="7">
        <v>-21.417999999999999</v>
      </c>
      <c r="BN114" s="7">
        <v>0.30103000000000002</v>
      </c>
      <c r="BO114" s="7">
        <v>-22.611000000000001</v>
      </c>
      <c r="BP114" s="7">
        <v>2.2279</v>
      </c>
      <c r="BQ114" s="7">
        <v>-21.417999999999999</v>
      </c>
      <c r="BR114" s="7">
        <v>0.30103000000000002</v>
      </c>
      <c r="BS114" s="7">
        <v>-50.073</v>
      </c>
      <c r="BT114" s="7">
        <v>2.0085999999999999</v>
      </c>
      <c r="BU114" s="7">
        <v>-50.073</v>
      </c>
      <c r="BV114" s="7">
        <v>0.30103000000000002</v>
      </c>
      <c r="BW114" s="7">
        <v>-46.997</v>
      </c>
      <c r="BX114" s="7">
        <v>2.6415000000000002</v>
      </c>
      <c r="BY114" s="7">
        <v>-50.073</v>
      </c>
      <c r="BZ114" s="7">
        <v>0.30103000000000002</v>
      </c>
    </row>
    <row r="115" spans="1:78" x14ac:dyDescent="0.3">
      <c r="A115" t="s">
        <v>96</v>
      </c>
      <c r="B115">
        <v>-20.636668999377008</v>
      </c>
      <c r="C115">
        <v>-51.106661019946934</v>
      </c>
      <c r="D115">
        <v>1.8195439355418688</v>
      </c>
      <c r="E115">
        <v>0.6020599913279624</v>
      </c>
      <c r="F115">
        <v>2.12057393120585</v>
      </c>
      <c r="G115">
        <v>0.84509804001425681</v>
      </c>
      <c r="O115" t="s">
        <v>96</v>
      </c>
      <c r="P115">
        <v>-20.637</v>
      </c>
      <c r="Q115">
        <v>1.8194999999999999</v>
      </c>
      <c r="R115">
        <v>2.0587</v>
      </c>
      <c r="S115">
        <v>-0.23913999999999999</v>
      </c>
      <c r="T115">
        <v>-20.637</v>
      </c>
      <c r="U115">
        <v>0.60206000000000004</v>
      </c>
      <c r="V115">
        <v>0.28238000000000002</v>
      </c>
      <c r="W115">
        <v>0.31968000000000002</v>
      </c>
      <c r="X115">
        <v>-20.637</v>
      </c>
      <c r="Y115">
        <v>2.1206</v>
      </c>
      <c r="Z115">
        <v>2.5482</v>
      </c>
      <c r="AA115">
        <v>-0.42763000000000001</v>
      </c>
      <c r="AB115">
        <v>-20.637</v>
      </c>
      <c r="AC115">
        <v>0.84509999999999996</v>
      </c>
      <c r="AD115">
        <v>0.17349999999999999</v>
      </c>
      <c r="AE115">
        <v>0.67159999999999997</v>
      </c>
      <c r="AF115">
        <v>-51.106999999999999</v>
      </c>
      <c r="AG115">
        <v>1.8194999999999999</v>
      </c>
      <c r="AH115">
        <v>1.8733</v>
      </c>
      <c r="AI115">
        <v>-5.3775999999999997E-2</v>
      </c>
      <c r="AJ115">
        <v>-51.106999999999999</v>
      </c>
      <c r="AK115">
        <v>0.60206000000000004</v>
      </c>
      <c r="AL115">
        <v>0.42163</v>
      </c>
      <c r="AM115">
        <v>0.18043000000000001</v>
      </c>
      <c r="AN115">
        <v>-51.106999999999999</v>
      </c>
      <c r="AO115">
        <v>2.1206</v>
      </c>
      <c r="AP115">
        <v>2.1490999999999998</v>
      </c>
      <c r="AQ115">
        <v>-2.853E-2</v>
      </c>
      <c r="AR115">
        <v>-51.106999999999999</v>
      </c>
      <c r="AS115">
        <v>0.84509999999999996</v>
      </c>
      <c r="AT115">
        <v>0.50944999999999996</v>
      </c>
      <c r="AU115">
        <v>0.33563999999999999</v>
      </c>
      <c r="AY115" s="7">
        <v>0.37074000000000001</v>
      </c>
      <c r="AZ115" s="7">
        <v>1.4269000000000001</v>
      </c>
      <c r="BA115" s="7">
        <v>0.36326000000000003</v>
      </c>
      <c r="BB115" s="7">
        <v>1.8085</v>
      </c>
      <c r="BF115" s="6">
        <v>5.5881E-2</v>
      </c>
      <c r="BG115" s="7">
        <v>0.31605</v>
      </c>
      <c r="BH115" s="6">
        <v>0.17454</v>
      </c>
      <c r="BI115" s="7">
        <v>0.52830999999999995</v>
      </c>
      <c r="BJ115" s="7"/>
      <c r="BK115" s="7">
        <v>-24.32</v>
      </c>
      <c r="BL115" s="7">
        <v>4.2320000000000002</v>
      </c>
      <c r="BM115" s="6">
        <v>-20.637</v>
      </c>
      <c r="BN115" s="6">
        <v>0.84509999999999996</v>
      </c>
      <c r="BO115" s="6">
        <v>-22.724</v>
      </c>
      <c r="BP115" s="6">
        <v>2.5402999999999998</v>
      </c>
      <c r="BQ115" s="6">
        <v>-20.637</v>
      </c>
      <c r="BR115" s="6">
        <v>0.60206000000000004</v>
      </c>
      <c r="BS115" s="6">
        <v>-51.106999999999999</v>
      </c>
      <c r="BT115" s="6">
        <v>2.1206</v>
      </c>
      <c r="BU115" s="6">
        <v>-51.106999999999999</v>
      </c>
      <c r="BV115" s="6">
        <v>0.84509999999999996</v>
      </c>
      <c r="BW115" s="7">
        <v>-47.417999999999999</v>
      </c>
      <c r="BX115" s="7">
        <v>2.4609000000000001</v>
      </c>
      <c r="BY115" s="6">
        <v>-51.106999999999999</v>
      </c>
      <c r="BZ115" s="6">
        <v>0.60206000000000004</v>
      </c>
    </row>
    <row r="116" spans="1:78" x14ac:dyDescent="0.3">
      <c r="A116" t="s">
        <v>168</v>
      </c>
      <c r="B116">
        <v>-24.319508883999905</v>
      </c>
      <c r="C116">
        <v>-46.997301864512337</v>
      </c>
      <c r="D116">
        <v>2.6414741105040997</v>
      </c>
      <c r="E116">
        <v>1.9912260756924949</v>
      </c>
      <c r="F116">
        <v>4.2319535691989811</v>
      </c>
      <c r="G116">
        <v>2.9439888750737717</v>
      </c>
      <c r="O116" t="s">
        <v>168</v>
      </c>
      <c r="P116">
        <v>-24.32</v>
      </c>
      <c r="Q116">
        <v>2.6415000000000002</v>
      </c>
      <c r="R116">
        <v>2.3666999999999998</v>
      </c>
      <c r="S116">
        <v>0.27481</v>
      </c>
      <c r="T116">
        <v>-24.32</v>
      </c>
      <c r="U116">
        <v>1.9912000000000001</v>
      </c>
      <c r="V116">
        <v>1.2886</v>
      </c>
      <c r="W116">
        <v>0.70262999999999998</v>
      </c>
      <c r="X116">
        <v>-24.32</v>
      </c>
      <c r="Y116">
        <v>4.2320000000000002</v>
      </c>
      <c r="Z116">
        <v>3.2507000000000001</v>
      </c>
      <c r="AA116">
        <v>0.98119999999999996</v>
      </c>
      <c r="AB116">
        <v>-24.32</v>
      </c>
      <c r="AC116">
        <v>2.944</v>
      </c>
      <c r="AD116">
        <v>1.8220000000000001</v>
      </c>
      <c r="AE116">
        <v>1.1220000000000001</v>
      </c>
      <c r="AF116">
        <v>-46.997</v>
      </c>
      <c r="AG116">
        <v>2.6415000000000002</v>
      </c>
      <c r="AH116">
        <v>2.3386999999999998</v>
      </c>
      <c r="AI116">
        <v>0.30279</v>
      </c>
      <c r="AJ116">
        <v>-46.997</v>
      </c>
      <c r="AK116">
        <v>1.9912000000000001</v>
      </c>
      <c r="AL116">
        <v>1.0103</v>
      </c>
      <c r="AM116">
        <v>0.98089000000000004</v>
      </c>
      <c r="AN116">
        <v>-46.997</v>
      </c>
      <c r="AO116">
        <v>4.2320000000000002</v>
      </c>
      <c r="AP116">
        <v>3.181</v>
      </c>
      <c r="AQ116">
        <v>1.0509999999999999</v>
      </c>
      <c r="AR116">
        <v>-46.997</v>
      </c>
      <c r="AS116">
        <v>2.944</v>
      </c>
      <c r="AT116">
        <v>1.3391</v>
      </c>
      <c r="AU116">
        <v>1.6049</v>
      </c>
      <c r="AY116" s="6">
        <v>4.4762000000000003E-2</v>
      </c>
      <c r="AZ116" s="6">
        <v>2.0289999999999999</v>
      </c>
      <c r="BA116" s="6">
        <v>0.23832999999999999</v>
      </c>
      <c r="BB116" s="6">
        <v>2.3961000000000001</v>
      </c>
      <c r="BF116" s="7">
        <v>0.27798</v>
      </c>
      <c r="BG116" s="6">
        <v>1.1991000000000001</v>
      </c>
      <c r="BH116" s="7">
        <v>0.23971000000000001</v>
      </c>
      <c r="BI116" s="6">
        <v>1.4277</v>
      </c>
      <c r="BJ116" s="6"/>
      <c r="BK116" s="7">
        <v>-23.713999999999999</v>
      </c>
      <c r="BL116" s="7">
        <v>3.0916999999999999</v>
      </c>
      <c r="BM116" s="7">
        <v>-24.32</v>
      </c>
      <c r="BN116" s="7">
        <v>2.944</v>
      </c>
      <c r="BO116" s="7">
        <v>-23.193000000000001</v>
      </c>
      <c r="BP116" s="7">
        <v>2.5465</v>
      </c>
      <c r="BQ116" s="7">
        <v>-24.32</v>
      </c>
      <c r="BR116" s="7">
        <v>1.9912000000000001</v>
      </c>
      <c r="BS116" s="7">
        <v>-46.997</v>
      </c>
      <c r="BT116" s="7">
        <v>4.2320000000000002</v>
      </c>
      <c r="BU116" s="7">
        <v>-46.997</v>
      </c>
      <c r="BV116" s="7">
        <v>2.944</v>
      </c>
      <c r="BW116" s="6">
        <v>-45.462000000000003</v>
      </c>
      <c r="BX116" s="6">
        <v>2.5855000000000001</v>
      </c>
      <c r="BY116" s="7">
        <v>-46.997</v>
      </c>
      <c r="BZ116" s="7">
        <v>1.9912000000000001</v>
      </c>
    </row>
    <row r="117" spans="1:78" x14ac:dyDescent="0.3">
      <c r="A117" t="s">
        <v>97</v>
      </c>
      <c r="B117">
        <v>-21.5953916792139</v>
      </c>
      <c r="C117">
        <v>-50.599425717222353</v>
      </c>
      <c r="D117">
        <v>0.3010299956639812</v>
      </c>
      <c r="E117">
        <v>0</v>
      </c>
      <c r="F117">
        <v>0.3010299956639812</v>
      </c>
      <c r="G117">
        <v>0</v>
      </c>
      <c r="O117" t="s">
        <v>97</v>
      </c>
      <c r="P117">
        <v>-21.594999999999999</v>
      </c>
      <c r="Q117">
        <v>0.30103000000000002</v>
      </c>
      <c r="R117">
        <v>2.1389</v>
      </c>
      <c r="S117">
        <v>-1.8378000000000001</v>
      </c>
      <c r="T117">
        <v>-21.594999999999999</v>
      </c>
      <c r="U117">
        <v>0</v>
      </c>
      <c r="V117">
        <v>0.54432000000000003</v>
      </c>
      <c r="W117">
        <v>-0.54432000000000003</v>
      </c>
      <c r="X117">
        <v>-21.594999999999999</v>
      </c>
      <c r="Y117">
        <v>0.30103000000000002</v>
      </c>
      <c r="Z117">
        <v>2.7311000000000001</v>
      </c>
      <c r="AA117">
        <v>-2.4300999999999999</v>
      </c>
      <c r="AB117">
        <v>-21.594999999999999</v>
      </c>
      <c r="AC117">
        <v>0</v>
      </c>
      <c r="AD117">
        <v>0.60265000000000002</v>
      </c>
      <c r="AE117">
        <v>-0.60265000000000002</v>
      </c>
      <c r="AF117">
        <v>-50.598999999999997</v>
      </c>
      <c r="AG117">
        <v>0.30103000000000002</v>
      </c>
      <c r="AH117">
        <v>1.9308000000000001</v>
      </c>
      <c r="AI117">
        <v>-1.6296999999999999</v>
      </c>
      <c r="AJ117">
        <v>-50.598999999999997</v>
      </c>
      <c r="AK117">
        <v>0</v>
      </c>
      <c r="AL117">
        <v>0.49430000000000002</v>
      </c>
      <c r="AM117">
        <v>-0.49430000000000002</v>
      </c>
      <c r="AN117">
        <v>-50.598999999999997</v>
      </c>
      <c r="AO117">
        <v>0.30103000000000002</v>
      </c>
      <c r="AP117">
        <v>2.2765</v>
      </c>
      <c r="AQ117">
        <v>-1.9754</v>
      </c>
      <c r="AR117">
        <v>-50.598999999999997</v>
      </c>
      <c r="AS117">
        <v>0</v>
      </c>
      <c r="AT117">
        <v>0.61185999999999996</v>
      </c>
      <c r="AU117">
        <v>-0.61185999999999996</v>
      </c>
      <c r="AY117" s="7">
        <v>-0.30753999999999998</v>
      </c>
      <c r="AZ117" s="7">
        <v>-1.6716</v>
      </c>
      <c r="BA117" s="7">
        <v>0.17021</v>
      </c>
      <c r="BB117" s="7">
        <v>-0.95952999999999999</v>
      </c>
      <c r="BF117" s="6">
        <v>-0.10587000000000001</v>
      </c>
      <c r="BG117" s="7">
        <v>-1.1968000000000001</v>
      </c>
      <c r="BH117" s="6">
        <v>1.2008E-2</v>
      </c>
      <c r="BI117" s="7">
        <v>-0.74099999999999999</v>
      </c>
      <c r="BJ117" s="7"/>
      <c r="BK117" s="6">
        <v>-22.927</v>
      </c>
      <c r="BL117" s="6">
        <v>3.6339000000000001</v>
      </c>
      <c r="BM117" s="6">
        <v>-21.594999999999999</v>
      </c>
      <c r="BN117" s="6">
        <v>0</v>
      </c>
      <c r="BO117" s="6">
        <v>-21.994</v>
      </c>
      <c r="BP117" s="6">
        <v>2.3673999999999999</v>
      </c>
      <c r="BQ117" s="6">
        <v>-21.594999999999999</v>
      </c>
      <c r="BR117" s="6">
        <v>0</v>
      </c>
      <c r="BS117" s="7">
        <v>-47.417999999999999</v>
      </c>
      <c r="BT117" s="7">
        <v>3.0916999999999999</v>
      </c>
      <c r="BU117" s="6">
        <v>-50.598999999999997</v>
      </c>
      <c r="BV117" s="6">
        <v>0</v>
      </c>
      <c r="BW117" s="7">
        <v>-45.183999999999997</v>
      </c>
      <c r="BX117" s="7">
        <v>2.2279</v>
      </c>
      <c r="BY117" s="6">
        <v>-50.598999999999997</v>
      </c>
      <c r="BZ117" s="6">
        <v>0</v>
      </c>
    </row>
    <row r="118" spans="1:78" x14ac:dyDescent="0.3">
      <c r="A118" t="s">
        <v>98</v>
      </c>
      <c r="B118">
        <v>-23.714202222999905</v>
      </c>
      <c r="C118">
        <v>-47.418015150930991</v>
      </c>
      <c r="D118">
        <v>2.4608978427565478</v>
      </c>
      <c r="E118">
        <v>0.77815125038364363</v>
      </c>
      <c r="F118">
        <v>3.0916669575956846</v>
      </c>
      <c r="G118">
        <v>0.77815125038364363</v>
      </c>
      <c r="O118" t="s">
        <v>98</v>
      </c>
      <c r="P118">
        <v>-23.713999999999999</v>
      </c>
      <c r="Q118">
        <v>2.4609000000000001</v>
      </c>
      <c r="R118">
        <v>2.3159999999999998</v>
      </c>
      <c r="S118">
        <v>0.14485999999999999</v>
      </c>
      <c r="T118">
        <v>-23.713999999999999</v>
      </c>
      <c r="U118">
        <v>0.77815000000000001</v>
      </c>
      <c r="V118">
        <v>1.1232</v>
      </c>
      <c r="W118">
        <v>-0.34506999999999999</v>
      </c>
      <c r="X118">
        <v>-23.713999999999999</v>
      </c>
      <c r="Y118">
        <v>3.0916999999999999</v>
      </c>
      <c r="Z118">
        <v>3.1353</v>
      </c>
      <c r="AA118">
        <v>-4.3612999999999999E-2</v>
      </c>
      <c r="AB118">
        <v>-23.713999999999999</v>
      </c>
      <c r="AC118">
        <v>0.77815000000000001</v>
      </c>
      <c r="AD118">
        <v>1.5510999999999999</v>
      </c>
      <c r="AE118">
        <v>-0.77293000000000001</v>
      </c>
      <c r="AF118">
        <v>-47.417999999999999</v>
      </c>
      <c r="AG118">
        <v>2.4609000000000001</v>
      </c>
      <c r="AH118">
        <v>2.2909999999999999</v>
      </c>
      <c r="AI118">
        <v>0.16985</v>
      </c>
      <c r="AJ118">
        <v>-47.417999999999999</v>
      </c>
      <c r="AK118">
        <v>0.77815000000000001</v>
      </c>
      <c r="AL118">
        <v>0.95006999999999997</v>
      </c>
      <c r="AM118">
        <v>-0.17191999999999999</v>
      </c>
      <c r="AN118">
        <v>-47.417999999999999</v>
      </c>
      <c r="AO118">
        <v>3.0916999999999999</v>
      </c>
      <c r="AP118">
        <v>3.0752999999999999</v>
      </c>
      <c r="AQ118">
        <v>1.6330999999999998E-2</v>
      </c>
      <c r="AR118">
        <v>-47.417999999999999</v>
      </c>
      <c r="AS118">
        <v>0.77815000000000001</v>
      </c>
      <c r="AT118">
        <v>1.2542</v>
      </c>
      <c r="AU118">
        <v>-0.47600999999999999</v>
      </c>
      <c r="AY118" s="6">
        <v>3.6507999999999999E-2</v>
      </c>
      <c r="AZ118" s="6">
        <v>-0.77722999999999998</v>
      </c>
      <c r="BA118" s="6">
        <v>-5.7152000000000001E-2</v>
      </c>
      <c r="BB118" s="6">
        <v>-0.65303999999999995</v>
      </c>
      <c r="BF118" s="7">
        <v>-0.12401</v>
      </c>
      <c r="BG118" s="6">
        <v>-0.47545999999999999</v>
      </c>
      <c r="BH118" s="7">
        <v>0.12851000000000001</v>
      </c>
      <c r="BI118" s="6">
        <v>-0.41743999999999998</v>
      </c>
      <c r="BJ118" s="6"/>
      <c r="BK118" s="7">
        <v>-22.611000000000001</v>
      </c>
      <c r="BL118" s="7">
        <v>2.6253000000000002</v>
      </c>
      <c r="BM118" s="7">
        <v>-23.713999999999999</v>
      </c>
      <c r="BN118" s="7">
        <v>0.77815000000000001</v>
      </c>
      <c r="BO118" s="7">
        <v>-21.010999999999999</v>
      </c>
      <c r="BP118" s="7">
        <v>2.0413999999999999</v>
      </c>
      <c r="BQ118" s="7">
        <v>-23.713999999999999</v>
      </c>
      <c r="BR118" s="7">
        <v>0.77815000000000001</v>
      </c>
      <c r="BS118" s="6">
        <v>-45.462000000000003</v>
      </c>
      <c r="BT118" s="6">
        <v>3.6339000000000001</v>
      </c>
      <c r="BU118" s="7">
        <v>-47.417999999999999</v>
      </c>
      <c r="BV118" s="7">
        <v>0.77815000000000001</v>
      </c>
      <c r="BW118" s="6">
        <v>-47.646999999999998</v>
      </c>
      <c r="BX118" s="6">
        <v>2.5402999999999998</v>
      </c>
      <c r="BY118" s="7">
        <v>-47.417999999999999</v>
      </c>
      <c r="BZ118" s="7">
        <v>0.77815000000000001</v>
      </c>
    </row>
    <row r="119" spans="1:78" x14ac:dyDescent="0.3">
      <c r="A119" t="s">
        <v>99</v>
      </c>
      <c r="B119">
        <v>-22.926668725898853</v>
      </c>
      <c r="C119">
        <v>-45.46204884623041</v>
      </c>
      <c r="D119">
        <v>2.5854607295085006</v>
      </c>
      <c r="E119">
        <v>0.90308998699194354</v>
      </c>
      <c r="F119">
        <v>3.6338722626583326</v>
      </c>
      <c r="G119">
        <v>0.95424250943932487</v>
      </c>
      <c r="O119" t="s">
        <v>99</v>
      </c>
      <c r="P119">
        <v>-22.927</v>
      </c>
      <c r="Q119">
        <v>2.5855000000000001</v>
      </c>
      <c r="R119">
        <v>2.2502</v>
      </c>
      <c r="S119">
        <v>0.33528000000000002</v>
      </c>
      <c r="T119">
        <v>-22.927</v>
      </c>
      <c r="U119">
        <v>0.90308999999999995</v>
      </c>
      <c r="V119">
        <v>0.90805000000000002</v>
      </c>
      <c r="W119">
        <v>-4.9595000000000004E-3</v>
      </c>
      <c r="X119">
        <v>-22.927</v>
      </c>
      <c r="Y119">
        <v>3.6339000000000001</v>
      </c>
      <c r="Z119">
        <v>2.9849999999999999</v>
      </c>
      <c r="AA119">
        <v>0.64881999999999995</v>
      </c>
      <c r="AB119">
        <v>-22.927</v>
      </c>
      <c r="AC119">
        <v>0.95423999999999998</v>
      </c>
      <c r="AD119">
        <v>1.1986000000000001</v>
      </c>
      <c r="AE119">
        <v>-0.24432000000000001</v>
      </c>
      <c r="AF119">
        <v>-45.462000000000003</v>
      </c>
      <c r="AG119">
        <v>2.5855000000000001</v>
      </c>
      <c r="AH119">
        <v>2.5125000000000002</v>
      </c>
      <c r="AI119">
        <v>7.2912000000000005E-2</v>
      </c>
      <c r="AJ119">
        <v>-45.462000000000003</v>
      </c>
      <c r="AK119">
        <v>0.90308999999999995</v>
      </c>
      <c r="AL119">
        <v>1.2302999999999999</v>
      </c>
      <c r="AM119">
        <v>-0.32718999999999998</v>
      </c>
      <c r="AN119">
        <v>-45.462000000000003</v>
      </c>
      <c r="AO119">
        <v>3.6339000000000001</v>
      </c>
      <c r="AP119">
        <v>3.5665</v>
      </c>
      <c r="AQ119">
        <v>6.7386000000000001E-2</v>
      </c>
      <c r="AR119">
        <v>-45.462000000000003</v>
      </c>
      <c r="AS119">
        <v>0.95423999999999998</v>
      </c>
      <c r="AT119">
        <v>1.6491</v>
      </c>
      <c r="AU119">
        <v>-0.69481000000000004</v>
      </c>
      <c r="AY119" s="7">
        <v>0.62177000000000004</v>
      </c>
      <c r="AZ119" s="7">
        <v>-0.97892000000000001</v>
      </c>
      <c r="BA119" s="7">
        <v>0.28803000000000001</v>
      </c>
      <c r="BB119" s="7">
        <v>-1.3746</v>
      </c>
      <c r="BF119" s="6">
        <v>0.20116000000000001</v>
      </c>
      <c r="BG119" s="7">
        <v>-0.77398999999999996</v>
      </c>
      <c r="BH119" s="6">
        <v>-0.22148000000000001</v>
      </c>
      <c r="BI119" s="7">
        <v>-1.0356000000000001</v>
      </c>
      <c r="BJ119" s="7"/>
      <c r="BK119" s="6">
        <v>-22.724</v>
      </c>
      <c r="BL119" s="6">
        <v>4.1535000000000002</v>
      </c>
      <c r="BM119" s="6">
        <v>-22.927</v>
      </c>
      <c r="BN119" s="6">
        <v>0.95423999999999998</v>
      </c>
      <c r="BO119" s="6">
        <v>-21.858000000000001</v>
      </c>
      <c r="BP119" s="6">
        <v>2.2765</v>
      </c>
      <c r="BQ119" s="6">
        <v>-22.927</v>
      </c>
      <c r="BR119" s="6">
        <v>0.90308999999999995</v>
      </c>
      <c r="BS119" s="7">
        <v>-45.183999999999997</v>
      </c>
      <c r="BT119" s="7">
        <v>2.6253000000000002</v>
      </c>
      <c r="BU119" s="6">
        <v>-45.462000000000003</v>
      </c>
      <c r="BV119" s="6">
        <v>0.95423999999999998</v>
      </c>
      <c r="BW119" s="7">
        <v>-49.384</v>
      </c>
      <c r="BX119" s="7">
        <v>2.5465</v>
      </c>
      <c r="BY119" s="6">
        <v>-45.462000000000003</v>
      </c>
      <c r="BZ119" s="6">
        <v>0.90308999999999995</v>
      </c>
    </row>
    <row r="120" spans="1:78" x14ac:dyDescent="0.3">
      <c r="A120" t="s">
        <v>100</v>
      </c>
      <c r="B120">
        <v>-22.611166885180054</v>
      </c>
      <c r="C120">
        <v>-45.183569424497712</v>
      </c>
      <c r="D120">
        <v>2.2278867046136734</v>
      </c>
      <c r="E120">
        <v>0.6020599913279624</v>
      </c>
      <c r="F120">
        <v>2.6253124509616739</v>
      </c>
      <c r="G120">
        <v>0.6020599913279624</v>
      </c>
      <c r="O120" t="s">
        <v>100</v>
      </c>
      <c r="P120">
        <v>-22.611000000000001</v>
      </c>
      <c r="Q120">
        <v>2.2279</v>
      </c>
      <c r="R120">
        <v>2.2238000000000002</v>
      </c>
      <c r="S120">
        <v>4.0848999999999998E-3</v>
      </c>
      <c r="T120">
        <v>-22.611000000000001</v>
      </c>
      <c r="U120">
        <v>0.60206000000000004</v>
      </c>
      <c r="V120">
        <v>0.82184999999999997</v>
      </c>
      <c r="W120">
        <v>-0.21979000000000001</v>
      </c>
      <c r="X120">
        <v>-22.611000000000001</v>
      </c>
      <c r="Y120">
        <v>2.6253000000000002</v>
      </c>
      <c r="Z120">
        <v>2.9249000000000001</v>
      </c>
      <c r="AA120">
        <v>-0.29954999999999998</v>
      </c>
      <c r="AB120">
        <v>-22.611000000000001</v>
      </c>
      <c r="AC120">
        <v>0.60206000000000004</v>
      </c>
      <c r="AD120">
        <v>1.0572999999999999</v>
      </c>
      <c r="AE120">
        <v>-0.45527000000000001</v>
      </c>
      <c r="AF120">
        <v>-45.183999999999997</v>
      </c>
      <c r="AG120">
        <v>2.2279</v>
      </c>
      <c r="AH120">
        <v>2.5440999999999998</v>
      </c>
      <c r="AI120">
        <v>-0.31619999999999998</v>
      </c>
      <c r="AJ120">
        <v>-45.183999999999997</v>
      </c>
      <c r="AK120">
        <v>0.60206000000000004</v>
      </c>
      <c r="AL120">
        <v>1.2702</v>
      </c>
      <c r="AM120">
        <v>-0.66810999999999998</v>
      </c>
      <c r="AN120">
        <v>-45.183999999999997</v>
      </c>
      <c r="AO120">
        <v>2.6253000000000002</v>
      </c>
      <c r="AP120">
        <v>3.6364000000000001</v>
      </c>
      <c r="AQ120">
        <v>-1.0111000000000001</v>
      </c>
      <c r="AR120">
        <v>-45.183999999999997</v>
      </c>
      <c r="AS120">
        <v>0.60206000000000004</v>
      </c>
      <c r="AT120">
        <v>1.7053</v>
      </c>
      <c r="AU120">
        <v>-1.1032</v>
      </c>
      <c r="AY120" s="6">
        <v>-0.25495000000000001</v>
      </c>
      <c r="AZ120" s="6">
        <v>-1.4449000000000001</v>
      </c>
      <c r="BA120" s="6">
        <v>-0.50805999999999996</v>
      </c>
      <c r="BB120" s="6">
        <v>-1.4695</v>
      </c>
      <c r="BF120" s="7">
        <v>0.23743</v>
      </c>
      <c r="BG120" s="6">
        <v>-1.0584</v>
      </c>
      <c r="BH120" s="7">
        <v>0.15148</v>
      </c>
      <c r="BI120" s="6">
        <v>-1.1028</v>
      </c>
      <c r="BJ120" s="6"/>
      <c r="BK120" s="7">
        <v>-23.193000000000001</v>
      </c>
      <c r="BL120" s="7">
        <v>4.0849000000000002</v>
      </c>
      <c r="BM120" s="7">
        <v>-22.611000000000001</v>
      </c>
      <c r="BN120" s="7">
        <v>0.60206000000000004</v>
      </c>
      <c r="BO120" s="7">
        <v>-24.003</v>
      </c>
      <c r="BP120" s="7">
        <v>2.3483000000000001</v>
      </c>
      <c r="BQ120" s="7">
        <v>-22.611000000000001</v>
      </c>
      <c r="BR120" s="7">
        <v>0.60206000000000004</v>
      </c>
      <c r="BS120" s="6">
        <v>-47.646999999999998</v>
      </c>
      <c r="BT120" s="6">
        <v>4.1535000000000002</v>
      </c>
      <c r="BU120" s="7">
        <v>-45.183999999999997</v>
      </c>
      <c r="BV120" s="7">
        <v>0.60206000000000004</v>
      </c>
      <c r="BW120" s="6">
        <v>-47.424999999999997</v>
      </c>
      <c r="BX120" s="6">
        <v>2.3673999999999999</v>
      </c>
      <c r="BY120" s="7">
        <v>-45.183999999999997</v>
      </c>
      <c r="BZ120" s="7">
        <v>0.60206000000000004</v>
      </c>
    </row>
    <row r="121" spans="1:78" x14ac:dyDescent="0.3">
      <c r="A121" t="s">
        <v>101</v>
      </c>
      <c r="B121">
        <v>-22.723722000000002</v>
      </c>
      <c r="C121">
        <v>-47.646846236158197</v>
      </c>
      <c r="D121">
        <v>2.5403294747908736</v>
      </c>
      <c r="E121">
        <v>1.4471580313422192</v>
      </c>
      <c r="F121">
        <v>4.1535099893008374</v>
      </c>
      <c r="G121">
        <v>1.7481880270062005</v>
      </c>
      <c r="O121" t="s">
        <v>101</v>
      </c>
      <c r="P121">
        <v>-22.724</v>
      </c>
      <c r="Q121">
        <v>2.5402999999999998</v>
      </c>
      <c r="R121">
        <v>2.2332000000000001</v>
      </c>
      <c r="S121">
        <v>0.30712</v>
      </c>
      <c r="T121">
        <v>-22.724</v>
      </c>
      <c r="U121">
        <v>1.4472</v>
      </c>
      <c r="V121">
        <v>0.85260000000000002</v>
      </c>
      <c r="W121">
        <v>0.59455999999999998</v>
      </c>
      <c r="X121">
        <v>-22.724</v>
      </c>
      <c r="Y121">
        <v>4.1535000000000002</v>
      </c>
      <c r="Z121">
        <v>2.9462999999999999</v>
      </c>
      <c r="AA121">
        <v>1.2072000000000001</v>
      </c>
      <c r="AB121">
        <v>-22.724</v>
      </c>
      <c r="AC121">
        <v>1.7482</v>
      </c>
      <c r="AD121">
        <v>1.1076999999999999</v>
      </c>
      <c r="AE121">
        <v>0.64046999999999998</v>
      </c>
      <c r="AF121">
        <v>-47.646999999999998</v>
      </c>
      <c r="AG121">
        <v>2.5402999999999998</v>
      </c>
      <c r="AH121">
        <v>2.2650999999999999</v>
      </c>
      <c r="AI121">
        <v>0.2752</v>
      </c>
      <c r="AJ121">
        <v>-47.646999999999998</v>
      </c>
      <c r="AK121">
        <v>1.4472</v>
      </c>
      <c r="AL121">
        <v>0.91729000000000005</v>
      </c>
      <c r="AM121">
        <v>0.52986999999999995</v>
      </c>
      <c r="AN121">
        <v>-47.646999999999998</v>
      </c>
      <c r="AO121">
        <v>4.1535000000000002</v>
      </c>
      <c r="AP121">
        <v>3.0179</v>
      </c>
      <c r="AQ121">
        <v>1.1355999999999999</v>
      </c>
      <c r="AR121">
        <v>-47.646999999999998</v>
      </c>
      <c r="AS121">
        <v>1.7482</v>
      </c>
      <c r="AT121">
        <v>1.208</v>
      </c>
      <c r="AU121">
        <v>0.54022999999999999</v>
      </c>
      <c r="AY121" s="7">
        <v>-0.62124000000000001</v>
      </c>
      <c r="AZ121" s="7">
        <v>-3.0234E-2</v>
      </c>
      <c r="BA121" s="7">
        <v>-3.7434E-3</v>
      </c>
      <c r="BB121" s="7">
        <v>0.83206000000000002</v>
      </c>
      <c r="BF121" s="6">
        <v>5.7189999999999998E-2</v>
      </c>
      <c r="BG121" s="7">
        <v>0.25941999999999998</v>
      </c>
      <c r="BH121" s="6">
        <v>0.1011</v>
      </c>
      <c r="BI121" s="7">
        <v>0.81608000000000003</v>
      </c>
      <c r="BJ121" s="7"/>
      <c r="BK121" s="6">
        <v>-21.994</v>
      </c>
      <c r="BL121" s="6">
        <v>3.1162999999999998</v>
      </c>
      <c r="BM121" s="6">
        <v>-22.724</v>
      </c>
      <c r="BN121" s="6">
        <v>1.7482</v>
      </c>
      <c r="BO121" s="6">
        <v>-21.768999999999998</v>
      </c>
      <c r="BP121" s="6">
        <v>2.1875</v>
      </c>
      <c r="BQ121" s="6">
        <v>-22.724</v>
      </c>
      <c r="BR121" s="6">
        <v>1.4472</v>
      </c>
      <c r="BS121" s="7">
        <v>-49.384</v>
      </c>
      <c r="BT121" s="7">
        <v>4.0849000000000002</v>
      </c>
      <c r="BU121" s="6">
        <v>-47.646999999999998</v>
      </c>
      <c r="BV121" s="6">
        <v>1.7482</v>
      </c>
      <c r="BW121" s="7">
        <v>-48.222000000000001</v>
      </c>
      <c r="BX121" s="7">
        <v>2.0413999999999999</v>
      </c>
      <c r="BY121" s="6">
        <v>-47.646999999999998</v>
      </c>
      <c r="BZ121" s="6">
        <v>1.4472</v>
      </c>
    </row>
    <row r="122" spans="1:78" x14ac:dyDescent="0.3">
      <c r="A122" t="s">
        <v>102</v>
      </c>
      <c r="B122">
        <v>-23.192991495000008</v>
      </c>
      <c r="C122">
        <v>-49.383974489660609</v>
      </c>
      <c r="D122">
        <v>2.5465426634781312</v>
      </c>
      <c r="E122">
        <v>0</v>
      </c>
      <c r="F122">
        <v>4.0848621390484219</v>
      </c>
      <c r="G122">
        <v>0</v>
      </c>
      <c r="O122" t="s">
        <v>102</v>
      </c>
      <c r="P122">
        <v>-23.193000000000001</v>
      </c>
      <c r="Q122">
        <v>2.5465</v>
      </c>
      <c r="R122">
        <v>2.2725</v>
      </c>
      <c r="S122">
        <v>0.27409</v>
      </c>
      <c r="T122">
        <v>-23.193000000000001</v>
      </c>
      <c r="U122">
        <v>0</v>
      </c>
      <c r="V122">
        <v>0.98080999999999996</v>
      </c>
      <c r="W122">
        <v>-0.98080999999999996</v>
      </c>
      <c r="X122">
        <v>-23.193000000000001</v>
      </c>
      <c r="Y122">
        <v>4.0849000000000002</v>
      </c>
      <c r="Z122">
        <v>3.0358999999999998</v>
      </c>
      <c r="AA122">
        <v>1.0489999999999999</v>
      </c>
      <c r="AB122">
        <v>-23.193000000000001</v>
      </c>
      <c r="AC122">
        <v>0</v>
      </c>
      <c r="AD122">
        <v>1.3178000000000001</v>
      </c>
      <c r="AE122">
        <v>-1.3178000000000001</v>
      </c>
      <c r="AF122">
        <v>-49.384</v>
      </c>
      <c r="AG122">
        <v>2.5465</v>
      </c>
      <c r="AH122">
        <v>2.0684</v>
      </c>
      <c r="AI122">
        <v>0.47814000000000001</v>
      </c>
      <c r="AJ122">
        <v>-49.384</v>
      </c>
      <c r="AK122">
        <v>0</v>
      </c>
      <c r="AL122">
        <v>0.66842999999999997</v>
      </c>
      <c r="AM122">
        <v>-0.66842999999999997</v>
      </c>
      <c r="AN122">
        <v>-49.384</v>
      </c>
      <c r="AO122">
        <v>4.0849000000000002</v>
      </c>
      <c r="AP122">
        <v>2.5817000000000001</v>
      </c>
      <c r="AQ122">
        <v>1.5032000000000001</v>
      </c>
      <c r="AR122">
        <v>-49.384</v>
      </c>
      <c r="AS122">
        <v>0</v>
      </c>
      <c r="AT122">
        <v>0.85724999999999996</v>
      </c>
      <c r="AU122">
        <v>-0.85724999999999996</v>
      </c>
      <c r="AY122" s="6">
        <v>0.77978000000000003</v>
      </c>
      <c r="AZ122" s="6">
        <v>1.0406</v>
      </c>
      <c r="BA122" s="6">
        <v>0.55864999999999998</v>
      </c>
      <c r="BB122" s="6">
        <v>0.90281</v>
      </c>
      <c r="BF122" s="7">
        <v>-7.4039999999999995E-2</v>
      </c>
      <c r="BG122" s="6">
        <v>0.89666000000000001</v>
      </c>
      <c r="BH122" s="7">
        <v>0.18583</v>
      </c>
      <c r="BI122" s="6">
        <v>0.79285000000000005</v>
      </c>
      <c r="BJ122" s="6"/>
      <c r="BK122" s="7">
        <v>-21.010999999999999</v>
      </c>
      <c r="BL122" s="7">
        <v>2.1492</v>
      </c>
      <c r="BM122" s="7">
        <v>-23.193000000000001</v>
      </c>
      <c r="BN122" s="7">
        <v>0</v>
      </c>
      <c r="BO122" s="7">
        <v>-21.539000000000001</v>
      </c>
      <c r="BP122" s="7">
        <v>1.6335</v>
      </c>
      <c r="BQ122" s="7">
        <v>-23.193000000000001</v>
      </c>
      <c r="BR122" s="7">
        <v>0</v>
      </c>
      <c r="BS122" s="6">
        <v>-47.424999999999997</v>
      </c>
      <c r="BT122" s="6">
        <v>3.1162999999999998</v>
      </c>
      <c r="BU122" s="7">
        <v>-49.384</v>
      </c>
      <c r="BV122" s="7">
        <v>0</v>
      </c>
      <c r="BW122" s="6">
        <v>-47.481000000000002</v>
      </c>
      <c r="BX122" s="6">
        <v>2.2765</v>
      </c>
      <c r="BY122" s="7">
        <v>-49.384</v>
      </c>
      <c r="BZ122" s="7">
        <v>0</v>
      </c>
    </row>
    <row r="123" spans="1:78" x14ac:dyDescent="0.3">
      <c r="A123" t="s">
        <v>103</v>
      </c>
      <c r="B123">
        <v>-21.994049295000003</v>
      </c>
      <c r="C123">
        <v>-47.425172881653872</v>
      </c>
      <c r="D123">
        <v>2.3673559210260189</v>
      </c>
      <c r="E123">
        <v>0.84509804001425681</v>
      </c>
      <c r="F123">
        <v>3.1162755875805441</v>
      </c>
      <c r="G123">
        <v>1.3010299956639813</v>
      </c>
      <c r="O123" t="s">
        <v>103</v>
      </c>
      <c r="P123">
        <v>-21.994</v>
      </c>
      <c r="Q123">
        <v>2.3673999999999999</v>
      </c>
      <c r="R123">
        <v>2.1722000000000001</v>
      </c>
      <c r="S123">
        <v>0.19516</v>
      </c>
      <c r="T123">
        <v>-21.994</v>
      </c>
      <c r="U123">
        <v>0.84509999999999996</v>
      </c>
      <c r="V123">
        <v>0.65324000000000004</v>
      </c>
      <c r="W123">
        <v>0.19186</v>
      </c>
      <c r="X123">
        <v>-21.994</v>
      </c>
      <c r="Y123">
        <v>3.1162999999999998</v>
      </c>
      <c r="Z123">
        <v>2.8071000000000002</v>
      </c>
      <c r="AA123">
        <v>0.30914000000000003</v>
      </c>
      <c r="AB123">
        <v>-21.994</v>
      </c>
      <c r="AC123">
        <v>1.3009999999999999</v>
      </c>
      <c r="AD123">
        <v>0.78108999999999995</v>
      </c>
      <c r="AE123">
        <v>0.51993999999999996</v>
      </c>
      <c r="AF123">
        <v>-47.424999999999997</v>
      </c>
      <c r="AG123">
        <v>2.3673999999999999</v>
      </c>
      <c r="AH123">
        <v>2.2902</v>
      </c>
      <c r="AI123">
        <v>7.7122999999999997E-2</v>
      </c>
      <c r="AJ123">
        <v>-47.424999999999997</v>
      </c>
      <c r="AK123">
        <v>0.84509999999999996</v>
      </c>
      <c r="AL123">
        <v>0.94903999999999999</v>
      </c>
      <c r="AM123">
        <v>-0.10395</v>
      </c>
      <c r="AN123">
        <v>-47.424999999999997</v>
      </c>
      <c r="AO123">
        <v>3.1162999999999998</v>
      </c>
      <c r="AP123">
        <v>3.0735000000000001</v>
      </c>
      <c r="AQ123">
        <v>4.2736999999999997E-2</v>
      </c>
      <c r="AR123">
        <v>-47.424999999999997</v>
      </c>
      <c r="AS123">
        <v>1.3009999999999999</v>
      </c>
      <c r="AT123">
        <v>1.2526999999999999</v>
      </c>
      <c r="AU123">
        <v>4.8314999999999997E-2</v>
      </c>
      <c r="AY123" s="7">
        <v>0.63617999999999997</v>
      </c>
      <c r="AZ123" s="7">
        <v>0.86599000000000004</v>
      </c>
      <c r="BA123" s="7">
        <v>0.51848000000000005</v>
      </c>
      <c r="BB123" s="7">
        <v>0.59040000000000004</v>
      </c>
      <c r="BF123" s="6">
        <v>0.10666</v>
      </c>
      <c r="BG123" s="7">
        <v>0.65595999999999999</v>
      </c>
      <c r="BH123" s="6">
        <v>-5.7383E-3</v>
      </c>
      <c r="BI123" s="7">
        <v>0.48770999999999998</v>
      </c>
      <c r="BJ123" s="7"/>
      <c r="BK123" s="6">
        <v>-21.858000000000001</v>
      </c>
      <c r="BL123" s="6">
        <v>2.7839</v>
      </c>
      <c r="BM123" s="6">
        <v>-21.994</v>
      </c>
      <c r="BN123" s="6">
        <v>1.3009999999999999</v>
      </c>
      <c r="BO123" s="6">
        <v>-24.494</v>
      </c>
      <c r="BP123" s="6">
        <v>2.2967</v>
      </c>
      <c r="BQ123" s="6">
        <v>-21.994</v>
      </c>
      <c r="BR123" s="6">
        <v>0.84509999999999996</v>
      </c>
      <c r="BS123" s="7">
        <v>-48.222000000000001</v>
      </c>
      <c r="BT123" s="7">
        <v>2.1492</v>
      </c>
      <c r="BU123" s="6">
        <v>-47.424999999999997</v>
      </c>
      <c r="BV123" s="6">
        <v>1.3009999999999999</v>
      </c>
      <c r="BW123" s="7">
        <v>-46.411999999999999</v>
      </c>
      <c r="BX123" s="7">
        <v>2.3483000000000001</v>
      </c>
      <c r="BY123" s="6">
        <v>-47.424999999999997</v>
      </c>
      <c r="BZ123" s="6">
        <v>0.84509999999999996</v>
      </c>
    </row>
    <row r="124" spans="1:78" x14ac:dyDescent="0.3">
      <c r="A124" t="s">
        <v>104</v>
      </c>
      <c r="B124">
        <v>-21.010999499367802</v>
      </c>
      <c r="C124">
        <v>-48.222265751502015</v>
      </c>
      <c r="D124">
        <v>2.0413926851582249</v>
      </c>
      <c r="E124">
        <v>2.0211892990699383</v>
      </c>
      <c r="F124">
        <v>2.1492191126553797</v>
      </c>
      <c r="G124">
        <v>2.8228216453031045</v>
      </c>
      <c r="O124" t="s">
        <v>104</v>
      </c>
      <c r="P124">
        <v>-21.010999999999999</v>
      </c>
      <c r="Q124">
        <v>2.0413999999999999</v>
      </c>
      <c r="R124">
        <v>2.09</v>
      </c>
      <c r="S124">
        <v>-4.8597000000000001E-2</v>
      </c>
      <c r="T124">
        <v>-21.010999999999999</v>
      </c>
      <c r="U124">
        <v>2.0211999999999999</v>
      </c>
      <c r="V124">
        <v>0.38464999999999999</v>
      </c>
      <c r="W124">
        <v>1.6365000000000001</v>
      </c>
      <c r="X124">
        <v>-21.010999999999999</v>
      </c>
      <c r="Y124">
        <v>2.1492</v>
      </c>
      <c r="Z124">
        <v>2.6196000000000002</v>
      </c>
      <c r="AA124">
        <v>-0.47038999999999997</v>
      </c>
      <c r="AB124">
        <v>-21.010999999999999</v>
      </c>
      <c r="AC124">
        <v>2.8228</v>
      </c>
      <c r="AD124">
        <v>0.34105999999999997</v>
      </c>
      <c r="AE124">
        <v>2.4817999999999998</v>
      </c>
      <c r="AF124">
        <v>-48.222000000000001</v>
      </c>
      <c r="AG124">
        <v>2.0413999999999999</v>
      </c>
      <c r="AH124">
        <v>2.2000000000000002</v>
      </c>
      <c r="AI124">
        <v>-0.15856999999999999</v>
      </c>
      <c r="AJ124">
        <v>-48.222000000000001</v>
      </c>
      <c r="AK124">
        <v>2.0211999999999999</v>
      </c>
      <c r="AL124">
        <v>0.83484999999999998</v>
      </c>
      <c r="AM124">
        <v>1.1862999999999999</v>
      </c>
      <c r="AN124">
        <v>-48.222000000000001</v>
      </c>
      <c r="AO124">
        <v>2.1492</v>
      </c>
      <c r="AP124">
        <v>2.8734000000000002</v>
      </c>
      <c r="AQ124">
        <v>-0.72416999999999998</v>
      </c>
      <c r="AR124">
        <v>-48.222000000000001</v>
      </c>
      <c r="AS124">
        <v>2.8228</v>
      </c>
      <c r="AT124">
        <v>1.0918000000000001</v>
      </c>
      <c r="AU124">
        <v>1.7310000000000001</v>
      </c>
      <c r="AY124" s="6">
        <v>-3.6631999999999998E-2</v>
      </c>
      <c r="AZ124" s="6">
        <v>-0.52190000000000003</v>
      </c>
      <c r="BA124" s="6">
        <v>-0.17465</v>
      </c>
      <c r="BB124" s="6">
        <v>-0.54915999999999998</v>
      </c>
      <c r="BF124" s="7">
        <v>0.27385999999999999</v>
      </c>
      <c r="BG124" s="6">
        <v>-0.27102999999999999</v>
      </c>
      <c r="BH124" s="7">
        <v>9.9679000000000004E-2</v>
      </c>
      <c r="BI124" s="6">
        <v>-0.30299999999999999</v>
      </c>
      <c r="BJ124" s="6"/>
      <c r="BK124" s="7">
        <v>-24.003</v>
      </c>
      <c r="BL124" s="7">
        <v>3.0910000000000002</v>
      </c>
      <c r="BM124" s="7">
        <v>-21.010999999999999</v>
      </c>
      <c r="BN124" s="7">
        <v>2.8228</v>
      </c>
      <c r="BO124" s="7">
        <v>-22.065000000000001</v>
      </c>
      <c r="BP124" s="7">
        <v>2.0293999999999999</v>
      </c>
      <c r="BQ124" s="7">
        <v>-21.010999999999999</v>
      </c>
      <c r="BR124" s="7">
        <v>2.0211999999999999</v>
      </c>
      <c r="BS124" s="6">
        <v>-47.481000000000002</v>
      </c>
      <c r="BT124" s="6">
        <v>2.7839</v>
      </c>
      <c r="BU124" s="7">
        <v>-48.222000000000001</v>
      </c>
      <c r="BV124" s="7">
        <v>2.8228</v>
      </c>
      <c r="BW124" s="6">
        <v>-52.115000000000002</v>
      </c>
      <c r="BX124" s="6">
        <v>2.1875</v>
      </c>
      <c r="BY124" s="7">
        <v>-48.222000000000001</v>
      </c>
      <c r="BZ124" s="7">
        <v>2.0211999999999999</v>
      </c>
    </row>
    <row r="125" spans="1:78" x14ac:dyDescent="0.3">
      <c r="A125" t="s">
        <v>105</v>
      </c>
      <c r="B125">
        <v>-21.858362505000006</v>
      </c>
      <c r="C125">
        <v>-47.48140964335802</v>
      </c>
      <c r="D125">
        <v>2.2764618041732443</v>
      </c>
      <c r="E125">
        <v>1.4771212547196624</v>
      </c>
      <c r="F125">
        <v>2.7839035792727351</v>
      </c>
      <c r="G125">
        <v>1.6127838567197355</v>
      </c>
      <c r="O125" t="s">
        <v>105</v>
      </c>
      <c r="P125">
        <v>-21.858000000000001</v>
      </c>
      <c r="Q125">
        <v>2.2765</v>
      </c>
      <c r="R125">
        <v>2.1608000000000001</v>
      </c>
      <c r="S125">
        <v>0.11561</v>
      </c>
      <c r="T125">
        <v>-21.858000000000001</v>
      </c>
      <c r="U125">
        <v>1.4771000000000001</v>
      </c>
      <c r="V125">
        <v>0.61617</v>
      </c>
      <c r="W125">
        <v>0.86094999999999999</v>
      </c>
      <c r="X125">
        <v>-21.858000000000001</v>
      </c>
      <c r="Y125">
        <v>2.7839</v>
      </c>
      <c r="Z125">
        <v>2.7812999999999999</v>
      </c>
      <c r="AA125">
        <v>2.6489E-3</v>
      </c>
      <c r="AB125">
        <v>-21.858000000000001</v>
      </c>
      <c r="AC125">
        <v>1.6128</v>
      </c>
      <c r="AD125">
        <v>0.72036</v>
      </c>
      <c r="AE125">
        <v>0.89242999999999995</v>
      </c>
      <c r="AF125">
        <v>-47.481000000000002</v>
      </c>
      <c r="AG125">
        <v>2.2765</v>
      </c>
      <c r="AH125">
        <v>2.2839</v>
      </c>
      <c r="AI125">
        <v>-7.4026999999999999E-3</v>
      </c>
      <c r="AJ125">
        <v>-47.481000000000002</v>
      </c>
      <c r="AK125">
        <v>1.4771000000000001</v>
      </c>
      <c r="AL125">
        <v>0.94098999999999999</v>
      </c>
      <c r="AM125">
        <v>0.53613</v>
      </c>
      <c r="AN125">
        <v>-47.481000000000002</v>
      </c>
      <c r="AO125">
        <v>2.7839</v>
      </c>
      <c r="AP125">
        <v>3.0594000000000001</v>
      </c>
      <c r="AQ125">
        <v>-0.27550999999999998</v>
      </c>
      <c r="AR125">
        <v>-47.481000000000002</v>
      </c>
      <c r="AS125">
        <v>1.6128</v>
      </c>
      <c r="AT125">
        <v>1.2414000000000001</v>
      </c>
      <c r="AU125">
        <v>0.37141999999999997</v>
      </c>
      <c r="AY125" s="7">
        <v>-0.77398</v>
      </c>
      <c r="AZ125" s="7">
        <v>0.69689999999999996</v>
      </c>
      <c r="BA125" s="7">
        <v>-0.37901000000000001</v>
      </c>
      <c r="BB125" s="7">
        <v>1.5527</v>
      </c>
      <c r="BF125" s="6">
        <v>-0.30116999999999999</v>
      </c>
      <c r="BG125" s="7">
        <v>0.32395000000000002</v>
      </c>
      <c r="BH125" s="6">
        <v>-1.9250999999999999E-3</v>
      </c>
      <c r="BI125" s="7">
        <v>0.84997999999999996</v>
      </c>
      <c r="BJ125" s="7"/>
      <c r="BK125" s="6">
        <v>-21.768999999999998</v>
      </c>
      <c r="BL125" s="6">
        <v>2.5888</v>
      </c>
      <c r="BM125" s="6">
        <v>-21.858000000000001</v>
      </c>
      <c r="BN125" s="6">
        <v>1.6128</v>
      </c>
      <c r="BO125" s="7">
        <v>-24.100999999999999</v>
      </c>
      <c r="BP125" s="7">
        <v>2.6395</v>
      </c>
      <c r="BQ125" s="6">
        <v>-21.858000000000001</v>
      </c>
      <c r="BR125" s="6">
        <v>1.4771000000000001</v>
      </c>
      <c r="BS125" s="7">
        <v>-46.411999999999999</v>
      </c>
      <c r="BT125" s="7">
        <v>3.0910000000000002</v>
      </c>
      <c r="BU125" s="6">
        <v>-47.481000000000002</v>
      </c>
      <c r="BV125" s="6">
        <v>1.6128</v>
      </c>
      <c r="BW125" s="7">
        <v>-49.857999999999997</v>
      </c>
      <c r="BX125" s="7">
        <v>1.6335</v>
      </c>
      <c r="BY125" s="6">
        <v>-47.481000000000002</v>
      </c>
      <c r="BZ125" s="6">
        <v>1.4771000000000001</v>
      </c>
    </row>
    <row r="126" spans="1:78" x14ac:dyDescent="0.3">
      <c r="A126" t="s">
        <v>169</v>
      </c>
      <c r="B126">
        <v>-24.003021500000003</v>
      </c>
      <c r="C126">
        <v>-46.412049583612436</v>
      </c>
      <c r="D126">
        <v>2.3483048630481607</v>
      </c>
      <c r="E126">
        <v>1.3424226808222062</v>
      </c>
      <c r="F126">
        <v>3.0909630765957314</v>
      </c>
      <c r="G126">
        <v>2.6384892569546374</v>
      </c>
      <c r="O126" t="s">
        <v>169</v>
      </c>
      <c r="P126">
        <v>-24.003</v>
      </c>
      <c r="Q126">
        <v>2.3483000000000001</v>
      </c>
      <c r="R126">
        <v>2.3401999999999998</v>
      </c>
      <c r="S126">
        <v>8.1112000000000007E-3</v>
      </c>
      <c r="T126">
        <v>-24.003</v>
      </c>
      <c r="U126">
        <v>1.3424</v>
      </c>
      <c r="V126">
        <v>1.2020999999999999</v>
      </c>
      <c r="W126">
        <v>0.14029</v>
      </c>
      <c r="X126">
        <v>-24.003</v>
      </c>
      <c r="Y126">
        <v>3.0910000000000002</v>
      </c>
      <c r="Z126">
        <v>3.1903999999999999</v>
      </c>
      <c r="AA126">
        <v>-9.9412E-2</v>
      </c>
      <c r="AB126">
        <v>-24.003</v>
      </c>
      <c r="AC126">
        <v>2.6385000000000001</v>
      </c>
      <c r="AD126">
        <v>1.6803999999999999</v>
      </c>
      <c r="AE126">
        <v>0.95813000000000004</v>
      </c>
      <c r="AF126">
        <v>-46.411999999999999</v>
      </c>
      <c r="AG126">
        <v>2.3483000000000001</v>
      </c>
      <c r="AH126">
        <v>2.4049999999999998</v>
      </c>
      <c r="AI126">
        <v>-5.6660000000000002E-2</v>
      </c>
      <c r="AJ126">
        <v>-46.411999999999999</v>
      </c>
      <c r="AK126">
        <v>1.3424</v>
      </c>
      <c r="AL126">
        <v>1.0942000000000001</v>
      </c>
      <c r="AM126">
        <v>0.24823999999999999</v>
      </c>
      <c r="AN126">
        <v>-46.411999999999999</v>
      </c>
      <c r="AO126">
        <v>3.0910000000000002</v>
      </c>
      <c r="AP126">
        <v>3.3279000000000001</v>
      </c>
      <c r="AQ126">
        <v>-0.23696999999999999</v>
      </c>
      <c r="AR126">
        <v>-46.411999999999999</v>
      </c>
      <c r="AS126">
        <v>2.6385000000000001</v>
      </c>
      <c r="AT126">
        <v>1.4573</v>
      </c>
      <c r="AU126">
        <v>1.1812</v>
      </c>
      <c r="AY126" s="6">
        <v>0.27778999999999998</v>
      </c>
      <c r="AZ126" s="6">
        <v>-0.62300999999999995</v>
      </c>
      <c r="BA126" s="6">
        <v>3.6158000000000003E-2</v>
      </c>
      <c r="BB126" s="6">
        <v>-0.86499999999999999</v>
      </c>
      <c r="BF126" s="7">
        <v>0.25174000000000002</v>
      </c>
      <c r="BG126" s="6">
        <v>-0.37085000000000001</v>
      </c>
      <c r="BH126" s="7">
        <v>0.30936000000000002</v>
      </c>
      <c r="BI126" s="6">
        <v>-0.53535999999999995</v>
      </c>
      <c r="BJ126" s="6"/>
      <c r="BK126" s="7">
        <v>-21.539000000000001</v>
      </c>
      <c r="BL126" s="7">
        <v>1.7708999999999999</v>
      </c>
      <c r="BM126" s="7">
        <v>-24.003</v>
      </c>
      <c r="BN126" s="7">
        <v>2.6385000000000001</v>
      </c>
      <c r="BO126" s="6">
        <v>-21.588999999999999</v>
      </c>
      <c r="BP126" s="6">
        <v>2.0863999999999998</v>
      </c>
      <c r="BQ126" s="7">
        <v>-24.003</v>
      </c>
      <c r="BR126" s="7">
        <v>1.3424</v>
      </c>
      <c r="BS126" s="6">
        <v>-52.115000000000002</v>
      </c>
      <c r="BT126" s="6">
        <v>2.5888</v>
      </c>
      <c r="BU126" s="7">
        <v>-46.411999999999999</v>
      </c>
      <c r="BV126" s="7">
        <v>2.6385000000000001</v>
      </c>
      <c r="BW126" s="6">
        <v>-47.841000000000001</v>
      </c>
      <c r="BX126" s="6">
        <v>2.2967</v>
      </c>
      <c r="BY126" s="7">
        <v>-46.411999999999999</v>
      </c>
      <c r="BZ126" s="7">
        <v>1.3424</v>
      </c>
    </row>
    <row r="127" spans="1:78" x14ac:dyDescent="0.3">
      <c r="A127" t="s">
        <v>106</v>
      </c>
      <c r="B127">
        <v>-21.768781995000001</v>
      </c>
      <c r="C127">
        <v>-52.115275826996601</v>
      </c>
      <c r="D127">
        <v>2.1875207208364631</v>
      </c>
      <c r="E127">
        <v>0</v>
      </c>
      <c r="F127">
        <v>2.5888317255942073</v>
      </c>
      <c r="G127">
        <v>0</v>
      </c>
      <c r="O127" t="s">
        <v>106</v>
      </c>
      <c r="P127">
        <v>-21.768999999999998</v>
      </c>
      <c r="Q127">
        <v>2.1875</v>
      </c>
      <c r="R127">
        <v>2.1534</v>
      </c>
      <c r="S127">
        <v>3.4161999999999998E-2</v>
      </c>
      <c r="T127">
        <v>-21.768999999999998</v>
      </c>
      <c r="U127">
        <v>0</v>
      </c>
      <c r="V127">
        <v>0.59169000000000005</v>
      </c>
      <c r="W127">
        <v>-0.59169000000000005</v>
      </c>
      <c r="X127">
        <v>-21.768999999999998</v>
      </c>
      <c r="Y127">
        <v>2.5888</v>
      </c>
      <c r="Z127">
        <v>2.7642000000000002</v>
      </c>
      <c r="AA127">
        <v>-0.17533000000000001</v>
      </c>
      <c r="AB127">
        <v>-21.768999999999998</v>
      </c>
      <c r="AC127">
        <v>0</v>
      </c>
      <c r="AD127">
        <v>0.68025999999999998</v>
      </c>
      <c r="AE127">
        <v>-0.68025999999999998</v>
      </c>
      <c r="AF127">
        <v>-52.115000000000002</v>
      </c>
      <c r="AG127">
        <v>2.1875</v>
      </c>
      <c r="AH127">
        <v>1.7591000000000001</v>
      </c>
      <c r="AI127">
        <v>0.42842000000000002</v>
      </c>
      <c r="AJ127">
        <v>-52.115000000000002</v>
      </c>
      <c r="AK127">
        <v>0</v>
      </c>
      <c r="AL127">
        <v>0.27714</v>
      </c>
      <c r="AM127">
        <v>-0.27714</v>
      </c>
      <c r="AN127">
        <v>-52.115000000000002</v>
      </c>
      <c r="AO127">
        <v>2.5888</v>
      </c>
      <c r="AP127">
        <v>1.8957999999999999</v>
      </c>
      <c r="AQ127">
        <v>0.69298999999999999</v>
      </c>
      <c r="AR127">
        <v>-52.115000000000002</v>
      </c>
      <c r="AS127">
        <v>0</v>
      </c>
      <c r="AT127">
        <v>0.30581999999999998</v>
      </c>
      <c r="AU127">
        <v>-0.30581999999999998</v>
      </c>
      <c r="AY127" s="7">
        <v>0.78725999999999996</v>
      </c>
      <c r="AZ127" s="7">
        <v>-0.91615999999999997</v>
      </c>
      <c r="BA127" s="7">
        <v>0.86290999999999995</v>
      </c>
      <c r="BB127" s="7">
        <v>-1.024</v>
      </c>
      <c r="BF127" s="6">
        <v>-7.8958E-2</v>
      </c>
      <c r="BG127" s="7">
        <v>-0.73568</v>
      </c>
      <c r="BH127" s="6">
        <v>-0.24177999999999999</v>
      </c>
      <c r="BI127" s="7">
        <v>-0.78673000000000004</v>
      </c>
      <c r="BJ127" s="7"/>
      <c r="BK127" s="6">
        <v>-24.494</v>
      </c>
      <c r="BL127" s="6">
        <v>2.94</v>
      </c>
      <c r="BM127" s="6">
        <v>-21.768999999999998</v>
      </c>
      <c r="BN127" s="6">
        <v>0</v>
      </c>
      <c r="BO127" s="7">
        <v>-22.413</v>
      </c>
      <c r="BP127" s="7">
        <v>2.5366</v>
      </c>
      <c r="BQ127" s="6">
        <v>-21.768999999999998</v>
      </c>
      <c r="BR127" s="6">
        <v>0</v>
      </c>
      <c r="BS127" s="7">
        <v>-49.857999999999997</v>
      </c>
      <c r="BT127" s="7">
        <v>1.7708999999999999</v>
      </c>
      <c r="BU127" s="6">
        <v>-52.115000000000002</v>
      </c>
      <c r="BV127" s="6">
        <v>0</v>
      </c>
      <c r="BW127" s="7">
        <v>-48.177999999999997</v>
      </c>
      <c r="BX127" s="7">
        <v>2.0293999999999999</v>
      </c>
      <c r="BY127" s="6">
        <v>-52.115000000000002</v>
      </c>
      <c r="BZ127" s="6">
        <v>0</v>
      </c>
    </row>
    <row r="128" spans="1:78" x14ac:dyDescent="0.3">
      <c r="A128" t="s">
        <v>107</v>
      </c>
      <c r="B128">
        <v>-21.538867499355003</v>
      </c>
      <c r="C128">
        <v>-49.857735234791051</v>
      </c>
      <c r="D128">
        <v>1.6334684555795864</v>
      </c>
      <c r="E128">
        <v>0.47712125471966244</v>
      </c>
      <c r="F128">
        <v>1.7708520116421442</v>
      </c>
      <c r="G128">
        <v>0.77815125038364363</v>
      </c>
      <c r="O128" t="s">
        <v>107</v>
      </c>
      <c r="P128">
        <v>-21.539000000000001</v>
      </c>
      <c r="Q128">
        <v>1.6335</v>
      </c>
      <c r="R128">
        <v>2.1341000000000001</v>
      </c>
      <c r="S128">
        <v>-0.50065999999999999</v>
      </c>
      <c r="T128">
        <v>-21.539000000000001</v>
      </c>
      <c r="U128">
        <v>0.47711999999999999</v>
      </c>
      <c r="V128">
        <v>0.52888000000000002</v>
      </c>
      <c r="W128">
        <v>-5.1756000000000003E-2</v>
      </c>
      <c r="X128">
        <v>-21.539000000000001</v>
      </c>
      <c r="Y128">
        <v>1.7708999999999999</v>
      </c>
      <c r="Z128">
        <v>2.7202999999999999</v>
      </c>
      <c r="AA128">
        <v>-0.94945999999999997</v>
      </c>
      <c r="AB128">
        <v>-21.539000000000001</v>
      </c>
      <c r="AC128">
        <v>0.77815000000000001</v>
      </c>
      <c r="AD128">
        <v>0.57733999999999996</v>
      </c>
      <c r="AE128">
        <v>0.20080999999999999</v>
      </c>
      <c r="AF128">
        <v>-49.857999999999997</v>
      </c>
      <c r="AG128">
        <v>1.6335</v>
      </c>
      <c r="AH128">
        <v>2.0148000000000001</v>
      </c>
      <c r="AI128">
        <v>-0.38129000000000002</v>
      </c>
      <c r="AJ128">
        <v>-49.857999999999997</v>
      </c>
      <c r="AK128">
        <v>0.47711999999999999</v>
      </c>
      <c r="AL128">
        <v>0.60055999999999998</v>
      </c>
      <c r="AM128">
        <v>-0.12343</v>
      </c>
      <c r="AN128">
        <v>-49.857999999999997</v>
      </c>
      <c r="AO128">
        <v>1.7708999999999999</v>
      </c>
      <c r="AP128">
        <v>2.4626999999999999</v>
      </c>
      <c r="AQ128">
        <v>-0.69186000000000003</v>
      </c>
      <c r="AR128">
        <v>-49.857999999999997</v>
      </c>
      <c r="AS128">
        <v>0.77815000000000001</v>
      </c>
      <c r="AT128">
        <v>0.76160000000000005</v>
      </c>
      <c r="AU128">
        <v>1.6549000000000001E-2</v>
      </c>
      <c r="AY128" s="6">
        <v>-0.65463000000000005</v>
      </c>
      <c r="AZ128" s="6">
        <v>1.2525999999999999</v>
      </c>
      <c r="BA128" s="6">
        <v>-0.53264</v>
      </c>
      <c r="BB128" s="6">
        <v>0.81657000000000002</v>
      </c>
      <c r="BF128" s="7">
        <v>8.0409999999999995E-2</v>
      </c>
      <c r="BG128" s="6">
        <v>1.0349999999999999</v>
      </c>
      <c r="BH128" s="7">
        <v>0.17237</v>
      </c>
      <c r="BI128" s="6">
        <v>0.80625000000000002</v>
      </c>
      <c r="BJ128" s="6"/>
      <c r="BK128" s="7">
        <v>-22.065000000000001</v>
      </c>
      <c r="BL128" s="7">
        <v>2.5249999999999999</v>
      </c>
      <c r="BM128" s="7">
        <v>-21.539000000000001</v>
      </c>
      <c r="BN128" s="7">
        <v>0.77815000000000001</v>
      </c>
      <c r="BO128" s="6">
        <v>-23.745000000000001</v>
      </c>
      <c r="BP128" s="6">
        <v>2.0211999999999999</v>
      </c>
      <c r="BQ128" s="7">
        <v>-21.539000000000001</v>
      </c>
      <c r="BR128" s="7">
        <v>0.47711999999999999</v>
      </c>
      <c r="BS128" s="6">
        <v>-47.841000000000001</v>
      </c>
      <c r="BT128" s="6">
        <v>2.94</v>
      </c>
      <c r="BU128" s="7">
        <v>-49.857999999999997</v>
      </c>
      <c r="BV128" s="7">
        <v>0.77815000000000001</v>
      </c>
      <c r="BW128" s="6">
        <v>-48.765000000000001</v>
      </c>
      <c r="BX128" s="6">
        <v>1.6435</v>
      </c>
      <c r="BY128" s="7">
        <v>-49.857999999999997</v>
      </c>
      <c r="BZ128" s="7">
        <v>0.47711999999999999</v>
      </c>
    </row>
    <row r="129" spans="1:78" x14ac:dyDescent="0.3">
      <c r="A129" t="s">
        <v>170</v>
      </c>
      <c r="B129">
        <v>-24.494251427999906</v>
      </c>
      <c r="C129">
        <v>-47.841054751674982</v>
      </c>
      <c r="D129">
        <v>2.2966651902615309</v>
      </c>
      <c r="E129">
        <v>1.5314789170422551</v>
      </c>
      <c r="F129">
        <v>2.9400181550076634</v>
      </c>
      <c r="G129">
        <v>2.9360107957152097</v>
      </c>
      <c r="O129" t="s">
        <v>170</v>
      </c>
      <c r="P129">
        <v>-24.494</v>
      </c>
      <c r="Q129">
        <v>2.2967</v>
      </c>
      <c r="R129">
        <v>2.3813</v>
      </c>
      <c r="S129">
        <v>-8.4607000000000002E-2</v>
      </c>
      <c r="T129">
        <v>-24.494</v>
      </c>
      <c r="U129">
        <v>1.5315000000000001</v>
      </c>
      <c r="V129">
        <v>1.3363</v>
      </c>
      <c r="W129">
        <v>0.19514000000000001</v>
      </c>
      <c r="X129">
        <v>-24.494</v>
      </c>
      <c r="Y129">
        <v>2.94</v>
      </c>
      <c r="Z129">
        <v>3.2841</v>
      </c>
      <c r="AA129">
        <v>-0.34406999999999999</v>
      </c>
      <c r="AB129">
        <v>-24.494</v>
      </c>
      <c r="AC129">
        <v>2.9359999999999999</v>
      </c>
      <c r="AD129">
        <v>1.9001999999999999</v>
      </c>
      <c r="AE129">
        <v>1.0358000000000001</v>
      </c>
      <c r="AF129">
        <v>-47.841000000000001</v>
      </c>
      <c r="AG129">
        <v>2.2967</v>
      </c>
      <c r="AH129">
        <v>2.2431000000000001</v>
      </c>
      <c r="AI129">
        <v>5.3529E-2</v>
      </c>
      <c r="AJ129">
        <v>-47.841000000000001</v>
      </c>
      <c r="AK129">
        <v>1.5315000000000001</v>
      </c>
      <c r="AL129">
        <v>0.88946000000000003</v>
      </c>
      <c r="AM129">
        <v>0.64200999999999997</v>
      </c>
      <c r="AN129">
        <v>-47.841000000000001</v>
      </c>
      <c r="AO129">
        <v>2.94</v>
      </c>
      <c r="AP129">
        <v>2.9691000000000001</v>
      </c>
      <c r="AQ129">
        <v>-2.9090999999999999E-2</v>
      </c>
      <c r="AR129">
        <v>-47.841000000000001</v>
      </c>
      <c r="AS129">
        <v>2.9359999999999999</v>
      </c>
      <c r="AT129">
        <v>1.1688000000000001</v>
      </c>
      <c r="AU129">
        <v>1.7673000000000001</v>
      </c>
      <c r="AY129" s="7">
        <v>0.83157000000000003</v>
      </c>
      <c r="AZ129" s="7">
        <v>0.85780000000000001</v>
      </c>
      <c r="BA129" s="7">
        <v>0.6573</v>
      </c>
      <c r="BB129" s="7">
        <v>0.81147000000000002</v>
      </c>
      <c r="BF129" s="6">
        <v>2.2852999999999998E-2</v>
      </c>
      <c r="BG129" s="7">
        <v>0.91274</v>
      </c>
      <c r="BH129" s="6">
        <v>2.1368999999999999E-2</v>
      </c>
      <c r="BI129" s="7">
        <v>0.86570999999999998</v>
      </c>
      <c r="BJ129" s="7"/>
      <c r="BK129" s="6">
        <v>-24.22</v>
      </c>
      <c r="BL129" s="6">
        <v>1.7924</v>
      </c>
      <c r="BM129" s="6">
        <v>-24.494</v>
      </c>
      <c r="BN129" s="6">
        <v>2.9359999999999999</v>
      </c>
      <c r="BO129" s="7">
        <v>-23.532</v>
      </c>
      <c r="BP129" s="7">
        <v>2.5943999999999998</v>
      </c>
      <c r="BQ129" s="6">
        <v>-24.494</v>
      </c>
      <c r="BR129" s="6">
        <v>1.5315000000000001</v>
      </c>
      <c r="BS129" s="7">
        <v>-48.177999999999997</v>
      </c>
      <c r="BT129" s="7">
        <v>2.5249999999999999</v>
      </c>
      <c r="BU129" s="6">
        <v>-47.841000000000001</v>
      </c>
      <c r="BV129" s="6">
        <v>2.9359999999999999</v>
      </c>
      <c r="BW129" s="7">
        <v>-48.366999999999997</v>
      </c>
      <c r="BX129" s="7">
        <v>2.6395</v>
      </c>
      <c r="BY129" s="6">
        <v>-47.841000000000001</v>
      </c>
      <c r="BZ129" s="6">
        <v>1.5315000000000001</v>
      </c>
    </row>
    <row r="130" spans="1:78" x14ac:dyDescent="0.3">
      <c r="A130" t="s">
        <v>108</v>
      </c>
      <c r="B130">
        <v>-22.064934664020004</v>
      </c>
      <c r="C130">
        <v>-48.177705754140838</v>
      </c>
      <c r="D130">
        <v>2.0293837776852097</v>
      </c>
      <c r="E130">
        <v>0.6020599913279624</v>
      </c>
      <c r="F130">
        <v>2.5250448070368452</v>
      </c>
      <c r="G130">
        <v>0.84509804001425681</v>
      </c>
      <c r="O130" t="s">
        <v>108</v>
      </c>
      <c r="P130">
        <v>-22.065000000000001</v>
      </c>
      <c r="Q130">
        <v>2.0293999999999999</v>
      </c>
      <c r="R130">
        <v>2.1781000000000001</v>
      </c>
      <c r="S130">
        <v>-0.14874000000000001</v>
      </c>
      <c r="T130">
        <v>-22.065000000000001</v>
      </c>
      <c r="U130">
        <v>0.60206000000000004</v>
      </c>
      <c r="V130">
        <v>0.67261000000000004</v>
      </c>
      <c r="W130">
        <v>-7.0548E-2</v>
      </c>
      <c r="X130">
        <v>-22.065000000000001</v>
      </c>
      <c r="Y130">
        <v>2.5249999999999999</v>
      </c>
      <c r="Z130">
        <v>2.8207</v>
      </c>
      <c r="AA130">
        <v>-0.29561999999999999</v>
      </c>
      <c r="AB130">
        <v>-22.065000000000001</v>
      </c>
      <c r="AC130">
        <v>0.84509999999999996</v>
      </c>
      <c r="AD130">
        <v>0.81281999999999999</v>
      </c>
      <c r="AE130">
        <v>3.2273999999999997E-2</v>
      </c>
      <c r="AF130">
        <v>-48.177999999999997</v>
      </c>
      <c r="AG130">
        <v>2.0293999999999999</v>
      </c>
      <c r="AH130">
        <v>2.2050000000000001</v>
      </c>
      <c r="AI130">
        <v>-0.17563000000000001</v>
      </c>
      <c r="AJ130">
        <v>-48.177999999999997</v>
      </c>
      <c r="AK130">
        <v>0.60206000000000004</v>
      </c>
      <c r="AL130">
        <v>0.84123999999999999</v>
      </c>
      <c r="AM130">
        <v>-0.23918</v>
      </c>
      <c r="AN130">
        <v>-48.177999999999997</v>
      </c>
      <c r="AO130">
        <v>2.5249999999999999</v>
      </c>
      <c r="AP130">
        <v>2.8845999999999998</v>
      </c>
      <c r="AQ130">
        <v>-0.35953000000000002</v>
      </c>
      <c r="AR130">
        <v>-48.177999999999997</v>
      </c>
      <c r="AS130">
        <v>0.84509999999999996</v>
      </c>
      <c r="AT130">
        <v>1.1008</v>
      </c>
      <c r="AU130">
        <v>-0.25568999999999997</v>
      </c>
      <c r="AY130" s="6">
        <v>-0.54256000000000004</v>
      </c>
      <c r="AZ130" s="6">
        <v>0.73011000000000004</v>
      </c>
      <c r="BA130" s="6">
        <v>-0.31234000000000001</v>
      </c>
      <c r="BB130" s="6">
        <v>1.3424</v>
      </c>
      <c r="BF130" s="7">
        <v>0.17015</v>
      </c>
      <c r="BG130" s="6">
        <v>0.67956000000000005</v>
      </c>
      <c r="BH130" s="7">
        <v>8.5831000000000005E-2</v>
      </c>
      <c r="BI130" s="6">
        <v>1.0495000000000001</v>
      </c>
      <c r="BJ130" s="6"/>
      <c r="BK130" s="7">
        <v>-24.100999999999999</v>
      </c>
      <c r="BL130" s="7">
        <v>4.4132999999999996</v>
      </c>
      <c r="BM130" s="7">
        <v>-22.065000000000001</v>
      </c>
      <c r="BN130" s="7">
        <v>0.84509999999999996</v>
      </c>
      <c r="BO130" s="6">
        <v>-22.568999999999999</v>
      </c>
      <c r="BP130" s="6">
        <v>1.9912000000000001</v>
      </c>
      <c r="BQ130" s="7">
        <v>-22.065000000000001</v>
      </c>
      <c r="BR130" s="7">
        <v>0.60206000000000004</v>
      </c>
      <c r="BS130" s="6">
        <v>-48.765000000000001</v>
      </c>
      <c r="BT130" s="6">
        <v>1.7924</v>
      </c>
      <c r="BU130" s="7">
        <v>-48.177999999999997</v>
      </c>
      <c r="BV130" s="7">
        <v>0.84509999999999996</v>
      </c>
      <c r="BW130" s="6">
        <v>-48.072000000000003</v>
      </c>
      <c r="BX130" s="6">
        <v>2.0863999999999998</v>
      </c>
      <c r="BY130" s="7">
        <v>-48.177999999999997</v>
      </c>
      <c r="BZ130" s="7">
        <v>0.60206000000000004</v>
      </c>
    </row>
    <row r="131" spans="1:78" x14ac:dyDescent="0.3">
      <c r="A131" t="s">
        <v>109</v>
      </c>
      <c r="B131">
        <v>-24.220268457556852</v>
      </c>
      <c r="C131">
        <v>-48.765477481482321</v>
      </c>
      <c r="D131">
        <v>1.6434526764861874</v>
      </c>
      <c r="E131">
        <v>0.90308998699194354</v>
      </c>
      <c r="F131">
        <v>1.7923916894982539</v>
      </c>
      <c r="G131">
        <v>0.95424250943932487</v>
      </c>
      <c r="O131" t="s">
        <v>109</v>
      </c>
      <c r="P131">
        <v>-24.22</v>
      </c>
      <c r="Q131">
        <v>1.6435</v>
      </c>
      <c r="R131">
        <v>2.3584000000000001</v>
      </c>
      <c r="S131">
        <v>-0.71491000000000005</v>
      </c>
      <c r="T131">
        <v>-24.22</v>
      </c>
      <c r="U131">
        <v>0.90308999999999995</v>
      </c>
      <c r="V131">
        <v>1.2615000000000001</v>
      </c>
      <c r="W131">
        <v>-0.35838999999999999</v>
      </c>
      <c r="X131">
        <v>-24.22</v>
      </c>
      <c r="Y131">
        <v>1.7924</v>
      </c>
      <c r="Z131">
        <v>3.2317999999999998</v>
      </c>
      <c r="AA131">
        <v>-1.4394</v>
      </c>
      <c r="AB131">
        <v>-24.22</v>
      </c>
      <c r="AC131">
        <v>0.95423999999999998</v>
      </c>
      <c r="AD131">
        <v>1.7776000000000001</v>
      </c>
      <c r="AE131">
        <v>-0.82335999999999998</v>
      </c>
      <c r="AF131">
        <v>-48.765000000000001</v>
      </c>
      <c r="AG131">
        <v>1.6435</v>
      </c>
      <c r="AH131">
        <v>2.1383999999999999</v>
      </c>
      <c r="AI131">
        <v>-0.495</v>
      </c>
      <c r="AJ131">
        <v>-48.765000000000001</v>
      </c>
      <c r="AK131">
        <v>0.90308999999999995</v>
      </c>
      <c r="AL131">
        <v>0.75702999999999998</v>
      </c>
      <c r="AM131">
        <v>0.14606</v>
      </c>
      <c r="AN131">
        <v>-48.765000000000001</v>
      </c>
      <c r="AO131">
        <v>1.7924</v>
      </c>
      <c r="AP131">
        <v>2.7370000000000001</v>
      </c>
      <c r="AQ131">
        <v>-0.94459000000000004</v>
      </c>
      <c r="AR131">
        <v>-48.765000000000001</v>
      </c>
      <c r="AS131">
        <v>0.95423999999999998</v>
      </c>
      <c r="AT131">
        <v>0.98211999999999999</v>
      </c>
      <c r="AU131">
        <v>-2.7876999999999999E-2</v>
      </c>
      <c r="AY131" s="7">
        <v>0.11317000000000001</v>
      </c>
      <c r="AZ131" s="7">
        <v>0.68623999999999996</v>
      </c>
      <c r="BA131" s="7">
        <v>0.13089000000000001</v>
      </c>
      <c r="BB131" s="7">
        <v>1.0144</v>
      </c>
      <c r="BF131" s="7">
        <v>0.16850000000000001</v>
      </c>
      <c r="BG131" s="7">
        <v>1.0122</v>
      </c>
      <c r="BH131" s="6">
        <v>0.11082</v>
      </c>
      <c r="BI131" s="7">
        <v>1.1976</v>
      </c>
      <c r="BJ131" s="7"/>
      <c r="BK131" s="6">
        <v>-21.588999999999999</v>
      </c>
      <c r="BL131" s="6">
        <v>2.2989000000000002</v>
      </c>
      <c r="BM131" s="6">
        <v>-24.22</v>
      </c>
      <c r="BN131" s="6">
        <v>0.95423999999999998</v>
      </c>
      <c r="BO131" s="7">
        <v>-23.658000000000001</v>
      </c>
      <c r="BP131" s="7">
        <v>2.5402999999999998</v>
      </c>
      <c r="BQ131" s="6">
        <v>-24.22</v>
      </c>
      <c r="BR131" s="6">
        <v>0.90308999999999995</v>
      </c>
      <c r="BS131" s="7">
        <v>-48.366999999999997</v>
      </c>
      <c r="BT131" s="7">
        <v>4.4132999999999996</v>
      </c>
      <c r="BU131" s="6">
        <v>-48.765000000000001</v>
      </c>
      <c r="BV131" s="6">
        <v>0.95423999999999998</v>
      </c>
      <c r="BW131" s="7">
        <v>-47.564</v>
      </c>
      <c r="BX131" s="7">
        <v>2.5366</v>
      </c>
      <c r="BY131" s="6">
        <v>-48.765000000000001</v>
      </c>
      <c r="BZ131" s="6">
        <v>0.90308999999999995</v>
      </c>
    </row>
    <row r="132" spans="1:78" x14ac:dyDescent="0.3">
      <c r="A132" t="s">
        <v>110</v>
      </c>
      <c r="B132">
        <v>-24.101200310693006</v>
      </c>
      <c r="C132">
        <v>-48.367071155950498</v>
      </c>
      <c r="D132">
        <v>2.6394864892685859</v>
      </c>
      <c r="E132">
        <v>2.1553360374650619</v>
      </c>
      <c r="F132">
        <v>4.4132997640812519</v>
      </c>
      <c r="G132">
        <v>2.9513375187959179</v>
      </c>
      <c r="O132" t="s">
        <v>110</v>
      </c>
      <c r="P132">
        <v>-24.100999999999999</v>
      </c>
      <c r="Q132">
        <v>2.6395</v>
      </c>
      <c r="R132">
        <v>2.3483999999999998</v>
      </c>
      <c r="S132">
        <v>0.29108000000000001</v>
      </c>
      <c r="T132">
        <v>-24.100999999999999</v>
      </c>
      <c r="U132">
        <v>2.1553</v>
      </c>
      <c r="V132">
        <v>1.2290000000000001</v>
      </c>
      <c r="W132">
        <v>0.92637999999999998</v>
      </c>
      <c r="X132">
        <v>-24.100999999999999</v>
      </c>
      <c r="Y132">
        <v>4.4132999999999996</v>
      </c>
      <c r="Z132">
        <v>3.2090999999999998</v>
      </c>
      <c r="AA132">
        <v>1.2041999999999999</v>
      </c>
      <c r="AB132">
        <v>-24.100999999999999</v>
      </c>
      <c r="AC132">
        <v>2.9512999999999998</v>
      </c>
      <c r="AD132">
        <v>1.7242999999999999</v>
      </c>
      <c r="AE132">
        <v>1.2270000000000001</v>
      </c>
      <c r="AF132">
        <v>-48.366999999999997</v>
      </c>
      <c r="AG132">
        <v>2.6395</v>
      </c>
      <c r="AH132">
        <v>2.1836000000000002</v>
      </c>
      <c r="AI132">
        <v>0.45591999999999999</v>
      </c>
      <c r="AJ132">
        <v>-48.366999999999997</v>
      </c>
      <c r="AK132">
        <v>2.1553</v>
      </c>
      <c r="AL132">
        <v>0.81411</v>
      </c>
      <c r="AM132">
        <v>1.3411999999999999</v>
      </c>
      <c r="AN132">
        <v>-48.366999999999997</v>
      </c>
      <c r="AO132">
        <v>4.4132999999999996</v>
      </c>
      <c r="AP132">
        <v>2.8370000000000002</v>
      </c>
      <c r="AQ132">
        <v>1.5763</v>
      </c>
      <c r="AR132">
        <v>-48.366999999999997</v>
      </c>
      <c r="AS132">
        <v>2.9512999999999998</v>
      </c>
      <c r="AT132">
        <v>1.0626</v>
      </c>
      <c r="AU132">
        <v>1.8888</v>
      </c>
      <c r="AY132" s="6">
        <v>-0.25950000000000001</v>
      </c>
      <c r="AZ132" s="6">
        <v>1.6931</v>
      </c>
      <c r="BA132" s="6">
        <v>-6.5888000000000002E-2</v>
      </c>
      <c r="BB132" s="6">
        <v>1.7688999999999999</v>
      </c>
      <c r="BF132" s="6">
        <v>0.29937999999999998</v>
      </c>
      <c r="BG132" s="6">
        <v>1.3914</v>
      </c>
      <c r="BH132" s="7">
        <v>4.6273000000000002E-2</v>
      </c>
      <c r="BI132" s="6">
        <v>1.4572000000000001</v>
      </c>
      <c r="BJ132" s="6"/>
      <c r="BK132" s="7">
        <v>-22.413</v>
      </c>
      <c r="BL132" s="7">
        <v>3.9834999999999998</v>
      </c>
      <c r="BM132" s="7">
        <v>-24.100999999999999</v>
      </c>
      <c r="BN132" s="7">
        <v>2.9512999999999998</v>
      </c>
      <c r="BO132" s="6">
        <v>-22.605</v>
      </c>
      <c r="BP132" s="6">
        <v>2.1461000000000001</v>
      </c>
      <c r="BQ132" s="7">
        <v>-24.100999999999999</v>
      </c>
      <c r="BR132" s="7">
        <v>2.1553</v>
      </c>
      <c r="BS132" s="6">
        <v>-48.072000000000003</v>
      </c>
      <c r="BT132" s="6">
        <v>2.2989000000000002</v>
      </c>
      <c r="BU132" s="7">
        <v>-48.366999999999997</v>
      </c>
      <c r="BV132" s="7">
        <v>2.9512999999999998</v>
      </c>
      <c r="BW132" s="6">
        <v>-46.393999999999998</v>
      </c>
      <c r="BX132" s="6">
        <v>2.0211999999999999</v>
      </c>
      <c r="BY132" s="7">
        <v>-48.366999999999997</v>
      </c>
      <c r="BZ132" s="7">
        <v>2.1553</v>
      </c>
    </row>
    <row r="133" spans="1:78" x14ac:dyDescent="0.3">
      <c r="A133" t="s">
        <v>111</v>
      </c>
      <c r="B133">
        <v>-21.589189499357602</v>
      </c>
      <c r="C133">
        <v>-48.072330066710776</v>
      </c>
      <c r="D133">
        <v>2.0863598306747484</v>
      </c>
      <c r="E133">
        <v>0</v>
      </c>
      <c r="F133">
        <v>2.2988530764097068</v>
      </c>
      <c r="G133">
        <v>0</v>
      </c>
      <c r="O133" t="s">
        <v>111</v>
      </c>
      <c r="P133">
        <v>-21.588999999999999</v>
      </c>
      <c r="Q133">
        <v>2.0863999999999998</v>
      </c>
      <c r="R133">
        <v>2.1383000000000001</v>
      </c>
      <c r="S133">
        <v>-5.1980999999999999E-2</v>
      </c>
      <c r="T133">
        <v>-21.588999999999999</v>
      </c>
      <c r="U133">
        <v>0</v>
      </c>
      <c r="V133">
        <v>0.54262999999999995</v>
      </c>
      <c r="W133">
        <v>-0.54262999999999995</v>
      </c>
      <c r="X133">
        <v>-21.588999999999999</v>
      </c>
      <c r="Y133">
        <v>2.2989000000000002</v>
      </c>
      <c r="Z133">
        <v>2.7299000000000002</v>
      </c>
      <c r="AA133">
        <v>-0.43104999999999999</v>
      </c>
      <c r="AB133">
        <v>-21.588999999999999</v>
      </c>
      <c r="AC133">
        <v>0</v>
      </c>
      <c r="AD133">
        <v>0.59987000000000001</v>
      </c>
      <c r="AE133">
        <v>-0.59987000000000001</v>
      </c>
      <c r="AF133">
        <v>-48.072000000000003</v>
      </c>
      <c r="AG133">
        <v>2.0863999999999998</v>
      </c>
      <c r="AH133">
        <v>2.2168999999999999</v>
      </c>
      <c r="AI133">
        <v>-0.13059000000000001</v>
      </c>
      <c r="AJ133">
        <v>-48.072000000000003</v>
      </c>
      <c r="AK133">
        <v>0</v>
      </c>
      <c r="AL133">
        <v>0.85633000000000004</v>
      </c>
      <c r="AM133">
        <v>-0.85633000000000004</v>
      </c>
      <c r="AN133">
        <v>-48.072000000000003</v>
      </c>
      <c r="AO133">
        <v>2.2989000000000002</v>
      </c>
      <c r="AP133">
        <v>2.911</v>
      </c>
      <c r="AQ133">
        <v>-0.61217999999999995</v>
      </c>
      <c r="AR133">
        <v>-48.072000000000003</v>
      </c>
      <c r="AS133">
        <v>0</v>
      </c>
      <c r="AT133">
        <v>1.1221000000000001</v>
      </c>
      <c r="AU133">
        <v>-1.1221000000000001</v>
      </c>
      <c r="AY133" s="7">
        <v>1.5231E-2</v>
      </c>
      <c r="AZ133" s="7">
        <v>-0.58309</v>
      </c>
      <c r="BA133" s="7">
        <v>-0.26646999999999998</v>
      </c>
      <c r="BB133" s="7">
        <v>-1.1972</v>
      </c>
      <c r="BF133" s="7">
        <v>0.12204</v>
      </c>
      <c r="BG133" s="7">
        <v>-0.53239000000000003</v>
      </c>
      <c r="BH133" s="6">
        <v>-0.56479000000000001</v>
      </c>
      <c r="BI133" s="7">
        <v>-0.90963000000000005</v>
      </c>
      <c r="BJ133" s="7"/>
      <c r="BK133" s="6">
        <v>-23.745000000000001</v>
      </c>
      <c r="BL133" s="6">
        <v>2.3283999999999998</v>
      </c>
      <c r="BM133" s="6">
        <v>-21.588999999999999</v>
      </c>
      <c r="BN133" s="6">
        <v>0</v>
      </c>
      <c r="BO133" s="7">
        <v>-20.931999999999999</v>
      </c>
      <c r="BP133" s="7">
        <v>1.9912000000000001</v>
      </c>
      <c r="BQ133" s="6">
        <v>-21.588999999999999</v>
      </c>
      <c r="BR133" s="6">
        <v>0</v>
      </c>
      <c r="BS133" s="7">
        <v>-47.564</v>
      </c>
      <c r="BT133" s="7">
        <v>3.9834999999999998</v>
      </c>
      <c r="BU133" s="6">
        <v>-48.072000000000003</v>
      </c>
      <c r="BV133" s="6">
        <v>0</v>
      </c>
      <c r="BW133" s="7">
        <v>-45.847000000000001</v>
      </c>
      <c r="BX133" s="7">
        <v>2.5943999999999998</v>
      </c>
      <c r="BY133" s="6">
        <v>-48.072000000000003</v>
      </c>
      <c r="BZ133" s="6">
        <v>0</v>
      </c>
    </row>
    <row r="134" spans="1:78" x14ac:dyDescent="0.3">
      <c r="A134" t="s">
        <v>112</v>
      </c>
      <c r="B134">
        <v>-22.412511500000004</v>
      </c>
      <c r="C134">
        <v>-47.563533238434395</v>
      </c>
      <c r="D134">
        <v>2.53655844257153</v>
      </c>
      <c r="E134">
        <v>1.3979400086720377</v>
      </c>
      <c r="F134">
        <v>3.9834909718151663</v>
      </c>
      <c r="G134">
        <v>1.4623979978989561</v>
      </c>
      <c r="O134" t="s">
        <v>112</v>
      </c>
      <c r="P134">
        <v>-22.413</v>
      </c>
      <c r="Q134">
        <v>2.5366</v>
      </c>
      <c r="R134">
        <v>2.2071999999999998</v>
      </c>
      <c r="S134">
        <v>0.32937</v>
      </c>
      <c r="T134">
        <v>-22.413</v>
      </c>
      <c r="U134">
        <v>1.3978999999999999</v>
      </c>
      <c r="V134">
        <v>0.76756999999999997</v>
      </c>
      <c r="W134">
        <v>0.63036999999999999</v>
      </c>
      <c r="X134">
        <v>-22.413</v>
      </c>
      <c r="Y134">
        <v>3.9834999999999998</v>
      </c>
      <c r="Z134">
        <v>2.887</v>
      </c>
      <c r="AA134">
        <v>1.0965</v>
      </c>
      <c r="AB134">
        <v>-22.413</v>
      </c>
      <c r="AC134">
        <v>1.4623999999999999</v>
      </c>
      <c r="AD134">
        <v>0.96840999999999999</v>
      </c>
      <c r="AE134">
        <v>0.49398999999999998</v>
      </c>
      <c r="AF134">
        <v>-47.564</v>
      </c>
      <c r="AG134">
        <v>2.5366</v>
      </c>
      <c r="AH134">
        <v>2.2746</v>
      </c>
      <c r="AI134">
        <v>0.26199</v>
      </c>
      <c r="AJ134">
        <v>-47.564</v>
      </c>
      <c r="AK134">
        <v>1.3978999999999999</v>
      </c>
      <c r="AL134">
        <v>0.92922000000000005</v>
      </c>
      <c r="AM134">
        <v>0.46872000000000003</v>
      </c>
      <c r="AN134">
        <v>-47.564</v>
      </c>
      <c r="AO134">
        <v>3.9834999999999998</v>
      </c>
      <c r="AP134">
        <v>3.0388000000000002</v>
      </c>
      <c r="AQ134">
        <v>0.94469999999999998</v>
      </c>
      <c r="AR134">
        <v>-47.564</v>
      </c>
      <c r="AS134">
        <v>1.4623999999999999</v>
      </c>
      <c r="AT134">
        <v>1.2248000000000001</v>
      </c>
      <c r="AU134">
        <v>0.23762</v>
      </c>
      <c r="AY134" s="6">
        <v>-1.1722999999999999</v>
      </c>
      <c r="AZ134" s="6">
        <v>-0.70901999999999998</v>
      </c>
      <c r="BA134" s="6">
        <v>-1.0182</v>
      </c>
      <c r="BB134" s="6">
        <v>-0.69201000000000001</v>
      </c>
      <c r="BF134" s="6">
        <v>6.7200999999999997E-2</v>
      </c>
      <c r="BG134" s="6">
        <v>-0.49196000000000001</v>
      </c>
      <c r="BH134" s="7">
        <v>6.6996E-2</v>
      </c>
      <c r="BI134" s="6">
        <v>-0.46375</v>
      </c>
      <c r="BJ134" s="6"/>
      <c r="BK134" s="7">
        <v>-23.532</v>
      </c>
      <c r="BL134" s="7">
        <v>3.9045999999999998</v>
      </c>
      <c r="BM134" s="7">
        <v>-22.413</v>
      </c>
      <c r="BN134" s="7">
        <v>1.4623999999999999</v>
      </c>
      <c r="BO134" s="6">
        <v>-23.934000000000001</v>
      </c>
      <c r="BP134" s="6">
        <v>2.2833000000000001</v>
      </c>
      <c r="BQ134" s="7">
        <v>-22.413</v>
      </c>
      <c r="BR134" s="7">
        <v>1.3978999999999999</v>
      </c>
      <c r="BS134" s="6">
        <v>-46.393999999999998</v>
      </c>
      <c r="BT134" s="6">
        <v>2.3283999999999998</v>
      </c>
      <c r="BU134" s="7">
        <v>-47.564</v>
      </c>
      <c r="BV134" s="7">
        <v>1.4623999999999999</v>
      </c>
      <c r="BW134" s="6">
        <v>-48.158999999999999</v>
      </c>
      <c r="BX134" s="6">
        <v>1.9912000000000001</v>
      </c>
      <c r="BY134" s="7">
        <v>-47.564</v>
      </c>
      <c r="BZ134" s="7">
        <v>1.3978999999999999</v>
      </c>
    </row>
    <row r="135" spans="1:78" x14ac:dyDescent="0.3">
      <c r="A135" t="s">
        <v>113</v>
      </c>
      <c r="B135">
        <v>-23.744515000000003</v>
      </c>
      <c r="C135">
        <v>-46.393692673973653</v>
      </c>
      <c r="D135">
        <v>2.0211892990699383</v>
      </c>
      <c r="E135">
        <v>0</v>
      </c>
      <c r="F135">
        <v>2.3283796034387376</v>
      </c>
      <c r="G135">
        <v>0</v>
      </c>
      <c r="O135" t="s">
        <v>113</v>
      </c>
      <c r="P135">
        <v>-23.745000000000001</v>
      </c>
      <c r="Q135">
        <v>2.0211999999999999</v>
      </c>
      <c r="R135">
        <v>2.3186</v>
      </c>
      <c r="S135">
        <v>-0.29738999999999999</v>
      </c>
      <c r="T135">
        <v>-23.745000000000001</v>
      </c>
      <c r="U135">
        <v>0</v>
      </c>
      <c r="V135">
        <v>1.1315</v>
      </c>
      <c r="W135">
        <v>-1.1315</v>
      </c>
      <c r="X135">
        <v>-23.745000000000001</v>
      </c>
      <c r="Y135">
        <v>2.3283999999999998</v>
      </c>
      <c r="Z135">
        <v>3.1410999999999998</v>
      </c>
      <c r="AA135">
        <v>-0.81267999999999996</v>
      </c>
      <c r="AB135">
        <v>-23.745000000000001</v>
      </c>
      <c r="AC135">
        <v>0</v>
      </c>
      <c r="AD135">
        <v>1.5646</v>
      </c>
      <c r="AE135">
        <v>-1.5646</v>
      </c>
      <c r="AF135">
        <v>-46.393999999999998</v>
      </c>
      <c r="AG135">
        <v>2.0211999999999999</v>
      </c>
      <c r="AH135">
        <v>2.407</v>
      </c>
      <c r="AI135">
        <v>-0.38585000000000003</v>
      </c>
      <c r="AJ135">
        <v>-46.393999999999998</v>
      </c>
      <c r="AK135">
        <v>0</v>
      </c>
      <c r="AL135">
        <v>1.0968</v>
      </c>
      <c r="AM135">
        <v>-1.0968</v>
      </c>
      <c r="AN135">
        <v>-46.393999999999998</v>
      </c>
      <c r="AO135">
        <v>2.3283999999999998</v>
      </c>
      <c r="AP135">
        <v>3.3325</v>
      </c>
      <c r="AQ135">
        <v>-1.0042</v>
      </c>
      <c r="AR135">
        <v>-46.393999999999998</v>
      </c>
      <c r="AS135">
        <v>0</v>
      </c>
      <c r="AT135">
        <v>1.4610000000000001</v>
      </c>
      <c r="AU135">
        <v>-1.4610000000000001</v>
      </c>
      <c r="AY135" s="7">
        <v>0.50893999999999995</v>
      </c>
      <c r="AZ135" s="7">
        <v>-0.2296</v>
      </c>
      <c r="BA135" s="7">
        <v>0.28628999999999999</v>
      </c>
      <c r="BB135" s="7">
        <v>-0.27516000000000002</v>
      </c>
      <c r="BF135" s="7">
        <v>0.12489</v>
      </c>
      <c r="BG135" s="7">
        <v>0.12994</v>
      </c>
      <c r="BH135" s="6">
        <v>0.33252999999999999</v>
      </c>
      <c r="BI135" s="7">
        <v>7.7465999999999993E-2</v>
      </c>
      <c r="BJ135" s="7"/>
      <c r="BK135" s="6">
        <v>-22.568999999999999</v>
      </c>
      <c r="BL135" s="6">
        <v>2.3010000000000002</v>
      </c>
      <c r="BM135" s="6">
        <v>-23.745000000000001</v>
      </c>
      <c r="BN135" s="6">
        <v>0</v>
      </c>
      <c r="BO135" s="7">
        <v>-23.71</v>
      </c>
      <c r="BP135" s="7">
        <v>2.4813999999999998</v>
      </c>
      <c r="BQ135" s="6">
        <v>-23.745000000000001</v>
      </c>
      <c r="BR135" s="6">
        <v>0</v>
      </c>
      <c r="BS135" s="7">
        <v>-45.847000000000001</v>
      </c>
      <c r="BT135" s="7">
        <v>3.9045999999999998</v>
      </c>
      <c r="BU135" s="6">
        <v>-46.393999999999998</v>
      </c>
      <c r="BV135" s="6">
        <v>0</v>
      </c>
      <c r="BW135" s="7">
        <v>-46.530999999999999</v>
      </c>
      <c r="BX135" s="7">
        <v>2.5402999999999998</v>
      </c>
      <c r="BY135" s="6">
        <v>-46.393999999999998</v>
      </c>
      <c r="BZ135" s="6">
        <v>0</v>
      </c>
    </row>
    <row r="136" spans="1:78" x14ac:dyDescent="0.3">
      <c r="A136" t="s">
        <v>114</v>
      </c>
      <c r="B136">
        <v>-23.5317929883978</v>
      </c>
      <c r="C136">
        <v>-45.84717692961798</v>
      </c>
      <c r="D136">
        <v>2.5943925503754266</v>
      </c>
      <c r="E136">
        <v>2.27415784926368</v>
      </c>
      <c r="F136">
        <v>3.9045532629767727</v>
      </c>
      <c r="G136">
        <v>3.4438885467773721</v>
      </c>
      <c r="O136" t="s">
        <v>114</v>
      </c>
      <c r="P136">
        <v>-23.532</v>
      </c>
      <c r="Q136">
        <v>2.5943999999999998</v>
      </c>
      <c r="R136">
        <v>2.3008000000000002</v>
      </c>
      <c r="S136">
        <v>0.29360000000000003</v>
      </c>
      <c r="T136">
        <v>-23.532</v>
      </c>
      <c r="U136">
        <v>2.2742</v>
      </c>
      <c r="V136">
        <v>1.0733999999999999</v>
      </c>
      <c r="W136">
        <v>1.2008000000000001</v>
      </c>
      <c r="X136">
        <v>-23.532</v>
      </c>
      <c r="Y136">
        <v>3.9045999999999998</v>
      </c>
      <c r="Z136">
        <v>3.1004999999999998</v>
      </c>
      <c r="AA136">
        <v>0.80406999999999995</v>
      </c>
      <c r="AB136">
        <v>-23.532</v>
      </c>
      <c r="AC136">
        <v>3.4439000000000002</v>
      </c>
      <c r="AD136">
        <v>1.4694</v>
      </c>
      <c r="AE136">
        <v>1.9744999999999999</v>
      </c>
      <c r="AF136">
        <v>-45.847000000000001</v>
      </c>
      <c r="AG136">
        <v>2.5943999999999998</v>
      </c>
      <c r="AH136">
        <v>2.4689000000000001</v>
      </c>
      <c r="AI136">
        <v>0.12545999999999999</v>
      </c>
      <c r="AJ136">
        <v>-45.847000000000001</v>
      </c>
      <c r="AK136">
        <v>2.2742</v>
      </c>
      <c r="AL136">
        <v>1.1751</v>
      </c>
      <c r="AM136">
        <v>1.0991</v>
      </c>
      <c r="AN136">
        <v>-45.847000000000001</v>
      </c>
      <c r="AO136">
        <v>3.9045999999999998</v>
      </c>
      <c r="AP136">
        <v>3.4698000000000002</v>
      </c>
      <c r="AQ136">
        <v>0.43476999999999999</v>
      </c>
      <c r="AR136">
        <v>-45.847000000000001</v>
      </c>
      <c r="AS136">
        <v>3.4439000000000002</v>
      </c>
      <c r="AT136">
        <v>1.5712999999999999</v>
      </c>
      <c r="AU136">
        <v>1.8726</v>
      </c>
      <c r="AY136" s="6">
        <v>0.21321999999999999</v>
      </c>
      <c r="AZ136" s="6">
        <v>-0.66700999999999999</v>
      </c>
      <c r="BA136" s="6">
        <v>0.28427999999999998</v>
      </c>
      <c r="BB136" s="6">
        <v>-0.74441999999999997</v>
      </c>
      <c r="BF136" s="6">
        <v>0.24829000000000001</v>
      </c>
      <c r="BG136" s="6">
        <v>-0.76734999999999998</v>
      </c>
      <c r="BH136" s="7">
        <v>0.1991</v>
      </c>
      <c r="BI136" s="6">
        <v>-0.80196999999999996</v>
      </c>
      <c r="BJ136" s="6"/>
      <c r="BK136" s="7">
        <v>-23.658000000000001</v>
      </c>
      <c r="BL136" s="7">
        <v>3.8748</v>
      </c>
      <c r="BM136" s="7">
        <v>-23.532</v>
      </c>
      <c r="BN136" s="7">
        <v>3.4439000000000002</v>
      </c>
      <c r="BO136" s="6">
        <v>-23.614999999999998</v>
      </c>
      <c r="BP136" s="6">
        <v>1.8325</v>
      </c>
      <c r="BQ136" s="7">
        <v>-23.532</v>
      </c>
      <c r="BR136" s="7">
        <v>2.2742</v>
      </c>
      <c r="BS136" s="6">
        <v>-48.158999999999999</v>
      </c>
      <c r="BT136" s="6">
        <v>2.3010000000000002</v>
      </c>
      <c r="BU136" s="7">
        <v>-45.847000000000001</v>
      </c>
      <c r="BV136" s="7">
        <v>3.4439000000000002</v>
      </c>
      <c r="BW136" s="6">
        <v>-46.915999999999997</v>
      </c>
      <c r="BX136" s="6">
        <v>2.1461000000000001</v>
      </c>
      <c r="BY136" s="7">
        <v>-45.847000000000001</v>
      </c>
      <c r="BZ136" s="7">
        <v>2.2742</v>
      </c>
    </row>
    <row r="137" spans="1:78" x14ac:dyDescent="0.3">
      <c r="A137" t="s">
        <v>115</v>
      </c>
      <c r="B137">
        <v>-22.569410257822707</v>
      </c>
      <c r="C137">
        <v>-48.159014141546734</v>
      </c>
      <c r="D137">
        <v>1.9912260756924949</v>
      </c>
      <c r="E137">
        <v>1.3979400086720377</v>
      </c>
      <c r="F137">
        <v>2.3010299956639813</v>
      </c>
      <c r="G137">
        <v>1.3979400086720377</v>
      </c>
      <c r="O137" t="s">
        <v>115</v>
      </c>
      <c r="P137">
        <v>-22.568999999999999</v>
      </c>
      <c r="Q137">
        <v>1.9912000000000001</v>
      </c>
      <c r="R137">
        <v>2.2202999999999999</v>
      </c>
      <c r="S137">
        <v>-0.22908000000000001</v>
      </c>
      <c r="T137">
        <v>-22.568999999999999</v>
      </c>
      <c r="U137">
        <v>1.3978999999999999</v>
      </c>
      <c r="V137">
        <v>0.81044000000000005</v>
      </c>
      <c r="W137">
        <v>0.58750000000000002</v>
      </c>
      <c r="X137">
        <v>-22.568999999999999</v>
      </c>
      <c r="Y137">
        <v>2.3010000000000002</v>
      </c>
      <c r="Z137">
        <v>2.9169</v>
      </c>
      <c r="AA137">
        <v>-0.61587000000000003</v>
      </c>
      <c r="AB137">
        <v>-22.568999999999999</v>
      </c>
      <c r="AC137">
        <v>1.3978999999999999</v>
      </c>
      <c r="AD137">
        <v>1.0386</v>
      </c>
      <c r="AE137">
        <v>0.35930000000000001</v>
      </c>
      <c r="AF137">
        <v>-48.158999999999999</v>
      </c>
      <c r="AG137">
        <v>1.9912000000000001</v>
      </c>
      <c r="AH137">
        <v>2.2071000000000001</v>
      </c>
      <c r="AI137">
        <v>-0.21590000000000001</v>
      </c>
      <c r="AJ137">
        <v>-48.158999999999999</v>
      </c>
      <c r="AK137">
        <v>1.3978999999999999</v>
      </c>
      <c r="AL137">
        <v>0.84391000000000005</v>
      </c>
      <c r="AM137">
        <v>0.55403000000000002</v>
      </c>
      <c r="AN137">
        <v>-48.158999999999999</v>
      </c>
      <c r="AO137">
        <v>2.3010000000000002</v>
      </c>
      <c r="AP137">
        <v>2.8893</v>
      </c>
      <c r="AQ137">
        <v>-0.58823999999999999</v>
      </c>
      <c r="AR137">
        <v>-48.158999999999999</v>
      </c>
      <c r="AS137">
        <v>1.3978999999999999</v>
      </c>
      <c r="AT137">
        <v>1.1046</v>
      </c>
      <c r="AU137">
        <v>0.29337999999999997</v>
      </c>
      <c r="AY137" s="7">
        <v>0.29360999999999998</v>
      </c>
      <c r="AZ137" s="7">
        <v>0.93108999999999997</v>
      </c>
      <c r="BA137" s="7">
        <v>0.47205000000000003</v>
      </c>
      <c r="BB137" s="7">
        <v>1.4908999999999999</v>
      </c>
      <c r="BF137" s="7">
        <v>0.29326000000000002</v>
      </c>
      <c r="BG137" s="7">
        <v>0.10133</v>
      </c>
      <c r="BH137" s="6">
        <v>0.29387999999999997</v>
      </c>
      <c r="BI137" s="7">
        <v>0.43574000000000002</v>
      </c>
      <c r="BJ137" s="7"/>
      <c r="BK137" s="6">
        <v>-22.605</v>
      </c>
      <c r="BL137" s="6">
        <v>2.5865999999999998</v>
      </c>
      <c r="BM137" s="6">
        <v>-22.568999999999999</v>
      </c>
      <c r="BN137" s="6">
        <v>1.3978999999999999</v>
      </c>
      <c r="BO137" s="7">
        <v>-22.015999999999998</v>
      </c>
      <c r="BP137" s="7">
        <v>2.4983</v>
      </c>
      <c r="BQ137" s="6">
        <v>-22.568999999999999</v>
      </c>
      <c r="BR137" s="6">
        <v>1.3978999999999999</v>
      </c>
      <c r="BS137" s="7">
        <v>-46.530999999999999</v>
      </c>
      <c r="BT137" s="7">
        <v>3.8748</v>
      </c>
      <c r="BU137" s="6">
        <v>-48.158999999999999</v>
      </c>
      <c r="BV137" s="6">
        <v>1.3978999999999999</v>
      </c>
      <c r="BW137" s="7">
        <v>-50.497</v>
      </c>
      <c r="BX137" s="7">
        <v>1.9912000000000001</v>
      </c>
      <c r="BY137" s="6">
        <v>-48.158999999999999</v>
      </c>
      <c r="BZ137" s="6">
        <v>1.3978999999999999</v>
      </c>
    </row>
    <row r="138" spans="1:78" x14ac:dyDescent="0.3">
      <c r="A138" t="s">
        <v>116</v>
      </c>
      <c r="B138">
        <v>-23.657510000000002</v>
      </c>
      <c r="C138">
        <v>-46.530874257629542</v>
      </c>
      <c r="D138">
        <v>2.5403294747908736</v>
      </c>
      <c r="E138">
        <v>1.7708520116421442</v>
      </c>
      <c r="F138">
        <v>3.8747716371842982</v>
      </c>
      <c r="G138">
        <v>1.9822712330395684</v>
      </c>
      <c r="O138" t="s">
        <v>116</v>
      </c>
      <c r="P138">
        <v>-23.658000000000001</v>
      </c>
      <c r="Q138">
        <v>2.5402999999999998</v>
      </c>
      <c r="R138">
        <v>2.3113000000000001</v>
      </c>
      <c r="S138">
        <v>0.22903000000000001</v>
      </c>
      <c r="T138">
        <v>-23.658000000000001</v>
      </c>
      <c r="U138">
        <v>1.7708999999999999</v>
      </c>
      <c r="V138">
        <v>1.1076999999999999</v>
      </c>
      <c r="W138">
        <v>0.66312000000000004</v>
      </c>
      <c r="X138">
        <v>-23.658000000000001</v>
      </c>
      <c r="Y138">
        <v>3.8748</v>
      </c>
      <c r="Z138">
        <v>3.1244999999999998</v>
      </c>
      <c r="AA138">
        <v>0.75031000000000003</v>
      </c>
      <c r="AB138">
        <v>-23.658000000000001</v>
      </c>
      <c r="AC138">
        <v>1.9823</v>
      </c>
      <c r="AD138">
        <v>1.5257000000000001</v>
      </c>
      <c r="AE138">
        <v>0.45656999999999998</v>
      </c>
      <c r="AF138">
        <v>-46.530999999999999</v>
      </c>
      <c r="AG138">
        <v>2.5402999999999998</v>
      </c>
      <c r="AH138">
        <v>2.3915000000000002</v>
      </c>
      <c r="AI138">
        <v>0.14882000000000001</v>
      </c>
      <c r="AJ138">
        <v>-46.530999999999999</v>
      </c>
      <c r="AK138">
        <v>1.7708999999999999</v>
      </c>
      <c r="AL138">
        <v>1.0771999999999999</v>
      </c>
      <c r="AM138">
        <v>0.69369000000000003</v>
      </c>
      <c r="AN138">
        <v>-46.530999999999999</v>
      </c>
      <c r="AO138">
        <v>3.8748</v>
      </c>
      <c r="AP138">
        <v>3.2980999999999998</v>
      </c>
      <c r="AQ138">
        <v>0.57667000000000002</v>
      </c>
      <c r="AR138">
        <v>-46.530999999999999</v>
      </c>
      <c r="AS138">
        <v>1.9823</v>
      </c>
      <c r="AT138">
        <v>1.4333</v>
      </c>
      <c r="AU138">
        <v>0.54900000000000004</v>
      </c>
      <c r="AY138" s="6">
        <v>-8.2802000000000001E-2</v>
      </c>
      <c r="AZ138" s="6">
        <v>8.1863000000000005E-2</v>
      </c>
      <c r="BA138" s="6">
        <v>0.41055000000000003</v>
      </c>
      <c r="BB138" s="6">
        <v>-3.2539999999999999E-2</v>
      </c>
      <c r="BF138" s="6">
        <v>0.14112</v>
      </c>
      <c r="BG138" s="6">
        <v>5.9382999999999998E-2</v>
      </c>
      <c r="BH138" s="7">
        <v>0.14476</v>
      </c>
      <c r="BI138" s="6">
        <v>5.5341000000000001E-2</v>
      </c>
      <c r="BJ138" s="6"/>
      <c r="BK138" s="7">
        <v>-20.931999999999999</v>
      </c>
      <c r="BL138" s="7">
        <v>2.1522999999999999</v>
      </c>
      <c r="BM138" s="7">
        <v>-23.658000000000001</v>
      </c>
      <c r="BN138" s="7">
        <v>1.9823</v>
      </c>
      <c r="BO138" s="6">
        <v>-22.646000000000001</v>
      </c>
      <c r="BP138" s="6">
        <v>2.4216000000000002</v>
      </c>
      <c r="BQ138" s="7">
        <v>-23.658000000000001</v>
      </c>
      <c r="BR138" s="7">
        <v>1.7708999999999999</v>
      </c>
      <c r="BS138" s="6">
        <v>-46.915999999999997</v>
      </c>
      <c r="BT138" s="6">
        <v>2.5865999999999998</v>
      </c>
      <c r="BU138" s="7">
        <v>-46.530999999999999</v>
      </c>
      <c r="BV138" s="7">
        <v>1.9823</v>
      </c>
      <c r="BW138" s="6">
        <v>-46.331000000000003</v>
      </c>
      <c r="BX138" s="6">
        <v>2.2833000000000001</v>
      </c>
      <c r="BY138" s="7">
        <v>-46.530999999999999</v>
      </c>
      <c r="BZ138" s="7">
        <v>1.7708999999999999</v>
      </c>
    </row>
    <row r="139" spans="1:78" x14ac:dyDescent="0.3">
      <c r="A139" t="s">
        <v>117</v>
      </c>
      <c r="B139">
        <v>-22.604796852294054</v>
      </c>
      <c r="C139">
        <v>-46.915909900122074</v>
      </c>
      <c r="D139">
        <v>2.1461280356782382</v>
      </c>
      <c r="E139">
        <v>0</v>
      </c>
      <c r="F139">
        <v>2.5865873046717551</v>
      </c>
      <c r="G139">
        <v>0</v>
      </c>
      <c r="O139" t="s">
        <v>117</v>
      </c>
      <c r="P139">
        <v>-22.605</v>
      </c>
      <c r="Q139">
        <v>2.1461000000000001</v>
      </c>
      <c r="R139">
        <v>2.2233000000000001</v>
      </c>
      <c r="S139">
        <v>-7.7141000000000001E-2</v>
      </c>
      <c r="T139">
        <v>-22.605</v>
      </c>
      <c r="U139">
        <v>0</v>
      </c>
      <c r="V139">
        <v>0.82011000000000001</v>
      </c>
      <c r="W139">
        <v>-0.82011000000000001</v>
      </c>
      <c r="X139">
        <v>-22.605</v>
      </c>
      <c r="Y139">
        <v>2.5865999999999998</v>
      </c>
      <c r="Z139">
        <v>2.9236</v>
      </c>
      <c r="AA139">
        <v>-0.33706000000000003</v>
      </c>
      <c r="AB139">
        <v>-22.605</v>
      </c>
      <c r="AC139">
        <v>0</v>
      </c>
      <c r="AD139">
        <v>1.0545</v>
      </c>
      <c r="AE139">
        <v>-1.0545</v>
      </c>
      <c r="AF139">
        <v>-46.915999999999997</v>
      </c>
      <c r="AG139">
        <v>2.1461000000000001</v>
      </c>
      <c r="AH139">
        <v>2.3479000000000001</v>
      </c>
      <c r="AI139">
        <v>-0.20177999999999999</v>
      </c>
      <c r="AJ139">
        <v>-46.915999999999997</v>
      </c>
      <c r="AK139">
        <v>0</v>
      </c>
      <c r="AL139">
        <v>1.022</v>
      </c>
      <c r="AM139">
        <v>-1.022</v>
      </c>
      <c r="AN139">
        <v>-46.915999999999997</v>
      </c>
      <c r="AO139">
        <v>2.5865999999999998</v>
      </c>
      <c r="AP139">
        <v>3.2014</v>
      </c>
      <c r="AQ139">
        <v>-0.61482999999999999</v>
      </c>
      <c r="AR139">
        <v>-46.915999999999997</v>
      </c>
      <c r="AS139">
        <v>0</v>
      </c>
      <c r="AT139">
        <v>1.3554999999999999</v>
      </c>
      <c r="AU139">
        <v>-1.3554999999999999</v>
      </c>
      <c r="AY139" s="7">
        <v>5.9621999999999995E-4</v>
      </c>
      <c r="AZ139" s="7">
        <v>4.6809999999999997E-2</v>
      </c>
      <c r="BA139" s="7">
        <v>3.3704999999999999E-2</v>
      </c>
      <c r="BB139" s="7">
        <v>-0.53034000000000003</v>
      </c>
      <c r="BF139" s="7">
        <v>7.0881E-2</v>
      </c>
      <c r="BG139" s="7">
        <v>-3.0622E-2</v>
      </c>
      <c r="BH139" s="6">
        <v>3.9007E-2</v>
      </c>
      <c r="BI139" s="7">
        <v>-0.34904000000000002</v>
      </c>
      <c r="BJ139" s="7"/>
      <c r="BK139" s="6">
        <v>-23.934000000000001</v>
      </c>
      <c r="BL139" s="6">
        <v>3.1690999999999998</v>
      </c>
      <c r="BM139" s="6">
        <v>-22.605</v>
      </c>
      <c r="BN139" s="6">
        <v>0</v>
      </c>
      <c r="BO139" s="7">
        <v>-21.596</v>
      </c>
      <c r="BP139" s="7">
        <v>2.3180999999999998</v>
      </c>
      <c r="BQ139" s="6">
        <v>-22.605</v>
      </c>
      <c r="BR139" s="6">
        <v>0</v>
      </c>
      <c r="BS139" s="7">
        <v>-50.497</v>
      </c>
      <c r="BT139" s="7">
        <v>2.1522999999999999</v>
      </c>
      <c r="BU139" s="6">
        <v>-46.915999999999997</v>
      </c>
      <c r="BV139" s="6">
        <v>0</v>
      </c>
      <c r="BW139" s="7">
        <v>-46.55</v>
      </c>
      <c r="BX139" s="7">
        <v>2.4813999999999998</v>
      </c>
      <c r="BY139" s="6">
        <v>-46.915999999999997</v>
      </c>
      <c r="BZ139" s="6">
        <v>0</v>
      </c>
    </row>
    <row r="140" spans="1:78" x14ac:dyDescent="0.3">
      <c r="A140" t="s">
        <v>118</v>
      </c>
      <c r="B140">
        <v>-20.932496842544253</v>
      </c>
      <c r="C140">
        <v>-50.496735052327885</v>
      </c>
      <c r="D140">
        <v>1.9912260756924949</v>
      </c>
      <c r="E140">
        <v>0.3010299956639812</v>
      </c>
      <c r="F140">
        <v>2.1522883443830563</v>
      </c>
      <c r="G140">
        <v>0.3010299956639812</v>
      </c>
      <c r="O140" t="s">
        <v>118</v>
      </c>
      <c r="P140">
        <v>-20.931999999999999</v>
      </c>
      <c r="Q140">
        <v>1.9912000000000001</v>
      </c>
      <c r="R140">
        <v>2.0834000000000001</v>
      </c>
      <c r="S140">
        <v>-9.2199000000000003E-2</v>
      </c>
      <c r="T140">
        <v>-20.931999999999999</v>
      </c>
      <c r="U140">
        <v>0.30103000000000002</v>
      </c>
      <c r="V140">
        <v>0.36320999999999998</v>
      </c>
      <c r="W140">
        <v>-6.2176000000000002E-2</v>
      </c>
      <c r="X140">
        <v>-20.931999999999999</v>
      </c>
      <c r="Y140">
        <v>2.1522999999999999</v>
      </c>
      <c r="Z140">
        <v>2.6046</v>
      </c>
      <c r="AA140">
        <v>-0.45234999999999997</v>
      </c>
      <c r="AB140">
        <v>-20.931999999999999</v>
      </c>
      <c r="AC140">
        <v>0.30103000000000002</v>
      </c>
      <c r="AD140">
        <v>0.30592000000000003</v>
      </c>
      <c r="AE140">
        <v>-4.8869999999999999E-3</v>
      </c>
      <c r="AF140">
        <v>-50.497</v>
      </c>
      <c r="AG140">
        <v>1.9912000000000001</v>
      </c>
      <c r="AH140">
        <v>1.9423999999999999</v>
      </c>
      <c r="AI140">
        <v>4.8834000000000002E-2</v>
      </c>
      <c r="AJ140">
        <v>-50.497</v>
      </c>
      <c r="AK140">
        <v>0.30103000000000002</v>
      </c>
      <c r="AL140">
        <v>0.50900999999999996</v>
      </c>
      <c r="AM140">
        <v>-0.20798</v>
      </c>
      <c r="AN140">
        <v>-50.497</v>
      </c>
      <c r="AO140">
        <v>2.1522999999999999</v>
      </c>
      <c r="AP140">
        <v>2.3022999999999998</v>
      </c>
      <c r="AQ140">
        <v>-0.14996999999999999</v>
      </c>
      <c r="AR140">
        <v>-50.497</v>
      </c>
      <c r="AS140">
        <v>0.30103000000000002</v>
      </c>
      <c r="AT140">
        <v>0.63258999999999999</v>
      </c>
      <c r="AU140">
        <v>-0.33156000000000002</v>
      </c>
      <c r="AY140" s="6">
        <v>-3.6857000000000001E-3</v>
      </c>
      <c r="AZ140" s="6">
        <v>0.79635999999999996</v>
      </c>
      <c r="BA140" s="6">
        <v>-0.47521000000000002</v>
      </c>
      <c r="BB140" s="6">
        <v>5.3165E-3</v>
      </c>
      <c r="BF140" s="6">
        <v>8.8350999999999999E-2</v>
      </c>
      <c r="BG140" s="6">
        <v>0.76897000000000004</v>
      </c>
      <c r="BH140" s="7">
        <v>0.16394</v>
      </c>
      <c r="BI140" s="6">
        <v>0.26983000000000001</v>
      </c>
      <c r="BJ140" s="6"/>
      <c r="BK140" s="7">
        <v>-23.71</v>
      </c>
      <c r="BL140" s="7">
        <v>3.4649000000000001</v>
      </c>
      <c r="BM140" s="7">
        <v>-20.931999999999999</v>
      </c>
      <c r="BN140" s="7">
        <v>0.30103000000000002</v>
      </c>
      <c r="BO140" s="6">
        <v>-20.812999999999999</v>
      </c>
      <c r="BP140" s="6">
        <v>2.3616999999999999</v>
      </c>
      <c r="BQ140" s="7">
        <v>-20.931999999999999</v>
      </c>
      <c r="BR140" s="7">
        <v>0.30103000000000002</v>
      </c>
      <c r="BS140" s="6">
        <v>-46.331000000000003</v>
      </c>
      <c r="BT140" s="6">
        <v>3.1690999999999998</v>
      </c>
      <c r="BU140" s="7">
        <v>-50.497</v>
      </c>
      <c r="BV140" s="7">
        <v>0.30103000000000002</v>
      </c>
      <c r="BW140" s="6">
        <v>-46.572000000000003</v>
      </c>
      <c r="BX140" s="6">
        <v>1.8325</v>
      </c>
      <c r="BY140" s="7">
        <v>-50.497</v>
      </c>
      <c r="BZ140" s="7">
        <v>0.30103000000000002</v>
      </c>
    </row>
    <row r="141" spans="1:78" x14ac:dyDescent="0.3">
      <c r="A141" t="s">
        <v>171</v>
      </c>
      <c r="B141">
        <v>-23.933737500000003</v>
      </c>
      <c r="C141">
        <v>-46.331370849190684</v>
      </c>
      <c r="D141">
        <v>2.2833012287035497</v>
      </c>
      <c r="E141">
        <v>0.84509804001425681</v>
      </c>
      <c r="F141">
        <v>3.1690863574870227</v>
      </c>
      <c r="G141">
        <v>0.84509804001425681</v>
      </c>
      <c r="O141" t="s">
        <v>171</v>
      </c>
      <c r="P141">
        <v>-23.934000000000001</v>
      </c>
      <c r="Q141">
        <v>2.2833000000000001</v>
      </c>
      <c r="R141">
        <v>2.3344</v>
      </c>
      <c r="S141">
        <v>-5.1098999999999999E-2</v>
      </c>
      <c r="T141">
        <v>-23.934000000000001</v>
      </c>
      <c r="U141">
        <v>0.84509999999999996</v>
      </c>
      <c r="V141">
        <v>1.1832</v>
      </c>
      <c r="W141">
        <v>-0.33810000000000001</v>
      </c>
      <c r="X141">
        <v>-23.934000000000001</v>
      </c>
      <c r="Y141">
        <v>3.1690999999999998</v>
      </c>
      <c r="Z141">
        <v>3.1772</v>
      </c>
      <c r="AA141">
        <v>-8.0722999999999993E-3</v>
      </c>
      <c r="AB141">
        <v>-23.934000000000001</v>
      </c>
      <c r="AC141">
        <v>0.84509999999999996</v>
      </c>
      <c r="AD141">
        <v>1.6493</v>
      </c>
      <c r="AE141">
        <v>-0.80425000000000002</v>
      </c>
      <c r="AF141">
        <v>-46.331000000000003</v>
      </c>
      <c r="AG141">
        <v>2.2833000000000001</v>
      </c>
      <c r="AH141">
        <v>2.4140999999999999</v>
      </c>
      <c r="AI141">
        <v>-0.1308</v>
      </c>
      <c r="AJ141">
        <v>-46.331000000000003</v>
      </c>
      <c r="AK141">
        <v>0.84509999999999996</v>
      </c>
      <c r="AL141">
        <v>1.1056999999999999</v>
      </c>
      <c r="AM141">
        <v>-0.26063999999999998</v>
      </c>
      <c r="AN141">
        <v>-46.331000000000003</v>
      </c>
      <c r="AO141">
        <v>3.1690999999999998</v>
      </c>
      <c r="AP141">
        <v>3.3481999999999998</v>
      </c>
      <c r="AQ141">
        <v>-0.17910999999999999</v>
      </c>
      <c r="AR141">
        <v>-46.331000000000003</v>
      </c>
      <c r="AS141">
        <v>0.84509999999999996</v>
      </c>
      <c r="AT141">
        <v>1.4735</v>
      </c>
      <c r="AU141">
        <v>-0.62844999999999995</v>
      </c>
      <c r="AY141" s="7">
        <v>0.83342000000000005</v>
      </c>
      <c r="AZ141" s="7">
        <v>0.11441999999999999</v>
      </c>
      <c r="BA141" s="7">
        <v>0.55017000000000005</v>
      </c>
      <c r="BB141" s="7">
        <v>7.9062999999999994E-2</v>
      </c>
      <c r="BF141" s="7">
        <v>0.22670999999999999</v>
      </c>
      <c r="BG141" s="7">
        <v>0.23013</v>
      </c>
      <c r="BH141" s="6">
        <v>-2.7788999999999998E-4</v>
      </c>
      <c r="BI141" s="7">
        <v>0.17599999999999999</v>
      </c>
      <c r="BJ141" s="7"/>
      <c r="BK141" s="6">
        <v>-23.614999999999998</v>
      </c>
      <c r="BL141" s="6">
        <v>2.4232</v>
      </c>
      <c r="BM141" s="6">
        <v>-23.934000000000001</v>
      </c>
      <c r="BN141" s="6">
        <v>0.84509999999999996</v>
      </c>
      <c r="BO141" s="7">
        <v>-23.184000000000001</v>
      </c>
      <c r="BP141" s="7">
        <v>2.5998999999999999</v>
      </c>
      <c r="BQ141" s="6">
        <v>-23.934000000000001</v>
      </c>
      <c r="BR141" s="6">
        <v>0.84509999999999996</v>
      </c>
      <c r="BS141" s="7">
        <v>-46.55</v>
      </c>
      <c r="BT141" s="7">
        <v>3.4649000000000001</v>
      </c>
      <c r="BU141" s="6">
        <v>-46.331000000000003</v>
      </c>
      <c r="BV141" s="6">
        <v>0.84509999999999996</v>
      </c>
      <c r="BW141" s="7">
        <v>-47.889000000000003</v>
      </c>
      <c r="BX141" s="7">
        <v>2.4983</v>
      </c>
      <c r="BY141" s="6">
        <v>-46.331000000000003</v>
      </c>
      <c r="BZ141" s="6">
        <v>0.84509999999999996</v>
      </c>
    </row>
    <row r="142" spans="1:78" x14ac:dyDescent="0.3">
      <c r="A142" t="s">
        <v>119</v>
      </c>
      <c r="B142">
        <v>-23.710304500000007</v>
      </c>
      <c r="C142">
        <v>-46.550257247678331</v>
      </c>
      <c r="D142">
        <v>2.4814426285023048</v>
      </c>
      <c r="E142">
        <v>0.6020599913279624</v>
      </c>
      <c r="F142">
        <v>3.4649364291217326</v>
      </c>
      <c r="G142">
        <v>0.6020599913279624</v>
      </c>
      <c r="O142" t="s">
        <v>119</v>
      </c>
      <c r="P142">
        <v>-23.71</v>
      </c>
      <c r="Q142">
        <v>2.4813999999999998</v>
      </c>
      <c r="R142">
        <v>2.3157000000000001</v>
      </c>
      <c r="S142">
        <v>0.16572999999999999</v>
      </c>
      <c r="T142">
        <v>-23.71</v>
      </c>
      <c r="U142">
        <v>0.60206000000000004</v>
      </c>
      <c r="V142">
        <v>1.1222000000000001</v>
      </c>
      <c r="W142">
        <v>-0.52009000000000005</v>
      </c>
      <c r="X142">
        <v>-23.71</v>
      </c>
      <c r="Y142">
        <v>3.4649000000000001</v>
      </c>
      <c r="Z142">
        <v>3.1345000000000001</v>
      </c>
      <c r="AA142">
        <v>0.33040000000000003</v>
      </c>
      <c r="AB142">
        <v>-23.71</v>
      </c>
      <c r="AC142">
        <v>0.60206000000000004</v>
      </c>
      <c r="AD142">
        <v>1.5492999999999999</v>
      </c>
      <c r="AE142">
        <v>-0.94726999999999995</v>
      </c>
      <c r="AF142">
        <v>-46.55</v>
      </c>
      <c r="AG142">
        <v>2.4813999999999998</v>
      </c>
      <c r="AH142">
        <v>2.3893</v>
      </c>
      <c r="AI142">
        <v>9.2129000000000003E-2</v>
      </c>
      <c r="AJ142">
        <v>-46.55</v>
      </c>
      <c r="AK142">
        <v>0.60206000000000004</v>
      </c>
      <c r="AL142">
        <v>1.0744</v>
      </c>
      <c r="AM142">
        <v>-0.47232000000000002</v>
      </c>
      <c r="AN142">
        <v>-46.55</v>
      </c>
      <c r="AO142">
        <v>3.4649000000000001</v>
      </c>
      <c r="AP142">
        <v>3.2932000000000001</v>
      </c>
      <c r="AQ142">
        <v>0.17169999999999999</v>
      </c>
      <c r="AR142">
        <v>-46.55</v>
      </c>
      <c r="AS142">
        <v>0.60206000000000004</v>
      </c>
      <c r="AT142">
        <v>1.4294</v>
      </c>
      <c r="AU142">
        <v>-0.82728999999999997</v>
      </c>
      <c r="AY142" s="6">
        <v>0.10151</v>
      </c>
      <c r="AZ142" s="6">
        <v>0.68600000000000005</v>
      </c>
      <c r="BA142" s="6">
        <v>-0.2147</v>
      </c>
      <c r="BB142" s="6">
        <v>0.28370000000000001</v>
      </c>
      <c r="BF142" s="6">
        <v>-0.34866999999999998</v>
      </c>
      <c r="BG142" s="6">
        <v>0.77668999999999999</v>
      </c>
      <c r="BH142" s="7">
        <v>-7.0512000000000005E-2</v>
      </c>
      <c r="BI142" s="6">
        <v>0.51356999999999997</v>
      </c>
      <c r="BJ142" s="6"/>
      <c r="BK142" s="7">
        <v>-22.015999999999998</v>
      </c>
      <c r="BL142" s="7">
        <v>3.8104</v>
      </c>
      <c r="BM142" s="7">
        <v>-23.71</v>
      </c>
      <c r="BN142" s="7">
        <v>0.60206000000000004</v>
      </c>
      <c r="BO142" s="6">
        <v>-23.222000000000001</v>
      </c>
      <c r="BP142" s="6">
        <v>2.6084999999999998</v>
      </c>
      <c r="BQ142" s="7">
        <v>-23.71</v>
      </c>
      <c r="BR142" s="7">
        <v>0.60206000000000004</v>
      </c>
      <c r="BS142" s="6">
        <v>-46.572000000000003</v>
      </c>
      <c r="BT142" s="6">
        <v>2.4232</v>
      </c>
      <c r="BU142" s="7">
        <v>-46.55</v>
      </c>
      <c r="BV142" s="7">
        <v>0.60206000000000004</v>
      </c>
      <c r="BW142" s="6">
        <v>-44.578000000000003</v>
      </c>
      <c r="BX142" s="6">
        <v>2.4216000000000002</v>
      </c>
      <c r="BY142" s="7">
        <v>-46.55</v>
      </c>
      <c r="BZ142" s="7">
        <v>0.60206000000000004</v>
      </c>
    </row>
    <row r="143" spans="1:78" x14ac:dyDescent="0.3">
      <c r="A143" t="s">
        <v>120</v>
      </c>
      <c r="B143">
        <v>-23.614705000000004</v>
      </c>
      <c r="C143">
        <v>-46.571514608630615</v>
      </c>
      <c r="D143">
        <v>1.8325089127062364</v>
      </c>
      <c r="E143">
        <v>0</v>
      </c>
      <c r="F143">
        <v>2.4232458739368079</v>
      </c>
      <c r="G143">
        <v>0.77815125038364363</v>
      </c>
      <c r="O143" t="s">
        <v>120</v>
      </c>
      <c r="P143">
        <v>-23.614999999999998</v>
      </c>
      <c r="Q143">
        <v>1.8325</v>
      </c>
      <c r="R143">
        <v>2.3077000000000001</v>
      </c>
      <c r="S143">
        <v>-0.47521000000000002</v>
      </c>
      <c r="T143">
        <v>-23.614999999999998</v>
      </c>
      <c r="U143">
        <v>0</v>
      </c>
      <c r="V143">
        <v>1.0960000000000001</v>
      </c>
      <c r="W143">
        <v>-1.0960000000000001</v>
      </c>
      <c r="X143">
        <v>-23.614999999999998</v>
      </c>
      <c r="Y143">
        <v>2.4232</v>
      </c>
      <c r="Z143">
        <v>3.1162999999999998</v>
      </c>
      <c r="AA143">
        <v>-0.69305000000000005</v>
      </c>
      <c r="AB143">
        <v>-23.614999999999998</v>
      </c>
      <c r="AC143">
        <v>0.77815000000000001</v>
      </c>
      <c r="AD143">
        <v>1.5065</v>
      </c>
      <c r="AE143">
        <v>-0.72838999999999998</v>
      </c>
      <c r="AF143">
        <v>-46.572000000000003</v>
      </c>
      <c r="AG143">
        <v>1.8325</v>
      </c>
      <c r="AH143">
        <v>2.3868999999999998</v>
      </c>
      <c r="AI143">
        <v>-0.5544</v>
      </c>
      <c r="AJ143">
        <v>-46.572000000000003</v>
      </c>
      <c r="AK143">
        <v>0</v>
      </c>
      <c r="AL143">
        <v>1.0712999999999999</v>
      </c>
      <c r="AM143">
        <v>-1.0712999999999999</v>
      </c>
      <c r="AN143">
        <v>-46.572000000000003</v>
      </c>
      <c r="AO143">
        <v>2.4232</v>
      </c>
      <c r="AP143">
        <v>3.2879</v>
      </c>
      <c r="AQ143">
        <v>-0.86465000000000003</v>
      </c>
      <c r="AR143">
        <v>-46.572000000000003</v>
      </c>
      <c r="AS143">
        <v>0.77815000000000001</v>
      </c>
      <c r="AT143">
        <v>1.4251</v>
      </c>
      <c r="AU143">
        <v>-0.64690999999999999</v>
      </c>
      <c r="AY143" s="7">
        <v>0.21817</v>
      </c>
      <c r="AZ143" s="7">
        <v>-0.34539999999999998</v>
      </c>
      <c r="BA143" s="7">
        <v>-9.8029000000000005E-2</v>
      </c>
      <c r="BB143" s="7">
        <v>-0.74770000000000003</v>
      </c>
      <c r="BF143" s="7">
        <v>0.21884000000000001</v>
      </c>
      <c r="BG143" s="7">
        <v>-0.45376</v>
      </c>
      <c r="BH143" s="6">
        <v>5.4746000000000003E-2</v>
      </c>
      <c r="BI143" s="7">
        <v>-0.71687999999999996</v>
      </c>
      <c r="BJ143" s="7"/>
      <c r="BK143" s="6">
        <v>-22.646000000000001</v>
      </c>
      <c r="BL143" s="6">
        <v>3.0369999999999999</v>
      </c>
      <c r="BM143" s="6">
        <v>-23.614999999999998</v>
      </c>
      <c r="BN143" s="6">
        <v>0.77815000000000001</v>
      </c>
      <c r="BO143" s="7">
        <v>-22.736000000000001</v>
      </c>
      <c r="BP143" s="7">
        <v>2.4487000000000001</v>
      </c>
      <c r="BQ143" s="6">
        <v>-23.614999999999998</v>
      </c>
      <c r="BR143" s="6">
        <v>0</v>
      </c>
      <c r="BS143" s="7">
        <v>-47.889000000000003</v>
      </c>
      <c r="BT143" s="7">
        <v>3.8104</v>
      </c>
      <c r="BU143" s="6">
        <v>-46.572000000000003</v>
      </c>
      <c r="BV143" s="6">
        <v>0.77815000000000001</v>
      </c>
      <c r="BW143" s="7">
        <v>-46.887999999999998</v>
      </c>
      <c r="BX143" s="7">
        <v>2.3180999999999998</v>
      </c>
      <c r="BY143" s="6">
        <v>-46.572000000000003</v>
      </c>
      <c r="BZ143" s="6">
        <v>0</v>
      </c>
    </row>
    <row r="144" spans="1:78" x14ac:dyDescent="0.3">
      <c r="A144" t="s">
        <v>121</v>
      </c>
      <c r="B144">
        <v>-22.015998500000002</v>
      </c>
      <c r="C144">
        <v>-47.889237684691636</v>
      </c>
      <c r="D144">
        <v>2.4983105537896004</v>
      </c>
      <c r="E144">
        <v>0.6020599913279624</v>
      </c>
      <c r="F144">
        <v>3.8104341559226729</v>
      </c>
      <c r="G144">
        <v>1.3802112417116059</v>
      </c>
      <c r="O144" t="s">
        <v>121</v>
      </c>
      <c r="P144">
        <v>-22.015999999999998</v>
      </c>
      <c r="Q144">
        <v>2.4983</v>
      </c>
      <c r="R144">
        <v>2.1739999999999999</v>
      </c>
      <c r="S144">
        <v>0.32428000000000001</v>
      </c>
      <c r="T144">
        <v>-22.015999999999998</v>
      </c>
      <c r="U144">
        <v>0.60206000000000004</v>
      </c>
      <c r="V144">
        <v>0.65924000000000005</v>
      </c>
      <c r="W144">
        <v>-5.7178E-2</v>
      </c>
      <c r="X144">
        <v>-22.015999999999998</v>
      </c>
      <c r="Y144">
        <v>3.8104</v>
      </c>
      <c r="Z144">
        <v>2.8113000000000001</v>
      </c>
      <c r="AA144">
        <v>0.99911000000000005</v>
      </c>
      <c r="AB144">
        <v>-22.015999999999998</v>
      </c>
      <c r="AC144">
        <v>1.3802000000000001</v>
      </c>
      <c r="AD144">
        <v>0.79091999999999996</v>
      </c>
      <c r="AE144">
        <v>0.58928999999999998</v>
      </c>
      <c r="AF144">
        <v>-47.889000000000003</v>
      </c>
      <c r="AG144">
        <v>2.4983</v>
      </c>
      <c r="AH144">
        <v>2.2376999999999998</v>
      </c>
      <c r="AI144">
        <v>0.26062999999999997</v>
      </c>
      <c r="AJ144">
        <v>-47.889000000000003</v>
      </c>
      <c r="AK144">
        <v>0.60206000000000004</v>
      </c>
      <c r="AL144">
        <v>0.88256000000000001</v>
      </c>
      <c r="AM144">
        <v>-0.28050000000000003</v>
      </c>
      <c r="AN144">
        <v>-47.889000000000003</v>
      </c>
      <c r="AO144">
        <v>3.8104</v>
      </c>
      <c r="AP144">
        <v>2.9569999999999999</v>
      </c>
      <c r="AQ144">
        <v>0.85341999999999996</v>
      </c>
      <c r="AR144">
        <v>-47.889000000000003</v>
      </c>
      <c r="AS144">
        <v>1.3802000000000001</v>
      </c>
      <c r="AT144">
        <v>1.159</v>
      </c>
      <c r="AU144">
        <v>0.22119</v>
      </c>
      <c r="AY144" s="6">
        <v>0.34516000000000002</v>
      </c>
      <c r="AZ144" s="6">
        <v>-1.7211000000000001</v>
      </c>
      <c r="BA144" s="6">
        <v>0.27718999999999999</v>
      </c>
      <c r="BB144" s="6">
        <v>-1.4153</v>
      </c>
      <c r="BF144" s="6">
        <v>-0.49049999999999999</v>
      </c>
      <c r="BG144" s="6">
        <v>-1.2270000000000001</v>
      </c>
      <c r="BH144" s="7">
        <v>8.1880999999999995E-2</v>
      </c>
      <c r="BI144" s="6">
        <v>-1.0644</v>
      </c>
      <c r="BJ144" s="6"/>
      <c r="BK144" s="7">
        <v>-21.596</v>
      </c>
      <c r="BL144" s="7">
        <v>3.1307</v>
      </c>
      <c r="BM144" s="7">
        <v>-22.015999999999998</v>
      </c>
      <c r="BN144" s="7">
        <v>1.3802000000000001</v>
      </c>
      <c r="BO144" s="6">
        <v>-23.879000000000001</v>
      </c>
      <c r="BP144" s="6">
        <v>2.5752000000000002</v>
      </c>
      <c r="BQ144" s="7">
        <v>-22.015999999999998</v>
      </c>
      <c r="BR144" s="7">
        <v>0.60206000000000004</v>
      </c>
      <c r="BS144" s="6">
        <v>-44.578000000000003</v>
      </c>
      <c r="BT144" s="6">
        <v>3.0369999999999999</v>
      </c>
      <c r="BU144" s="7">
        <v>-47.889000000000003</v>
      </c>
      <c r="BV144" s="7">
        <v>1.3802000000000001</v>
      </c>
      <c r="BW144" s="6">
        <v>-49.381</v>
      </c>
      <c r="BX144" s="6">
        <v>2.3616999999999999</v>
      </c>
      <c r="BY144" s="7">
        <v>-47.889000000000003</v>
      </c>
      <c r="BZ144" s="7">
        <v>0.60206000000000004</v>
      </c>
    </row>
    <row r="145" spans="1:78" x14ac:dyDescent="0.3">
      <c r="A145" t="s">
        <v>122</v>
      </c>
      <c r="B145">
        <v>-22.646489896629703</v>
      </c>
      <c r="C145">
        <v>-44.578340961319348</v>
      </c>
      <c r="D145">
        <v>2.4216039268698313</v>
      </c>
      <c r="E145">
        <v>1.2304489213782739</v>
      </c>
      <c r="F145">
        <v>3.037027879755775</v>
      </c>
      <c r="G145">
        <v>1.4471580313422192</v>
      </c>
      <c r="O145" t="s">
        <v>122</v>
      </c>
      <c r="P145">
        <v>-22.646000000000001</v>
      </c>
      <c r="Q145">
        <v>2.4216000000000002</v>
      </c>
      <c r="R145">
        <v>2.2267999999999999</v>
      </c>
      <c r="S145">
        <v>0.19485</v>
      </c>
      <c r="T145">
        <v>-22.646000000000001</v>
      </c>
      <c r="U145">
        <v>1.2303999999999999</v>
      </c>
      <c r="V145">
        <v>0.83150000000000002</v>
      </c>
      <c r="W145">
        <v>0.39895000000000003</v>
      </c>
      <c r="X145">
        <v>-22.646000000000001</v>
      </c>
      <c r="Y145">
        <v>3.0369999999999999</v>
      </c>
      <c r="Z145">
        <v>2.9316</v>
      </c>
      <c r="AA145">
        <v>0.10543</v>
      </c>
      <c r="AB145">
        <v>-22.646000000000001</v>
      </c>
      <c r="AC145">
        <v>1.4472</v>
      </c>
      <c r="AD145">
        <v>1.0730999999999999</v>
      </c>
      <c r="AE145">
        <v>0.37401000000000001</v>
      </c>
      <c r="AF145">
        <v>-44.578000000000003</v>
      </c>
      <c r="AG145">
        <v>2.4216000000000002</v>
      </c>
      <c r="AH145">
        <v>2.6126</v>
      </c>
      <c r="AI145">
        <v>-0.19102</v>
      </c>
      <c r="AJ145">
        <v>-44.578000000000003</v>
      </c>
      <c r="AK145">
        <v>1.2303999999999999</v>
      </c>
      <c r="AL145">
        <v>1.3569</v>
      </c>
      <c r="AM145">
        <v>-0.12642999999999999</v>
      </c>
      <c r="AN145">
        <v>-44.578000000000003</v>
      </c>
      <c r="AO145">
        <v>3.0369999999999999</v>
      </c>
      <c r="AP145">
        <v>3.7884000000000002</v>
      </c>
      <c r="AQ145">
        <v>-0.75136000000000003</v>
      </c>
      <c r="AR145">
        <v>-44.578000000000003</v>
      </c>
      <c r="AS145">
        <v>1.4472</v>
      </c>
      <c r="AT145">
        <v>1.8274999999999999</v>
      </c>
      <c r="AU145">
        <v>-0.38030999999999998</v>
      </c>
      <c r="AY145" s="7">
        <v>0.95599999999999996</v>
      </c>
      <c r="AZ145" s="7">
        <v>-0.78761999999999999</v>
      </c>
      <c r="BA145" s="7">
        <v>0.63385000000000002</v>
      </c>
      <c r="BB145" s="7">
        <v>-1.1019000000000001</v>
      </c>
      <c r="BF145" s="7">
        <v>-0.30103000000000002</v>
      </c>
      <c r="BG145" s="7">
        <v>-0.53993000000000002</v>
      </c>
      <c r="BH145" s="6">
        <v>-0.39982000000000001</v>
      </c>
      <c r="BI145" s="7">
        <v>-0.75460000000000005</v>
      </c>
      <c r="BJ145" s="7"/>
      <c r="BK145" s="6">
        <v>-20.812999999999999</v>
      </c>
      <c r="BL145" s="6">
        <v>3.3946000000000001</v>
      </c>
      <c r="BM145" s="6">
        <v>-22.646000000000001</v>
      </c>
      <c r="BN145" s="6">
        <v>1.4472</v>
      </c>
      <c r="BO145" s="7">
        <v>-23.567</v>
      </c>
      <c r="BP145" s="7">
        <v>2.6665000000000001</v>
      </c>
      <c r="BQ145" s="6">
        <v>-22.646000000000001</v>
      </c>
      <c r="BR145" s="6">
        <v>1.2303999999999999</v>
      </c>
      <c r="BS145" s="7">
        <v>-46.887999999999998</v>
      </c>
      <c r="BT145" s="7">
        <v>3.1307</v>
      </c>
      <c r="BU145" s="6">
        <v>-44.578000000000003</v>
      </c>
      <c r="BV145" s="6">
        <v>1.4472</v>
      </c>
      <c r="BW145" s="7">
        <v>-45.884</v>
      </c>
      <c r="BX145" s="7">
        <v>2.5998999999999999</v>
      </c>
      <c r="BY145" s="6">
        <v>-44.578000000000003</v>
      </c>
      <c r="BZ145" s="6">
        <v>1.2303999999999999</v>
      </c>
    </row>
    <row r="146" spans="1:78" x14ac:dyDescent="0.3">
      <c r="A146" t="s">
        <v>123</v>
      </c>
      <c r="B146">
        <v>-21.596102500000004</v>
      </c>
      <c r="C146">
        <v>-46.888265889528491</v>
      </c>
      <c r="D146">
        <v>2.3180633349627615</v>
      </c>
      <c r="E146">
        <v>0</v>
      </c>
      <c r="F146">
        <v>3.1306553490220308</v>
      </c>
      <c r="G146">
        <v>0</v>
      </c>
      <c r="O146" t="s">
        <v>123</v>
      </c>
      <c r="P146">
        <v>-21.596</v>
      </c>
      <c r="Q146">
        <v>2.3180999999999998</v>
      </c>
      <c r="R146">
        <v>2.1389</v>
      </c>
      <c r="S146">
        <v>0.17913999999999999</v>
      </c>
      <c r="T146">
        <v>-21.596</v>
      </c>
      <c r="U146">
        <v>0</v>
      </c>
      <c r="V146">
        <v>0.54452</v>
      </c>
      <c r="W146">
        <v>-0.54452</v>
      </c>
      <c r="X146">
        <v>-21.596</v>
      </c>
      <c r="Y146">
        <v>3.1307</v>
      </c>
      <c r="Z146">
        <v>2.7311999999999999</v>
      </c>
      <c r="AA146">
        <v>0.39943000000000001</v>
      </c>
      <c r="AB146">
        <v>-21.596</v>
      </c>
      <c r="AC146">
        <v>0</v>
      </c>
      <c r="AD146">
        <v>0.60296000000000005</v>
      </c>
      <c r="AE146">
        <v>-0.60296000000000005</v>
      </c>
      <c r="AF146">
        <v>-46.887999999999998</v>
      </c>
      <c r="AG146">
        <v>2.3180999999999998</v>
      </c>
      <c r="AH146">
        <v>2.351</v>
      </c>
      <c r="AI146">
        <v>-3.2972000000000001E-2</v>
      </c>
      <c r="AJ146">
        <v>-46.887999999999998</v>
      </c>
      <c r="AK146">
        <v>0</v>
      </c>
      <c r="AL146">
        <v>1.026</v>
      </c>
      <c r="AM146">
        <v>-1.026</v>
      </c>
      <c r="AN146">
        <v>-46.887999999999998</v>
      </c>
      <c r="AO146">
        <v>3.1307</v>
      </c>
      <c r="AP146">
        <v>3.2084000000000001</v>
      </c>
      <c r="AQ146">
        <v>-7.7702999999999994E-2</v>
      </c>
      <c r="AR146">
        <v>-46.887999999999998</v>
      </c>
      <c r="AS146">
        <v>0</v>
      </c>
      <c r="AT146">
        <v>1.3611</v>
      </c>
      <c r="AU146">
        <v>-1.3611</v>
      </c>
      <c r="AY146" s="6">
        <v>-0.86478999999999995</v>
      </c>
      <c r="AZ146" s="6">
        <v>-0.25274999999999997</v>
      </c>
      <c r="BA146" s="6">
        <v>-0.97779000000000005</v>
      </c>
      <c r="BB146" s="6">
        <v>-0.32107000000000002</v>
      </c>
      <c r="BF146" s="6">
        <v>-0.17369999999999999</v>
      </c>
      <c r="BG146" s="6">
        <v>-1.0111E-2</v>
      </c>
      <c r="BH146" s="7">
        <v>6.6943000000000003E-2</v>
      </c>
      <c r="BI146" s="6">
        <v>-6.1984999999999998E-2</v>
      </c>
      <c r="BJ146" s="6"/>
      <c r="BK146" s="7">
        <v>-23.184000000000001</v>
      </c>
      <c r="BL146" s="7">
        <v>4.0072999999999999</v>
      </c>
      <c r="BM146" s="7">
        <v>-21.596</v>
      </c>
      <c r="BN146" s="7">
        <v>0</v>
      </c>
      <c r="BO146" s="6">
        <v>-22.548999999999999</v>
      </c>
      <c r="BP146" s="6">
        <v>2.4346000000000001</v>
      </c>
      <c r="BQ146" s="7">
        <v>-21.596</v>
      </c>
      <c r="BR146" s="7">
        <v>0</v>
      </c>
      <c r="BS146" s="6">
        <v>-49.381</v>
      </c>
      <c r="BT146" s="6">
        <v>3.3946000000000001</v>
      </c>
      <c r="BU146" s="7">
        <v>-46.887999999999998</v>
      </c>
      <c r="BV146" s="7">
        <v>0</v>
      </c>
      <c r="BW146" s="6">
        <v>-45.31</v>
      </c>
      <c r="BX146" s="6">
        <v>2.6084999999999998</v>
      </c>
      <c r="BY146" s="7">
        <v>-46.887999999999998</v>
      </c>
      <c r="BZ146" s="7">
        <v>0</v>
      </c>
    </row>
    <row r="147" spans="1:78" x14ac:dyDescent="0.3">
      <c r="A147" t="s">
        <v>124</v>
      </c>
      <c r="B147">
        <v>-20.812636500000004</v>
      </c>
      <c r="C147">
        <v>-49.381347685025794</v>
      </c>
      <c r="D147">
        <v>2.3617278360175931</v>
      </c>
      <c r="E147">
        <v>0.3010299956639812</v>
      </c>
      <c r="F147">
        <v>3.3946267642722092</v>
      </c>
      <c r="G147">
        <v>0.90308998699194354</v>
      </c>
      <c r="O147" t="s">
        <v>124</v>
      </c>
      <c r="P147">
        <v>-20.812999999999999</v>
      </c>
      <c r="Q147">
        <v>2.3616999999999999</v>
      </c>
      <c r="R147">
        <v>2.0733999999999999</v>
      </c>
      <c r="S147">
        <v>0.28832999999999998</v>
      </c>
      <c r="T147">
        <v>-20.812999999999999</v>
      </c>
      <c r="U147">
        <v>0.30103000000000002</v>
      </c>
      <c r="V147">
        <v>0.33045999999999998</v>
      </c>
      <c r="W147">
        <v>-2.9427999999999999E-2</v>
      </c>
      <c r="X147">
        <v>-20.812999999999999</v>
      </c>
      <c r="Y147">
        <v>3.3946000000000001</v>
      </c>
      <c r="Z147">
        <v>2.5817999999999999</v>
      </c>
      <c r="AA147">
        <v>0.81286000000000003</v>
      </c>
      <c r="AB147">
        <v>-20.812999999999999</v>
      </c>
      <c r="AC147">
        <v>0.90308999999999995</v>
      </c>
      <c r="AD147">
        <v>0.25225999999999998</v>
      </c>
      <c r="AE147">
        <v>0.65083000000000002</v>
      </c>
      <c r="AF147">
        <v>-49.381</v>
      </c>
      <c r="AG147">
        <v>2.3616999999999999</v>
      </c>
      <c r="AH147">
        <v>2.0687000000000002</v>
      </c>
      <c r="AI147">
        <v>0.29302</v>
      </c>
      <c r="AJ147">
        <v>-49.381</v>
      </c>
      <c r="AK147">
        <v>0.30103000000000002</v>
      </c>
      <c r="AL147">
        <v>0.66879999999999995</v>
      </c>
      <c r="AM147">
        <v>-0.36776999999999999</v>
      </c>
      <c r="AN147">
        <v>-49.381</v>
      </c>
      <c r="AO147">
        <v>3.3946000000000001</v>
      </c>
      <c r="AP147">
        <v>2.5823</v>
      </c>
      <c r="AQ147">
        <v>0.81228999999999996</v>
      </c>
      <c r="AR147">
        <v>-49.381</v>
      </c>
      <c r="AS147">
        <v>0.90308999999999995</v>
      </c>
      <c r="AT147">
        <v>0.85777999999999999</v>
      </c>
      <c r="AU147">
        <v>4.5309000000000002E-2</v>
      </c>
      <c r="AY147" s="7">
        <v>0.34836</v>
      </c>
      <c r="AZ147" s="7">
        <v>-0.21647</v>
      </c>
      <c r="BA147" s="7">
        <v>1.3640000000000001E-4</v>
      </c>
      <c r="BB147" s="7">
        <v>-1.125</v>
      </c>
      <c r="BF147" s="6">
        <v>-0.16156999999999999</v>
      </c>
      <c r="BG147" s="7">
        <v>-0.30861</v>
      </c>
      <c r="BH147" s="6">
        <v>-0.11003</v>
      </c>
      <c r="BI147" s="7">
        <v>-0.85843999999999998</v>
      </c>
      <c r="BJ147" s="7"/>
      <c r="BK147" s="6">
        <v>-23.222000000000001</v>
      </c>
      <c r="BL147" s="6">
        <v>4.2949000000000002</v>
      </c>
      <c r="BM147" s="6">
        <v>-20.812999999999999</v>
      </c>
      <c r="BN147" s="6">
        <v>0.90308999999999995</v>
      </c>
      <c r="BO147" s="7">
        <v>-23.806999999999999</v>
      </c>
      <c r="BP147" s="7">
        <v>2.5366</v>
      </c>
      <c r="BQ147" s="6">
        <v>-20.812999999999999</v>
      </c>
      <c r="BR147" s="6">
        <v>0.30103000000000002</v>
      </c>
      <c r="BS147" s="7">
        <v>-45.884</v>
      </c>
      <c r="BT147" s="7">
        <v>4.0072999999999999</v>
      </c>
      <c r="BU147" s="6">
        <v>-49.381</v>
      </c>
      <c r="BV147" s="6">
        <v>0.90308999999999995</v>
      </c>
      <c r="BW147" s="7">
        <v>-48.569000000000003</v>
      </c>
      <c r="BX147" s="7">
        <v>2.4487000000000001</v>
      </c>
      <c r="BY147" s="6">
        <v>-49.381</v>
      </c>
      <c r="BZ147" s="6">
        <v>0.30103000000000002</v>
      </c>
    </row>
    <row r="148" spans="1:78" x14ac:dyDescent="0.3">
      <c r="A148" t="s">
        <v>125</v>
      </c>
      <c r="B148">
        <v>-23.184061500000002</v>
      </c>
      <c r="C148">
        <v>-45.884175401459665</v>
      </c>
      <c r="D148">
        <v>2.5998830720736876</v>
      </c>
      <c r="E148">
        <v>1.8195439355418688</v>
      </c>
      <c r="F148">
        <v>4.0072782473342441</v>
      </c>
      <c r="G148">
        <v>1.8864907251724818</v>
      </c>
      <c r="O148" t="s">
        <v>125</v>
      </c>
      <c r="P148">
        <v>-23.184000000000001</v>
      </c>
      <c r="Q148">
        <v>2.5998999999999999</v>
      </c>
      <c r="R148">
        <v>2.2717000000000001</v>
      </c>
      <c r="S148">
        <v>0.32817000000000002</v>
      </c>
      <c r="T148">
        <v>-23.184000000000001</v>
      </c>
      <c r="U148">
        <v>1.8194999999999999</v>
      </c>
      <c r="V148">
        <v>0.97836999999999996</v>
      </c>
      <c r="W148">
        <v>0.84116999999999997</v>
      </c>
      <c r="X148">
        <v>-23.184000000000001</v>
      </c>
      <c r="Y148">
        <v>4.0072999999999999</v>
      </c>
      <c r="Z148">
        <v>3.0341</v>
      </c>
      <c r="AA148">
        <v>0.97313000000000005</v>
      </c>
      <c r="AB148">
        <v>-23.184000000000001</v>
      </c>
      <c r="AC148">
        <v>1.8865000000000001</v>
      </c>
      <c r="AD148">
        <v>1.3138000000000001</v>
      </c>
      <c r="AE148">
        <v>0.57272000000000001</v>
      </c>
      <c r="AF148">
        <v>-45.884</v>
      </c>
      <c r="AG148">
        <v>2.5998999999999999</v>
      </c>
      <c r="AH148">
        <v>2.4647000000000001</v>
      </c>
      <c r="AI148">
        <v>0.13514000000000001</v>
      </c>
      <c r="AJ148">
        <v>-45.884</v>
      </c>
      <c r="AK148">
        <v>1.8194999999999999</v>
      </c>
      <c r="AL148">
        <v>1.1698</v>
      </c>
      <c r="AM148">
        <v>0.64973999999999998</v>
      </c>
      <c r="AN148">
        <v>-45.884</v>
      </c>
      <c r="AO148">
        <v>4.0072999999999999</v>
      </c>
      <c r="AP148">
        <v>3.4605000000000001</v>
      </c>
      <c r="AQ148">
        <v>0.54679</v>
      </c>
      <c r="AR148">
        <v>-45.884</v>
      </c>
      <c r="AS148">
        <v>1.8865000000000001</v>
      </c>
      <c r="AT148">
        <v>1.5638000000000001</v>
      </c>
      <c r="AU148">
        <v>0.32266</v>
      </c>
      <c r="AY148" s="6">
        <v>-1.0465</v>
      </c>
      <c r="AZ148" s="6">
        <v>-0.66369999999999996</v>
      </c>
      <c r="BA148" s="6">
        <v>-0.2054</v>
      </c>
      <c r="BB148" s="6">
        <v>-0.12411999999999999</v>
      </c>
      <c r="BF148" s="7">
        <v>-0.13708000000000001</v>
      </c>
      <c r="BG148" s="6">
        <v>-0.46428999999999998</v>
      </c>
      <c r="BH148" s="7">
        <v>-7.3346999999999996E-2</v>
      </c>
      <c r="BI148" s="6">
        <v>-6.0782000000000003E-2</v>
      </c>
      <c r="BJ148" s="6"/>
      <c r="BK148" s="7">
        <v>-22.736000000000001</v>
      </c>
      <c r="BL148" s="7">
        <v>3.0979999999999999</v>
      </c>
      <c r="BM148" s="7">
        <v>-23.184000000000001</v>
      </c>
      <c r="BN148" s="7">
        <v>1.8865000000000001</v>
      </c>
      <c r="BO148" s="6">
        <v>-21.707999999999998</v>
      </c>
      <c r="BP148" s="6">
        <v>2.4742000000000002</v>
      </c>
      <c r="BQ148" s="7">
        <v>-23.184000000000001</v>
      </c>
      <c r="BR148" s="7">
        <v>1.8194999999999999</v>
      </c>
      <c r="BS148" s="6">
        <v>-45.31</v>
      </c>
      <c r="BT148" s="6">
        <v>4.2949000000000002</v>
      </c>
      <c r="BU148" s="7">
        <v>-45.884</v>
      </c>
      <c r="BV148" s="7">
        <v>1.8865000000000001</v>
      </c>
      <c r="BW148" s="6">
        <v>-47.996000000000002</v>
      </c>
      <c r="BX148" s="6">
        <v>2.5752000000000002</v>
      </c>
      <c r="BY148" s="7">
        <v>-45.884</v>
      </c>
      <c r="BZ148" s="7">
        <v>1.8194999999999999</v>
      </c>
    </row>
    <row r="149" spans="1:78" x14ac:dyDescent="0.3">
      <c r="A149" t="s">
        <v>126</v>
      </c>
      <c r="B149">
        <v>-23.221871510221003</v>
      </c>
      <c r="C149">
        <v>-45.309544504809459</v>
      </c>
      <c r="D149">
        <v>2.6085260335771943</v>
      </c>
      <c r="E149">
        <v>2.0413926851582249</v>
      </c>
      <c r="F149">
        <v>4.2949069106051923</v>
      </c>
      <c r="G149">
        <v>2.4771212547196626</v>
      </c>
      <c r="O149" t="s">
        <v>126</v>
      </c>
      <c r="P149">
        <v>-23.222000000000001</v>
      </c>
      <c r="Q149">
        <v>2.6084999999999998</v>
      </c>
      <c r="R149">
        <v>2.2749000000000001</v>
      </c>
      <c r="S149">
        <v>0.33365</v>
      </c>
      <c r="T149">
        <v>-23.222000000000001</v>
      </c>
      <c r="U149">
        <v>2.0413999999999999</v>
      </c>
      <c r="V149">
        <v>0.98870000000000002</v>
      </c>
      <c r="W149">
        <v>1.0527</v>
      </c>
      <c r="X149">
        <v>-23.222000000000001</v>
      </c>
      <c r="Y149">
        <v>4.2949000000000002</v>
      </c>
      <c r="Z149">
        <v>3.0413999999999999</v>
      </c>
      <c r="AA149">
        <v>1.2535000000000001</v>
      </c>
      <c r="AB149">
        <v>-23.222000000000001</v>
      </c>
      <c r="AC149">
        <v>2.4771000000000001</v>
      </c>
      <c r="AD149">
        <v>1.3307</v>
      </c>
      <c r="AE149">
        <v>1.1464000000000001</v>
      </c>
      <c r="AF149">
        <v>-45.31</v>
      </c>
      <c r="AG149">
        <v>2.6084999999999998</v>
      </c>
      <c r="AH149">
        <v>2.5297999999999998</v>
      </c>
      <c r="AI149">
        <v>7.8706999999999999E-2</v>
      </c>
      <c r="AJ149">
        <v>-45.31</v>
      </c>
      <c r="AK149">
        <v>2.0413999999999999</v>
      </c>
      <c r="AL149">
        <v>1.2521</v>
      </c>
      <c r="AM149">
        <v>0.78927000000000003</v>
      </c>
      <c r="AN149">
        <v>-45.31</v>
      </c>
      <c r="AO149">
        <v>4.2949000000000002</v>
      </c>
      <c r="AP149">
        <v>3.6048</v>
      </c>
      <c r="AQ149">
        <v>0.69013000000000002</v>
      </c>
      <c r="AR149">
        <v>-45.31</v>
      </c>
      <c r="AS149">
        <v>2.4771000000000001</v>
      </c>
      <c r="AT149">
        <v>1.6798</v>
      </c>
      <c r="AU149">
        <v>0.79727999999999999</v>
      </c>
      <c r="AY149" s="7">
        <v>-0.88288999999999995</v>
      </c>
      <c r="AZ149" s="7">
        <v>-1.2569999999999999</v>
      </c>
      <c r="BA149" s="7">
        <v>-0.37135000000000001</v>
      </c>
      <c r="BB149" s="7">
        <v>-0.47667999999999999</v>
      </c>
      <c r="BF149" s="6">
        <v>-0.10482</v>
      </c>
      <c r="BG149" s="7">
        <v>-0.75783999999999996</v>
      </c>
      <c r="BH149" s="6">
        <v>-0.24067</v>
      </c>
      <c r="BI149" s="7">
        <v>-0.25982</v>
      </c>
      <c r="BJ149" s="7"/>
      <c r="BK149" s="6">
        <v>-23.879000000000001</v>
      </c>
      <c r="BL149" s="6">
        <v>3.6497999999999999</v>
      </c>
      <c r="BM149" s="6">
        <v>-23.222000000000001</v>
      </c>
      <c r="BN149" s="6">
        <v>2.4771000000000001</v>
      </c>
      <c r="BO149" s="7">
        <v>-21.48</v>
      </c>
      <c r="BP149" s="7">
        <v>2.0792000000000002</v>
      </c>
      <c r="BQ149" s="6">
        <v>-23.222000000000001</v>
      </c>
      <c r="BR149" s="6">
        <v>2.0413999999999999</v>
      </c>
      <c r="BS149" s="7">
        <v>-48.569000000000003</v>
      </c>
      <c r="BT149" s="7">
        <v>3.0979999999999999</v>
      </c>
      <c r="BU149" s="6">
        <v>-45.31</v>
      </c>
      <c r="BV149" s="6">
        <v>2.4771000000000001</v>
      </c>
      <c r="BW149" s="7">
        <v>-46.57</v>
      </c>
      <c r="BX149" s="7">
        <v>2.6665000000000001</v>
      </c>
      <c r="BY149" s="6">
        <v>-45.31</v>
      </c>
      <c r="BZ149" s="6">
        <v>2.0413999999999999</v>
      </c>
    </row>
    <row r="150" spans="1:78" x14ac:dyDescent="0.3">
      <c r="A150" t="s">
        <v>127</v>
      </c>
      <c r="B150">
        <v>-22.736459985000007</v>
      </c>
      <c r="C150">
        <v>-48.568763281267941</v>
      </c>
      <c r="D150">
        <v>2.4487063199050798</v>
      </c>
      <c r="E150">
        <v>0</v>
      </c>
      <c r="F150">
        <v>3.0979510709941498</v>
      </c>
      <c r="G150">
        <v>0.3010299956639812</v>
      </c>
      <c r="O150" t="s">
        <v>127</v>
      </c>
      <c r="P150">
        <v>-22.736000000000001</v>
      </c>
      <c r="Q150">
        <v>2.4487000000000001</v>
      </c>
      <c r="R150">
        <v>2.2343000000000002</v>
      </c>
      <c r="S150">
        <v>0.21443000000000001</v>
      </c>
      <c r="T150">
        <v>-22.736000000000001</v>
      </c>
      <c r="U150">
        <v>0</v>
      </c>
      <c r="V150">
        <v>0.85607999999999995</v>
      </c>
      <c r="W150">
        <v>-0.85607999999999995</v>
      </c>
      <c r="X150">
        <v>-22.736000000000001</v>
      </c>
      <c r="Y150">
        <v>3.0979999999999999</v>
      </c>
      <c r="Z150">
        <v>2.9487999999999999</v>
      </c>
      <c r="AA150">
        <v>0.14918999999999999</v>
      </c>
      <c r="AB150">
        <v>-22.736000000000001</v>
      </c>
      <c r="AC150">
        <v>0.30103000000000002</v>
      </c>
      <c r="AD150">
        <v>1.1133999999999999</v>
      </c>
      <c r="AE150">
        <v>-0.81238999999999995</v>
      </c>
      <c r="AF150">
        <v>-48.569000000000003</v>
      </c>
      <c r="AG150">
        <v>2.4487000000000001</v>
      </c>
      <c r="AH150">
        <v>2.1606999999999998</v>
      </c>
      <c r="AI150">
        <v>0.28798000000000001</v>
      </c>
      <c r="AJ150">
        <v>-48.569000000000003</v>
      </c>
      <c r="AK150">
        <v>0</v>
      </c>
      <c r="AL150">
        <v>0.78520999999999996</v>
      </c>
      <c r="AM150">
        <v>-0.78520999999999996</v>
      </c>
      <c r="AN150">
        <v>-48.569000000000003</v>
      </c>
      <c r="AO150">
        <v>3.0979999999999999</v>
      </c>
      <c r="AP150">
        <v>2.7864</v>
      </c>
      <c r="AQ150">
        <v>0.31157000000000001</v>
      </c>
      <c r="AR150">
        <v>-48.569000000000003</v>
      </c>
      <c r="AS150">
        <v>0.30103000000000002</v>
      </c>
      <c r="AT150">
        <v>1.0218</v>
      </c>
      <c r="AU150">
        <v>-0.7208</v>
      </c>
      <c r="AY150" s="6">
        <v>-0.45790999999999998</v>
      </c>
      <c r="AZ150" s="6">
        <v>0.12112000000000001</v>
      </c>
      <c r="BA150" s="6">
        <v>-0.60687999999999998</v>
      </c>
      <c r="BB150" s="6">
        <v>-2.3998999999999999E-2</v>
      </c>
      <c r="BF150" s="7">
        <v>0.11011</v>
      </c>
      <c r="BG150" s="6">
        <v>0.33538000000000001</v>
      </c>
      <c r="BH150" s="6">
        <v>-1.6077999999999999E-2</v>
      </c>
      <c r="BI150" s="6">
        <v>0.23623</v>
      </c>
      <c r="BJ150" s="6"/>
      <c r="BK150" s="7">
        <v>-23.567</v>
      </c>
      <c r="BL150" s="7">
        <v>4.6215999999999999</v>
      </c>
      <c r="BM150" s="7">
        <v>-22.736000000000001</v>
      </c>
      <c r="BN150" s="7">
        <v>0.30103000000000002</v>
      </c>
      <c r="BO150" s="6">
        <v>-23.966999999999999</v>
      </c>
      <c r="BP150" s="6">
        <v>2.2856000000000001</v>
      </c>
      <c r="BQ150" s="7">
        <v>-22.736000000000001</v>
      </c>
      <c r="BR150" s="7">
        <v>0</v>
      </c>
      <c r="BS150" s="6">
        <v>-47.996000000000002</v>
      </c>
      <c r="BT150" s="6">
        <v>3.6497999999999999</v>
      </c>
      <c r="BU150" s="7">
        <v>-48.569000000000003</v>
      </c>
      <c r="BV150" s="7">
        <v>0.30103000000000002</v>
      </c>
      <c r="BW150" s="6">
        <v>-47.914000000000001</v>
      </c>
      <c r="BX150" s="6">
        <v>2.4346000000000001</v>
      </c>
      <c r="BY150" s="7">
        <v>-48.569000000000003</v>
      </c>
      <c r="BZ150" s="7">
        <v>0</v>
      </c>
    </row>
    <row r="151" spans="1:78" x14ac:dyDescent="0.3">
      <c r="A151" t="s">
        <v>128</v>
      </c>
      <c r="B151">
        <v>-23.879490000000004</v>
      </c>
      <c r="C151">
        <v>-47.99558914635093</v>
      </c>
      <c r="D151">
        <v>2.5751878449276608</v>
      </c>
      <c r="E151">
        <v>1.3617278360175928</v>
      </c>
      <c r="F151">
        <v>3.6498214632245651</v>
      </c>
      <c r="G151">
        <v>1.4313637641589874</v>
      </c>
      <c r="O151" t="s">
        <v>128</v>
      </c>
      <c r="P151">
        <v>-23.879000000000001</v>
      </c>
      <c r="Q151">
        <v>2.5752000000000002</v>
      </c>
      <c r="R151">
        <v>2.3298999999999999</v>
      </c>
      <c r="S151">
        <v>0.24532000000000001</v>
      </c>
      <c r="T151">
        <v>-23.879000000000001</v>
      </c>
      <c r="U151">
        <v>1.3616999999999999</v>
      </c>
      <c r="V151">
        <v>1.1684000000000001</v>
      </c>
      <c r="W151">
        <v>0.19334999999999999</v>
      </c>
      <c r="X151">
        <v>-23.879000000000001</v>
      </c>
      <c r="Y151">
        <v>3.6497999999999999</v>
      </c>
      <c r="Z151">
        <v>3.1667999999999998</v>
      </c>
      <c r="AA151">
        <v>0.48300999999999999</v>
      </c>
      <c r="AB151">
        <v>-23.879000000000001</v>
      </c>
      <c r="AC151">
        <v>1.4314</v>
      </c>
      <c r="AD151">
        <v>1.6251</v>
      </c>
      <c r="AE151">
        <v>-0.19370000000000001</v>
      </c>
      <c r="AF151">
        <v>-47.996000000000002</v>
      </c>
      <c r="AG151">
        <v>2.5752000000000002</v>
      </c>
      <c r="AH151">
        <v>2.2256</v>
      </c>
      <c r="AI151">
        <v>0.34955000000000003</v>
      </c>
      <c r="AJ151">
        <v>-47.996000000000002</v>
      </c>
      <c r="AK151">
        <v>1.3616999999999999</v>
      </c>
      <c r="AL151">
        <v>0.86733000000000005</v>
      </c>
      <c r="AM151">
        <v>0.49440000000000001</v>
      </c>
      <c r="AN151">
        <v>-47.996000000000002</v>
      </c>
      <c r="AO151">
        <v>3.6497999999999999</v>
      </c>
      <c r="AP151">
        <v>2.9302999999999999</v>
      </c>
      <c r="AQ151">
        <v>0.71952000000000005</v>
      </c>
      <c r="AR151">
        <v>-47.996000000000002</v>
      </c>
      <c r="AS151">
        <v>1.4314</v>
      </c>
      <c r="AT151">
        <v>1.1375999999999999</v>
      </c>
      <c r="AU151">
        <v>0.29381000000000002</v>
      </c>
      <c r="AY151" s="6">
        <v>-0.62414000000000003</v>
      </c>
      <c r="AZ151" s="7">
        <v>-1.2065999999999999</v>
      </c>
      <c r="BA151" s="7">
        <v>-1.5925</v>
      </c>
      <c r="BB151" s="7">
        <v>-0.86594000000000004</v>
      </c>
      <c r="BF151" s="6">
        <v>0.12304</v>
      </c>
      <c r="BG151" s="7">
        <v>-0.91293999999999997</v>
      </c>
      <c r="BH151" s="7">
        <v>2.3725E-2</v>
      </c>
      <c r="BI151" s="7">
        <v>-0.67459000000000002</v>
      </c>
      <c r="BJ151" s="7"/>
      <c r="BK151" s="6">
        <v>-22.548999999999999</v>
      </c>
      <c r="BL151" s="6">
        <v>3.4458000000000002</v>
      </c>
      <c r="BM151" s="6">
        <v>-23.879000000000001</v>
      </c>
      <c r="BN151" s="6">
        <v>1.4314</v>
      </c>
      <c r="BO151" s="7">
        <v>-23.641999999999999</v>
      </c>
      <c r="BP151" s="7">
        <v>2.1583999999999999</v>
      </c>
      <c r="BQ151" s="6">
        <v>-23.879000000000001</v>
      </c>
      <c r="BR151" s="6">
        <v>1.3616999999999999</v>
      </c>
      <c r="BS151" s="7">
        <v>-46.57</v>
      </c>
      <c r="BT151" s="7">
        <v>4.6215999999999999</v>
      </c>
      <c r="BU151" s="6">
        <v>-47.996000000000002</v>
      </c>
      <c r="BV151" s="6">
        <v>1.4314</v>
      </c>
      <c r="BW151" s="7">
        <v>-45.402999999999999</v>
      </c>
      <c r="BX151" s="7">
        <v>2.5366</v>
      </c>
      <c r="BY151" s="6">
        <v>-47.996000000000002</v>
      </c>
      <c r="BZ151" s="6">
        <v>1.3616999999999999</v>
      </c>
    </row>
    <row r="152" spans="1:78" x14ac:dyDescent="0.3">
      <c r="A152" t="s">
        <v>129</v>
      </c>
      <c r="B152">
        <v>-23.567386500000001</v>
      </c>
      <c r="C152">
        <v>-46.570383182112749</v>
      </c>
      <c r="D152">
        <v>2.6665179805548807</v>
      </c>
      <c r="E152">
        <v>2.4487063199050798</v>
      </c>
      <c r="F152">
        <v>4.6215916758592179</v>
      </c>
      <c r="G152">
        <v>3.7543483357110188</v>
      </c>
      <c r="O152" t="s">
        <v>129</v>
      </c>
      <c r="P152">
        <v>-23.567</v>
      </c>
      <c r="Q152">
        <v>2.6665000000000001</v>
      </c>
      <c r="R152">
        <v>2.3037999999999998</v>
      </c>
      <c r="S152">
        <v>0.36275000000000002</v>
      </c>
      <c r="T152">
        <v>-23.567</v>
      </c>
      <c r="U152">
        <v>2.4487000000000001</v>
      </c>
      <c r="V152">
        <v>1.0831</v>
      </c>
      <c r="W152">
        <v>1.3655999999999999</v>
      </c>
      <c r="X152">
        <v>-23.567</v>
      </c>
      <c r="Y152">
        <v>4.6215999999999999</v>
      </c>
      <c r="Z152">
        <v>3.1073</v>
      </c>
      <c r="AA152">
        <v>1.5143</v>
      </c>
      <c r="AB152">
        <v>-23.567</v>
      </c>
      <c r="AC152">
        <v>3.7543000000000002</v>
      </c>
      <c r="AD152">
        <v>1.4854000000000001</v>
      </c>
      <c r="AE152">
        <v>2.2690000000000001</v>
      </c>
      <c r="AF152">
        <v>-46.57</v>
      </c>
      <c r="AG152">
        <v>2.6665000000000001</v>
      </c>
      <c r="AH152">
        <v>2.387</v>
      </c>
      <c r="AI152">
        <v>0.27948000000000001</v>
      </c>
      <c r="AJ152">
        <v>-46.57</v>
      </c>
      <c r="AK152">
        <v>2.4487000000000001</v>
      </c>
      <c r="AL152">
        <v>1.0714999999999999</v>
      </c>
      <c r="AM152">
        <v>1.3772</v>
      </c>
      <c r="AN152">
        <v>-46.57</v>
      </c>
      <c r="AO152">
        <v>4.6215999999999999</v>
      </c>
      <c r="AP152">
        <v>3.2881999999999998</v>
      </c>
      <c r="AQ152">
        <v>1.3333999999999999</v>
      </c>
      <c r="AR152">
        <v>-46.57</v>
      </c>
      <c r="AS152">
        <v>3.7543000000000002</v>
      </c>
      <c r="AT152">
        <v>1.4253</v>
      </c>
      <c r="AU152">
        <v>2.3290999999999999</v>
      </c>
      <c r="AY152" s="7">
        <v>-0.63375999999999999</v>
      </c>
      <c r="AZ152" s="6">
        <v>-1.4046000000000001</v>
      </c>
      <c r="BA152" s="6">
        <v>-0.29876999999999998</v>
      </c>
      <c r="BB152" s="6">
        <v>-0.99056</v>
      </c>
      <c r="BF152" s="7">
        <v>-0.31788</v>
      </c>
      <c r="BG152" s="6">
        <v>-1.0338000000000001</v>
      </c>
      <c r="BH152" s="6">
        <v>-0.35208</v>
      </c>
      <c r="BI152" s="6">
        <v>-0.76302000000000003</v>
      </c>
      <c r="BJ152" s="6"/>
      <c r="BK152" s="7">
        <v>-23.806999999999999</v>
      </c>
      <c r="BL152" s="7">
        <v>3.7496999999999998</v>
      </c>
      <c r="BM152" s="7">
        <v>-23.567</v>
      </c>
      <c r="BN152" s="7">
        <v>3.7543000000000002</v>
      </c>
      <c r="BO152" s="6">
        <v>-24.388999999999999</v>
      </c>
      <c r="BP152" s="6">
        <v>2.3443999999999998</v>
      </c>
      <c r="BQ152" s="7">
        <v>-23.567</v>
      </c>
      <c r="BR152" s="7">
        <v>2.4487000000000001</v>
      </c>
      <c r="BS152" s="6">
        <v>-47.914000000000001</v>
      </c>
      <c r="BT152" s="6">
        <v>3.4458000000000002</v>
      </c>
      <c r="BU152" s="7">
        <v>-46.57</v>
      </c>
      <c r="BV152" s="7">
        <v>3.7543000000000002</v>
      </c>
      <c r="BW152" s="6">
        <v>-46.823999999999998</v>
      </c>
      <c r="BX152" s="6">
        <v>2.4742000000000002</v>
      </c>
      <c r="BY152" s="7">
        <v>-46.57</v>
      </c>
      <c r="BZ152" s="7">
        <v>2.4487000000000001</v>
      </c>
    </row>
    <row r="153" spans="1:78" x14ac:dyDescent="0.3">
      <c r="A153" t="s">
        <v>130</v>
      </c>
      <c r="B153">
        <v>-22.548888000000002</v>
      </c>
      <c r="C153">
        <v>-47.914032997113132</v>
      </c>
      <c r="D153">
        <v>2.4345689040341987</v>
      </c>
      <c r="E153">
        <v>1.6627578316815741</v>
      </c>
      <c r="F153">
        <v>3.445759836488631</v>
      </c>
      <c r="G153">
        <v>1.8325089127062364</v>
      </c>
      <c r="O153" t="s">
        <v>130</v>
      </c>
      <c r="P153">
        <v>-22.548999999999999</v>
      </c>
      <c r="Q153">
        <v>2.4346000000000001</v>
      </c>
      <c r="R153">
        <v>2.2185999999999999</v>
      </c>
      <c r="S153">
        <v>0.21598000000000001</v>
      </c>
      <c r="T153">
        <v>-22.548999999999999</v>
      </c>
      <c r="U153">
        <v>1.6628000000000001</v>
      </c>
      <c r="V153">
        <v>0.80483000000000005</v>
      </c>
      <c r="W153">
        <v>0.85792000000000002</v>
      </c>
      <c r="X153">
        <v>-22.548999999999999</v>
      </c>
      <c r="Y153">
        <v>3.4458000000000002</v>
      </c>
      <c r="Z153">
        <v>2.9129999999999998</v>
      </c>
      <c r="AA153">
        <v>0.53278000000000003</v>
      </c>
      <c r="AB153">
        <v>-22.548999999999999</v>
      </c>
      <c r="AC153">
        <v>1.8325</v>
      </c>
      <c r="AD153">
        <v>1.0295000000000001</v>
      </c>
      <c r="AE153">
        <v>0.80305000000000004</v>
      </c>
      <c r="AF153">
        <v>-47.914000000000001</v>
      </c>
      <c r="AG153">
        <v>2.4346000000000001</v>
      </c>
      <c r="AH153">
        <v>2.2349000000000001</v>
      </c>
      <c r="AI153">
        <v>0.19969999999999999</v>
      </c>
      <c r="AJ153">
        <v>-47.914000000000001</v>
      </c>
      <c r="AK153">
        <v>1.6628000000000001</v>
      </c>
      <c r="AL153">
        <v>0.87900999999999996</v>
      </c>
      <c r="AM153">
        <v>0.78374999999999995</v>
      </c>
      <c r="AN153">
        <v>-47.914000000000001</v>
      </c>
      <c r="AO153">
        <v>3.4458000000000002</v>
      </c>
      <c r="AP153">
        <v>2.9508000000000001</v>
      </c>
      <c r="AQ153">
        <v>0.49497999999999998</v>
      </c>
      <c r="AR153">
        <v>-47.914000000000001</v>
      </c>
      <c r="AS153">
        <v>1.8325</v>
      </c>
      <c r="AT153">
        <v>1.1539999999999999</v>
      </c>
      <c r="AU153">
        <v>0.67849000000000004</v>
      </c>
      <c r="AY153" s="6">
        <v>-0.47716999999999998</v>
      </c>
      <c r="AZ153" s="7">
        <v>1.0136000000000001</v>
      </c>
      <c r="BA153" s="7">
        <v>-0.26737</v>
      </c>
      <c r="BB153" s="7">
        <v>1.8507</v>
      </c>
      <c r="BF153" s="6">
        <v>-0.23913999999999999</v>
      </c>
      <c r="BG153" s="7">
        <v>0.18379999999999999</v>
      </c>
      <c r="BH153" s="7">
        <v>2.5454000000000001E-2</v>
      </c>
      <c r="BI153" s="7">
        <v>0.69589999999999996</v>
      </c>
      <c r="BJ153" s="7"/>
      <c r="BK153" s="6">
        <v>-21.707999999999998</v>
      </c>
      <c r="BL153" s="6">
        <v>3.3666</v>
      </c>
      <c r="BM153" s="6">
        <v>-22.548999999999999</v>
      </c>
      <c r="BN153" s="6">
        <v>1.8325</v>
      </c>
      <c r="BO153" s="7">
        <v>-22.591999999999999</v>
      </c>
      <c r="BP153" s="7">
        <v>2.29</v>
      </c>
      <c r="BQ153" s="6">
        <v>-22.548999999999999</v>
      </c>
      <c r="BR153" s="6">
        <v>1.6628000000000001</v>
      </c>
      <c r="BS153" s="7">
        <v>-45.402999999999999</v>
      </c>
      <c r="BT153" s="7">
        <v>3.7496999999999998</v>
      </c>
      <c r="BU153" s="6">
        <v>-47.914000000000001</v>
      </c>
      <c r="BV153" s="6">
        <v>1.8325</v>
      </c>
      <c r="BW153" s="7">
        <v>-47.552999999999997</v>
      </c>
      <c r="BX153" s="7">
        <v>2.0792000000000002</v>
      </c>
      <c r="BY153" s="6">
        <v>-47.914000000000001</v>
      </c>
      <c r="BZ153" s="6">
        <v>1.6628000000000001</v>
      </c>
    </row>
    <row r="154" spans="1:78" x14ac:dyDescent="0.3">
      <c r="A154" t="s">
        <v>172</v>
      </c>
      <c r="B154">
        <v>-23.806687652148753</v>
      </c>
      <c r="C154">
        <v>-45.402680140543957</v>
      </c>
      <c r="D154">
        <v>2.53655844257153</v>
      </c>
      <c r="E154">
        <v>1.8195439355418688</v>
      </c>
      <c r="F154">
        <v>3.7496590320948999</v>
      </c>
      <c r="G154">
        <v>2.6599162000698504</v>
      </c>
      <c r="O154" t="s">
        <v>172</v>
      </c>
      <c r="P154">
        <v>-23.806999999999999</v>
      </c>
      <c r="Q154">
        <v>2.5366</v>
      </c>
      <c r="R154">
        <v>2.3237999999999999</v>
      </c>
      <c r="S154">
        <v>0.21278</v>
      </c>
      <c r="T154">
        <v>-23.806999999999999</v>
      </c>
      <c r="U154">
        <v>1.8194999999999999</v>
      </c>
      <c r="V154">
        <v>1.1485000000000001</v>
      </c>
      <c r="W154">
        <v>0.67105999999999999</v>
      </c>
      <c r="X154">
        <v>-23.806999999999999</v>
      </c>
      <c r="Y154">
        <v>3.7496999999999998</v>
      </c>
      <c r="Z154">
        <v>3.1528999999999998</v>
      </c>
      <c r="AA154">
        <v>0.59674000000000005</v>
      </c>
      <c r="AB154">
        <v>-23.806999999999999</v>
      </c>
      <c r="AC154">
        <v>2.6598999999999999</v>
      </c>
      <c r="AD154">
        <v>1.5925</v>
      </c>
      <c r="AE154">
        <v>1.0673999999999999</v>
      </c>
      <c r="AF154">
        <v>-45.402999999999999</v>
      </c>
      <c r="AG154">
        <v>2.5366</v>
      </c>
      <c r="AH154">
        <v>2.5192999999999999</v>
      </c>
      <c r="AI154">
        <v>1.7287E-2</v>
      </c>
      <c r="AJ154">
        <v>-45.402999999999999</v>
      </c>
      <c r="AK154">
        <v>1.8194999999999999</v>
      </c>
      <c r="AL154">
        <v>1.2387999999999999</v>
      </c>
      <c r="AM154">
        <v>0.58076000000000005</v>
      </c>
      <c r="AN154">
        <v>-45.402999999999999</v>
      </c>
      <c r="AO154">
        <v>3.7496999999999998</v>
      </c>
      <c r="AP154">
        <v>3.5813999999999999</v>
      </c>
      <c r="AQ154">
        <v>0.16827</v>
      </c>
      <c r="AR154">
        <v>-45.402999999999999</v>
      </c>
      <c r="AS154">
        <v>2.6598999999999999</v>
      </c>
      <c r="AT154">
        <v>1.661</v>
      </c>
      <c r="AU154">
        <v>0.99887999999999999</v>
      </c>
      <c r="AY154" s="7">
        <v>0.46934999999999999</v>
      </c>
      <c r="AZ154" s="6">
        <v>0.12553</v>
      </c>
      <c r="BA154" s="6">
        <v>-1.0373000000000001</v>
      </c>
      <c r="BB154" s="6">
        <v>-0.98038000000000003</v>
      </c>
      <c r="BF154" s="7">
        <v>0.27481</v>
      </c>
      <c r="BG154" s="6">
        <v>1.7423999999999999E-2</v>
      </c>
      <c r="BH154" s="6">
        <v>7.9792999999999999E-3</v>
      </c>
      <c r="BI154" s="6">
        <v>-0.66837000000000002</v>
      </c>
      <c r="BJ154" s="6"/>
      <c r="BK154" s="7">
        <v>-21.48</v>
      </c>
      <c r="BL154" s="7">
        <v>2.2967</v>
      </c>
      <c r="BM154" s="7">
        <v>-23.806999999999999</v>
      </c>
      <c r="BN154" s="7">
        <v>2.6598999999999999</v>
      </c>
      <c r="BO154" s="6">
        <v>-23.498999999999999</v>
      </c>
      <c r="BP154" s="6">
        <v>2.3892000000000002</v>
      </c>
      <c r="BQ154" s="7">
        <v>-23.806999999999999</v>
      </c>
      <c r="BR154" s="7">
        <v>1.8194999999999999</v>
      </c>
      <c r="BS154" s="6">
        <v>-46.823999999999998</v>
      </c>
      <c r="BT154" s="6">
        <v>3.3666</v>
      </c>
      <c r="BU154" s="7">
        <v>-45.402999999999999</v>
      </c>
      <c r="BV154" s="7">
        <v>2.6598999999999999</v>
      </c>
      <c r="BW154" s="6">
        <v>-46.384</v>
      </c>
      <c r="BX154" s="6">
        <v>2.2856000000000001</v>
      </c>
      <c r="BY154" s="7">
        <v>-45.402999999999999</v>
      </c>
      <c r="BZ154" s="7">
        <v>1.8194999999999999</v>
      </c>
    </row>
    <row r="155" spans="1:78" x14ac:dyDescent="0.3">
      <c r="A155" t="s">
        <v>131</v>
      </c>
      <c r="B155">
        <v>-21.708420791919607</v>
      </c>
      <c r="C155">
        <v>-46.824127625791355</v>
      </c>
      <c r="D155">
        <v>2.4742162640762553</v>
      </c>
      <c r="E155">
        <v>0.77815125038364363</v>
      </c>
      <c r="F155">
        <v>3.3666097103924297</v>
      </c>
      <c r="G155">
        <v>0.77815125038364363</v>
      </c>
      <c r="O155" t="s">
        <v>131</v>
      </c>
      <c r="P155">
        <v>-21.707999999999998</v>
      </c>
      <c r="Q155">
        <v>2.4742000000000002</v>
      </c>
      <c r="R155">
        <v>2.1482999999999999</v>
      </c>
      <c r="S155">
        <v>0.32590999999999998</v>
      </c>
      <c r="T155">
        <v>-21.707999999999998</v>
      </c>
      <c r="U155">
        <v>0.77815000000000001</v>
      </c>
      <c r="V155">
        <v>0.57520000000000004</v>
      </c>
      <c r="W155">
        <v>0.20294999999999999</v>
      </c>
      <c r="X155">
        <v>-21.707999999999998</v>
      </c>
      <c r="Y155">
        <v>3.3666</v>
      </c>
      <c r="Z155">
        <v>2.7526999999999999</v>
      </c>
      <c r="AA155">
        <v>0.61395999999999995</v>
      </c>
      <c r="AB155">
        <v>-21.707999999999998</v>
      </c>
      <c r="AC155">
        <v>0.77815000000000001</v>
      </c>
      <c r="AD155">
        <v>0.65324000000000004</v>
      </c>
      <c r="AE155">
        <v>0.12490999999999999</v>
      </c>
      <c r="AF155">
        <v>-46.823999999999998</v>
      </c>
      <c r="AG155">
        <v>2.4742000000000002</v>
      </c>
      <c r="AH155">
        <v>2.3582999999999998</v>
      </c>
      <c r="AI155">
        <v>0.11592</v>
      </c>
      <c r="AJ155">
        <v>-46.823999999999998</v>
      </c>
      <c r="AK155">
        <v>0.77815000000000001</v>
      </c>
      <c r="AL155">
        <v>1.0350999999999999</v>
      </c>
      <c r="AM155">
        <v>-0.25700000000000001</v>
      </c>
      <c r="AN155">
        <v>-46.823999999999998</v>
      </c>
      <c r="AO155">
        <v>3.3666</v>
      </c>
      <c r="AP155">
        <v>3.2244999999999999</v>
      </c>
      <c r="AQ155">
        <v>0.14215</v>
      </c>
      <c r="AR155">
        <v>-46.823999999999998</v>
      </c>
      <c r="AS155">
        <v>0.77815000000000001</v>
      </c>
      <c r="AT155">
        <v>1.3741000000000001</v>
      </c>
      <c r="AU155">
        <v>-0.59591000000000005</v>
      </c>
      <c r="AY155" s="6">
        <v>0.33517000000000002</v>
      </c>
      <c r="AZ155" s="7">
        <v>-0.64680000000000004</v>
      </c>
      <c r="BA155" s="7">
        <v>0.28105999999999998</v>
      </c>
      <c r="BB155" s="7">
        <v>-0.83026</v>
      </c>
      <c r="BF155" s="7">
        <v>0.14485999999999999</v>
      </c>
      <c r="BG155" s="7">
        <v>-0.38536999999999999</v>
      </c>
      <c r="BH155" s="7">
        <v>-0.18418999999999999</v>
      </c>
      <c r="BI155" s="7">
        <v>-0.51071</v>
      </c>
      <c r="BJ155" s="7"/>
      <c r="BK155" s="6">
        <v>-23.966999999999999</v>
      </c>
      <c r="BL155" s="6">
        <v>2.98</v>
      </c>
      <c r="BM155" s="6">
        <v>-21.707999999999998</v>
      </c>
      <c r="BN155" s="6">
        <v>0.77815000000000001</v>
      </c>
      <c r="BO155" s="7">
        <v>-22.821999999999999</v>
      </c>
      <c r="BP155" s="7">
        <v>1.9541999999999999</v>
      </c>
      <c r="BQ155" s="6">
        <v>-21.707999999999998</v>
      </c>
      <c r="BR155" s="6">
        <v>0.77815000000000001</v>
      </c>
      <c r="BS155" s="7">
        <v>-47.552999999999997</v>
      </c>
      <c r="BT155" s="7">
        <v>2.2967</v>
      </c>
      <c r="BU155" s="6">
        <v>-46.823999999999998</v>
      </c>
      <c r="BV155" s="6">
        <v>0.77815000000000001</v>
      </c>
      <c r="BW155" s="7">
        <v>-47.826999999999998</v>
      </c>
      <c r="BX155" s="7">
        <v>2.1583999999999999</v>
      </c>
      <c r="BY155" s="6">
        <v>-46.823999999999998</v>
      </c>
      <c r="BZ155" s="6">
        <v>0.77815000000000001</v>
      </c>
    </row>
    <row r="156" spans="1:78" x14ac:dyDescent="0.3">
      <c r="A156" t="s">
        <v>132</v>
      </c>
      <c r="B156">
        <v>-21.479723372164006</v>
      </c>
      <c r="C156">
        <v>-47.553352539983386</v>
      </c>
      <c r="D156">
        <v>2.0791812460476247</v>
      </c>
      <c r="E156">
        <v>0</v>
      </c>
      <c r="F156">
        <v>2.2966651902615309</v>
      </c>
      <c r="G156">
        <v>0.3010299956639812</v>
      </c>
      <c r="O156" t="s">
        <v>132</v>
      </c>
      <c r="P156">
        <v>-21.48</v>
      </c>
      <c r="Q156">
        <v>2.0792000000000002</v>
      </c>
      <c r="R156">
        <v>2.1292</v>
      </c>
      <c r="S156">
        <v>-5.0005000000000001E-2</v>
      </c>
      <c r="T156">
        <v>-21.48</v>
      </c>
      <c r="U156">
        <v>0</v>
      </c>
      <c r="V156">
        <v>0.51271999999999995</v>
      </c>
      <c r="W156">
        <v>-0.51271999999999995</v>
      </c>
      <c r="X156">
        <v>-21.48</v>
      </c>
      <c r="Y156">
        <v>2.2967</v>
      </c>
      <c r="Z156">
        <v>2.7090000000000001</v>
      </c>
      <c r="AA156">
        <v>-0.41236</v>
      </c>
      <c r="AB156">
        <v>-21.48</v>
      </c>
      <c r="AC156">
        <v>0.30103000000000002</v>
      </c>
      <c r="AD156">
        <v>0.55086999999999997</v>
      </c>
      <c r="AE156">
        <v>-0.24984000000000001</v>
      </c>
      <c r="AF156">
        <v>-47.552999999999997</v>
      </c>
      <c r="AG156">
        <v>2.0792000000000002</v>
      </c>
      <c r="AH156">
        <v>2.2757000000000001</v>
      </c>
      <c r="AI156">
        <v>-0.19653999999999999</v>
      </c>
      <c r="AJ156">
        <v>-47.552999999999997</v>
      </c>
      <c r="AK156">
        <v>0</v>
      </c>
      <c r="AL156">
        <v>0.93067999999999995</v>
      </c>
      <c r="AM156">
        <v>-0.93067999999999995</v>
      </c>
      <c r="AN156">
        <v>-47.552999999999997</v>
      </c>
      <c r="AO156">
        <v>2.2967</v>
      </c>
      <c r="AP156">
        <v>3.0413999999999999</v>
      </c>
      <c r="AQ156">
        <v>-0.74468999999999996</v>
      </c>
      <c r="AR156">
        <v>-47.552999999999997</v>
      </c>
      <c r="AS156">
        <v>0.30103000000000002</v>
      </c>
      <c r="AT156">
        <v>1.2267999999999999</v>
      </c>
      <c r="AU156">
        <v>-0.92581000000000002</v>
      </c>
      <c r="AY156" s="7">
        <v>-0.68872</v>
      </c>
      <c r="AZ156" s="6">
        <v>-1.1167</v>
      </c>
      <c r="BA156" s="6">
        <v>7.9368999999999995E-2</v>
      </c>
      <c r="BB156" s="6">
        <v>-1.3592</v>
      </c>
      <c r="BF156" s="6">
        <v>0.33528000000000002</v>
      </c>
      <c r="BG156" s="6">
        <v>-0.85807999999999995</v>
      </c>
      <c r="BH156" s="6">
        <v>-5.3775999999999997E-2</v>
      </c>
      <c r="BI156" s="6">
        <v>-1.0246</v>
      </c>
      <c r="BJ156" s="6"/>
      <c r="BK156" s="7">
        <v>-23.641999999999999</v>
      </c>
      <c r="BL156" s="7">
        <v>2.5314999999999999</v>
      </c>
      <c r="BM156" s="7">
        <v>-21.48</v>
      </c>
      <c r="BN156" s="7">
        <v>0.30103000000000002</v>
      </c>
      <c r="BO156" s="6">
        <v>-23.972999999999999</v>
      </c>
      <c r="BP156" s="6">
        <v>2.5501999999999998</v>
      </c>
      <c r="BQ156" s="7">
        <v>-21.48</v>
      </c>
      <c r="BR156" s="7">
        <v>0</v>
      </c>
      <c r="BS156" s="6">
        <v>-46.384</v>
      </c>
      <c r="BT156" s="6">
        <v>2.98</v>
      </c>
      <c r="BU156" s="7">
        <v>-47.552999999999997</v>
      </c>
      <c r="BV156" s="7">
        <v>0.30103000000000002</v>
      </c>
      <c r="BW156" s="6">
        <v>-47.927</v>
      </c>
      <c r="BX156" s="6">
        <v>2.3443999999999998</v>
      </c>
      <c r="BY156" s="7">
        <v>-47.552999999999997</v>
      </c>
      <c r="BZ156" s="7">
        <v>0</v>
      </c>
    </row>
    <row r="157" spans="1:78" x14ac:dyDescent="0.3">
      <c r="A157" t="s">
        <v>173</v>
      </c>
      <c r="B157">
        <v>-23.967373000000006</v>
      </c>
      <c r="C157">
        <v>-46.384490817317726</v>
      </c>
      <c r="D157">
        <v>2.2855573090077739</v>
      </c>
      <c r="E157">
        <v>0.69897000433601886</v>
      </c>
      <c r="F157">
        <v>2.9800033715837464</v>
      </c>
      <c r="G157">
        <v>2.3802112417116059</v>
      </c>
      <c r="O157" t="s">
        <v>173</v>
      </c>
      <c r="P157">
        <v>-23.966999999999999</v>
      </c>
      <c r="Q157">
        <v>2.2856000000000001</v>
      </c>
      <c r="R157">
        <v>2.3372000000000002</v>
      </c>
      <c r="S157">
        <v>-5.1655E-2</v>
      </c>
      <c r="T157">
        <v>-23.966999999999999</v>
      </c>
      <c r="U157">
        <v>0.69896999999999998</v>
      </c>
      <c r="V157">
        <v>1.1923999999999999</v>
      </c>
      <c r="W157">
        <v>-0.49342000000000003</v>
      </c>
      <c r="X157">
        <v>-23.966999999999999</v>
      </c>
      <c r="Y157">
        <v>2.98</v>
      </c>
      <c r="Z157">
        <v>3.1836000000000002</v>
      </c>
      <c r="AA157">
        <v>-0.20357</v>
      </c>
      <c r="AB157">
        <v>-23.966999999999999</v>
      </c>
      <c r="AC157">
        <v>2.3801999999999999</v>
      </c>
      <c r="AD157">
        <v>1.6644000000000001</v>
      </c>
      <c r="AE157">
        <v>0.71580999999999995</v>
      </c>
      <c r="AF157">
        <v>-46.384</v>
      </c>
      <c r="AG157">
        <v>2.2856000000000001</v>
      </c>
      <c r="AH157">
        <v>2.4081000000000001</v>
      </c>
      <c r="AI157">
        <v>-0.12253</v>
      </c>
      <c r="AJ157">
        <v>-46.384</v>
      </c>
      <c r="AK157">
        <v>0.69896999999999998</v>
      </c>
      <c r="AL157">
        <v>1.0981000000000001</v>
      </c>
      <c r="AM157">
        <v>-0.39916000000000001</v>
      </c>
      <c r="AN157">
        <v>-46.384</v>
      </c>
      <c r="AO157">
        <v>2.98</v>
      </c>
      <c r="AP157">
        <v>3.3349000000000002</v>
      </c>
      <c r="AQ157">
        <v>-0.35485</v>
      </c>
      <c r="AR157">
        <v>-46.384</v>
      </c>
      <c r="AS157">
        <v>2.3801999999999999</v>
      </c>
      <c r="AT157">
        <v>1.4628000000000001</v>
      </c>
      <c r="AU157">
        <v>0.91739000000000004</v>
      </c>
      <c r="AY157" s="6">
        <v>-0.42763000000000001</v>
      </c>
      <c r="AZ157" s="7">
        <v>-0.22237999999999999</v>
      </c>
      <c r="BA157" s="7">
        <v>-0.40005000000000002</v>
      </c>
      <c r="BB157" s="7">
        <v>-0.41710000000000003</v>
      </c>
      <c r="BF157" s="7">
        <v>4.0848999999999998E-3</v>
      </c>
      <c r="BG157" s="7">
        <v>-0.19492999999999999</v>
      </c>
      <c r="BH157" s="7">
        <v>0.30279</v>
      </c>
      <c r="BI157" s="7">
        <v>-0.26867999999999997</v>
      </c>
      <c r="BJ157" s="7"/>
      <c r="BK157" s="6">
        <v>-24.388999999999999</v>
      </c>
      <c r="BL157" s="6">
        <v>2.8062</v>
      </c>
      <c r="BM157" s="6">
        <v>-23.966999999999999</v>
      </c>
      <c r="BN157" s="6">
        <v>2.3801999999999999</v>
      </c>
      <c r="BO157" s="7">
        <v>-21.472000000000001</v>
      </c>
      <c r="BP157" s="7">
        <v>2.0828000000000002</v>
      </c>
      <c r="BQ157" s="6">
        <v>-23.966999999999999</v>
      </c>
      <c r="BR157" s="6">
        <v>0.69896999999999998</v>
      </c>
      <c r="BS157" s="7">
        <v>-47.826999999999998</v>
      </c>
      <c r="BT157" s="7">
        <v>2.5314999999999999</v>
      </c>
      <c r="BU157" s="6">
        <v>-46.384</v>
      </c>
      <c r="BV157" s="6">
        <v>2.3801999999999999</v>
      </c>
      <c r="BW157" s="7">
        <v>-46.529000000000003</v>
      </c>
      <c r="BX157" s="7">
        <v>2.29</v>
      </c>
      <c r="BY157" s="6">
        <v>-46.384</v>
      </c>
      <c r="BZ157" s="6">
        <v>0.69896999999999998</v>
      </c>
    </row>
    <row r="158" spans="1:78" x14ac:dyDescent="0.3">
      <c r="A158" t="s">
        <v>133</v>
      </c>
      <c r="B158">
        <v>-23.641506570768303</v>
      </c>
      <c r="C158">
        <v>-47.827195985044703</v>
      </c>
      <c r="D158">
        <v>2.1583624920952498</v>
      </c>
      <c r="E158">
        <v>0.84509804001425681</v>
      </c>
      <c r="F158">
        <v>2.5314789170422549</v>
      </c>
      <c r="G158">
        <v>0.84509804001425681</v>
      </c>
      <c r="O158" t="s">
        <v>133</v>
      </c>
      <c r="P158">
        <v>-23.641999999999999</v>
      </c>
      <c r="Q158">
        <v>2.1583999999999999</v>
      </c>
      <c r="R158">
        <v>2.31</v>
      </c>
      <c r="S158">
        <v>-0.15160000000000001</v>
      </c>
      <c r="T158">
        <v>-23.641999999999999</v>
      </c>
      <c r="U158">
        <v>0.84509999999999996</v>
      </c>
      <c r="V158">
        <v>1.1033999999999999</v>
      </c>
      <c r="W158">
        <v>-0.25825999999999999</v>
      </c>
      <c r="X158">
        <v>-23.641999999999999</v>
      </c>
      <c r="Y158">
        <v>2.5314999999999999</v>
      </c>
      <c r="Z158">
        <v>3.1214</v>
      </c>
      <c r="AA158">
        <v>-0.58992999999999995</v>
      </c>
      <c r="AB158">
        <v>-23.641999999999999</v>
      </c>
      <c r="AC158">
        <v>0.84509999999999996</v>
      </c>
      <c r="AD158">
        <v>1.5185</v>
      </c>
      <c r="AE158">
        <v>-0.67344000000000004</v>
      </c>
      <c r="AF158">
        <v>-47.826999999999998</v>
      </c>
      <c r="AG158">
        <v>2.1583999999999999</v>
      </c>
      <c r="AH158">
        <v>2.2446999999999999</v>
      </c>
      <c r="AI158">
        <v>-8.6343000000000003E-2</v>
      </c>
      <c r="AJ158">
        <v>-47.826999999999998</v>
      </c>
      <c r="AK158">
        <v>0.84509999999999996</v>
      </c>
      <c r="AL158">
        <v>0.89144999999999996</v>
      </c>
      <c r="AM158">
        <v>-4.6351999999999997E-2</v>
      </c>
      <c r="AN158">
        <v>-47.826999999999998</v>
      </c>
      <c r="AO158">
        <v>2.5314999999999999</v>
      </c>
      <c r="AP158">
        <v>2.9725999999999999</v>
      </c>
      <c r="AQ158">
        <v>-0.44111</v>
      </c>
      <c r="AR158">
        <v>-47.826999999999998</v>
      </c>
      <c r="AS158">
        <v>0.84509999999999996</v>
      </c>
      <c r="AT158">
        <v>1.1716</v>
      </c>
      <c r="AU158">
        <v>-0.32645000000000002</v>
      </c>
      <c r="AY158" s="7">
        <v>0.98119999999999996</v>
      </c>
      <c r="AZ158" s="6">
        <v>0.67159999999999997</v>
      </c>
      <c r="BA158" s="6">
        <v>-2.853E-2</v>
      </c>
      <c r="BB158" s="6">
        <v>0.33563999999999999</v>
      </c>
      <c r="BF158" s="6">
        <v>0.30712</v>
      </c>
      <c r="BG158" s="6">
        <v>0.31968000000000002</v>
      </c>
      <c r="BH158" s="7">
        <v>0.16985</v>
      </c>
      <c r="BI158" s="6">
        <v>0.18043000000000001</v>
      </c>
      <c r="BJ158" s="6"/>
      <c r="BK158" s="7">
        <v>-22.591999999999999</v>
      </c>
      <c r="BL158" s="7">
        <v>3.1987000000000001</v>
      </c>
      <c r="BM158" s="7">
        <v>-23.641999999999999</v>
      </c>
      <c r="BN158" s="7">
        <v>0.84509999999999996</v>
      </c>
      <c r="BO158" s="6">
        <v>-23.027000000000001</v>
      </c>
      <c r="BP158" s="6">
        <v>2.4361999999999999</v>
      </c>
      <c r="BQ158" s="7">
        <v>-23.641999999999999</v>
      </c>
      <c r="BR158" s="7">
        <v>0.84509999999999996</v>
      </c>
      <c r="BS158" s="6">
        <v>-47.927</v>
      </c>
      <c r="BT158" s="6">
        <v>2.8062</v>
      </c>
      <c r="BU158" s="7">
        <v>-47.826999999999998</v>
      </c>
      <c r="BV158" s="7">
        <v>0.84509999999999996</v>
      </c>
      <c r="BW158" s="6">
        <v>-47.457999999999998</v>
      </c>
      <c r="BX158" s="6">
        <v>2.3892000000000002</v>
      </c>
      <c r="BY158" s="7">
        <v>-47.826999999999998</v>
      </c>
      <c r="BZ158" s="7">
        <v>0.84509999999999996</v>
      </c>
    </row>
    <row r="159" spans="1:78" x14ac:dyDescent="0.3">
      <c r="A159" t="s">
        <v>174</v>
      </c>
      <c r="B159">
        <v>-24.388603782187904</v>
      </c>
      <c r="C159">
        <v>-47.927216963472212</v>
      </c>
      <c r="D159">
        <v>2.3443922736851106</v>
      </c>
      <c r="E159">
        <v>2.1643528557844371</v>
      </c>
      <c r="F159">
        <v>2.8061799739838871</v>
      </c>
      <c r="G159">
        <v>2.8627275283179747</v>
      </c>
      <c r="O159" t="s">
        <v>174</v>
      </c>
      <c r="P159">
        <v>-24.388999999999999</v>
      </c>
      <c r="Q159">
        <v>2.3443999999999998</v>
      </c>
      <c r="R159">
        <v>2.3723999999999998</v>
      </c>
      <c r="S159">
        <v>-2.8045E-2</v>
      </c>
      <c r="T159">
        <v>-24.388999999999999</v>
      </c>
      <c r="U159">
        <v>2.1644000000000001</v>
      </c>
      <c r="V159">
        <v>1.3075000000000001</v>
      </c>
      <c r="W159">
        <v>0.85687999999999998</v>
      </c>
      <c r="X159">
        <v>-24.388999999999999</v>
      </c>
      <c r="Y159">
        <v>2.8062</v>
      </c>
      <c r="Z159">
        <v>3.2639</v>
      </c>
      <c r="AA159">
        <v>-0.45774999999999999</v>
      </c>
      <c r="AB159">
        <v>-24.388999999999999</v>
      </c>
      <c r="AC159">
        <v>2.8626999999999998</v>
      </c>
      <c r="AD159">
        <v>1.853</v>
      </c>
      <c r="AE159">
        <v>1.0098</v>
      </c>
      <c r="AF159">
        <v>-47.927</v>
      </c>
      <c r="AG159">
        <v>2.3443999999999998</v>
      </c>
      <c r="AH159">
        <v>2.2334000000000001</v>
      </c>
      <c r="AI159">
        <v>0.11101</v>
      </c>
      <c r="AJ159">
        <v>-47.927</v>
      </c>
      <c r="AK159">
        <v>2.1644000000000001</v>
      </c>
      <c r="AL159">
        <v>0.87712000000000001</v>
      </c>
      <c r="AM159">
        <v>1.2871999999999999</v>
      </c>
      <c r="AN159">
        <v>-47.927</v>
      </c>
      <c r="AO159">
        <v>2.8062</v>
      </c>
      <c r="AP159">
        <v>2.9474999999999998</v>
      </c>
      <c r="AQ159">
        <v>-0.14129</v>
      </c>
      <c r="AR159">
        <v>-47.927</v>
      </c>
      <c r="AS159">
        <v>2.8626999999999998</v>
      </c>
      <c r="AT159">
        <v>1.1514</v>
      </c>
      <c r="AU159">
        <v>1.7114</v>
      </c>
      <c r="AY159" s="7">
        <v>-4.3612999999999999E-2</v>
      </c>
      <c r="AZ159" s="7">
        <v>1.1220000000000001</v>
      </c>
      <c r="BA159" s="7">
        <v>1.0509999999999999</v>
      </c>
      <c r="BB159" s="7">
        <v>1.6049</v>
      </c>
      <c r="BF159" s="7">
        <v>0.27409</v>
      </c>
      <c r="BG159" s="7">
        <v>0.70262999999999998</v>
      </c>
      <c r="BH159" s="6">
        <v>7.2912000000000005E-2</v>
      </c>
      <c r="BI159" s="7">
        <v>0.98089000000000004</v>
      </c>
      <c r="BJ159" s="7"/>
      <c r="BK159" s="6">
        <v>-23.498999999999999</v>
      </c>
      <c r="BL159" s="6">
        <v>3.7122000000000002</v>
      </c>
      <c r="BM159" s="6">
        <v>-24.388999999999999</v>
      </c>
      <c r="BN159" s="6">
        <v>2.8626999999999998</v>
      </c>
      <c r="BO159" s="7">
        <v>-22.530999999999999</v>
      </c>
      <c r="BP159" s="7">
        <v>2.5118999999999998</v>
      </c>
      <c r="BQ159" s="6">
        <v>-24.388999999999999</v>
      </c>
      <c r="BR159" s="6">
        <v>2.1644000000000001</v>
      </c>
      <c r="BS159" s="7">
        <v>-46.529000000000003</v>
      </c>
      <c r="BT159" s="7">
        <v>3.1987000000000001</v>
      </c>
      <c r="BU159" s="6">
        <v>-47.927</v>
      </c>
      <c r="BV159" s="6">
        <v>2.8626999999999998</v>
      </c>
      <c r="BW159" s="7">
        <v>-47.265999999999998</v>
      </c>
      <c r="BX159" s="7">
        <v>1.9541999999999999</v>
      </c>
      <c r="BY159" s="6">
        <v>-47.927</v>
      </c>
      <c r="BZ159" s="6">
        <v>2.1644000000000001</v>
      </c>
    </row>
    <row r="160" spans="1:78" x14ac:dyDescent="0.3">
      <c r="A160" t="s">
        <v>134</v>
      </c>
      <c r="B160">
        <v>-22.592029951899505</v>
      </c>
      <c r="C160">
        <v>-46.529211591760863</v>
      </c>
      <c r="D160">
        <v>2.2900346113625178</v>
      </c>
      <c r="E160">
        <v>0</v>
      </c>
      <c r="F160">
        <v>3.1986570869544226</v>
      </c>
      <c r="G160">
        <v>0.3010299956639812</v>
      </c>
      <c r="O160" t="s">
        <v>134</v>
      </c>
      <c r="P160">
        <v>-22.591999999999999</v>
      </c>
      <c r="Q160">
        <v>2.29</v>
      </c>
      <c r="R160">
        <v>2.2222</v>
      </c>
      <c r="S160">
        <v>6.7833000000000004E-2</v>
      </c>
      <c r="T160">
        <v>-22.591999999999999</v>
      </c>
      <c r="U160">
        <v>0</v>
      </c>
      <c r="V160">
        <v>0.81662000000000001</v>
      </c>
      <c r="W160">
        <v>-0.81662000000000001</v>
      </c>
      <c r="X160">
        <v>-22.591999999999999</v>
      </c>
      <c r="Y160">
        <v>3.1987000000000001</v>
      </c>
      <c r="Z160">
        <v>2.9211999999999998</v>
      </c>
      <c r="AA160">
        <v>0.27744999999999997</v>
      </c>
      <c r="AB160">
        <v>-22.591999999999999</v>
      </c>
      <c r="AC160">
        <v>0.30103000000000002</v>
      </c>
      <c r="AD160">
        <v>1.0488</v>
      </c>
      <c r="AE160">
        <v>-0.74773999999999996</v>
      </c>
      <c r="AF160">
        <v>-46.529000000000003</v>
      </c>
      <c r="AG160">
        <v>2.29</v>
      </c>
      <c r="AH160">
        <v>2.3917000000000002</v>
      </c>
      <c r="AI160">
        <v>-0.10166</v>
      </c>
      <c r="AJ160">
        <v>-46.529000000000003</v>
      </c>
      <c r="AK160">
        <v>0</v>
      </c>
      <c r="AL160">
        <v>1.0773999999999999</v>
      </c>
      <c r="AM160">
        <v>-1.0773999999999999</v>
      </c>
      <c r="AN160">
        <v>-46.529000000000003</v>
      </c>
      <c r="AO160">
        <v>3.1987000000000001</v>
      </c>
      <c r="AP160">
        <v>3.2985000000000002</v>
      </c>
      <c r="AQ160">
        <v>-9.9861000000000005E-2</v>
      </c>
      <c r="AR160">
        <v>-46.529000000000003</v>
      </c>
      <c r="AS160">
        <v>0.30103000000000002</v>
      </c>
      <c r="AT160">
        <v>1.4336</v>
      </c>
      <c r="AU160">
        <v>-1.1326000000000001</v>
      </c>
      <c r="AY160" s="6">
        <v>0.64881999999999995</v>
      </c>
      <c r="AZ160" s="6">
        <v>-0.60265000000000002</v>
      </c>
      <c r="BA160" s="7">
        <v>1.6330999999999998E-2</v>
      </c>
      <c r="BB160" s="6">
        <v>-0.61185999999999996</v>
      </c>
      <c r="BF160" s="6">
        <v>0.19516</v>
      </c>
      <c r="BG160" s="6">
        <v>-0.54432000000000003</v>
      </c>
      <c r="BH160" s="7">
        <v>-0.31619999999999998</v>
      </c>
      <c r="BI160" s="6">
        <v>-0.49430000000000002</v>
      </c>
      <c r="BJ160" s="6"/>
      <c r="BK160" s="7">
        <v>-22.821999999999999</v>
      </c>
      <c r="BL160" s="7">
        <v>2.29</v>
      </c>
      <c r="BM160" s="7">
        <v>-22.591999999999999</v>
      </c>
      <c r="BN160" s="7">
        <v>0.30103000000000002</v>
      </c>
      <c r="BO160" s="6">
        <v>-22.427</v>
      </c>
      <c r="BP160" s="6">
        <v>2.0413999999999999</v>
      </c>
      <c r="BQ160" s="7">
        <v>-22.591999999999999</v>
      </c>
      <c r="BR160" s="7">
        <v>0</v>
      </c>
      <c r="BS160" s="6">
        <v>-47.457999999999998</v>
      </c>
      <c r="BT160" s="6">
        <v>3.7122000000000002</v>
      </c>
      <c r="BU160" s="7">
        <v>-46.529000000000003</v>
      </c>
      <c r="BV160" s="7">
        <v>0.30103000000000002</v>
      </c>
      <c r="BW160" s="6">
        <v>-47.505000000000003</v>
      </c>
      <c r="BX160" s="6">
        <v>2.5501999999999998</v>
      </c>
      <c r="BY160" s="7">
        <v>-46.529000000000003</v>
      </c>
      <c r="BZ160" s="7">
        <v>0</v>
      </c>
    </row>
    <row r="161" spans="1:78" x14ac:dyDescent="0.3">
      <c r="A161" t="s">
        <v>135</v>
      </c>
      <c r="B161">
        <v>-23.499323</v>
      </c>
      <c r="C161">
        <v>-47.457853253204043</v>
      </c>
      <c r="D161">
        <v>2.3891660843645326</v>
      </c>
      <c r="E161">
        <v>0.90308998699194354</v>
      </c>
      <c r="F161">
        <v>3.7122286696195355</v>
      </c>
      <c r="G161">
        <v>0.90308998699194354</v>
      </c>
      <c r="O161" t="s">
        <v>135</v>
      </c>
      <c r="P161">
        <v>-23.498999999999999</v>
      </c>
      <c r="Q161">
        <v>2.3892000000000002</v>
      </c>
      <c r="R161">
        <v>2.2980999999999998</v>
      </c>
      <c r="S161">
        <v>9.1092999999999993E-2</v>
      </c>
      <c r="T161">
        <v>-23.498999999999999</v>
      </c>
      <c r="U161">
        <v>0.90308999999999995</v>
      </c>
      <c r="V161">
        <v>1.0645</v>
      </c>
      <c r="W161">
        <v>-0.16142000000000001</v>
      </c>
      <c r="X161">
        <v>-23.498999999999999</v>
      </c>
      <c r="Y161">
        <v>3.7122000000000002</v>
      </c>
      <c r="Z161">
        <v>3.0943000000000001</v>
      </c>
      <c r="AA161">
        <v>0.61794000000000004</v>
      </c>
      <c r="AB161">
        <v>-23.498999999999999</v>
      </c>
      <c r="AC161">
        <v>0.90308999999999995</v>
      </c>
      <c r="AD161">
        <v>1.4549000000000001</v>
      </c>
      <c r="AE161">
        <v>-0.55179999999999996</v>
      </c>
      <c r="AF161">
        <v>-47.457999999999998</v>
      </c>
      <c r="AG161">
        <v>2.3892000000000002</v>
      </c>
      <c r="AH161">
        <v>2.2865000000000002</v>
      </c>
      <c r="AI161">
        <v>0.10263</v>
      </c>
      <c r="AJ161">
        <v>-47.457999999999998</v>
      </c>
      <c r="AK161">
        <v>0.90308999999999995</v>
      </c>
      <c r="AL161">
        <v>0.94435999999999998</v>
      </c>
      <c r="AM161">
        <v>-4.1271000000000002E-2</v>
      </c>
      <c r="AN161">
        <v>-47.457999999999998</v>
      </c>
      <c r="AO161">
        <v>3.7122000000000002</v>
      </c>
      <c r="AP161">
        <v>3.0653000000000001</v>
      </c>
      <c r="AQ161">
        <v>0.64690000000000003</v>
      </c>
      <c r="AR161">
        <v>-47.457999999999998</v>
      </c>
      <c r="AS161">
        <v>0.90308999999999995</v>
      </c>
      <c r="AT161">
        <v>1.2461</v>
      </c>
      <c r="AU161">
        <v>-0.34303</v>
      </c>
      <c r="AY161" s="7">
        <v>-0.29954999999999998</v>
      </c>
      <c r="AZ161" s="7">
        <v>-0.77293000000000001</v>
      </c>
      <c r="BA161" s="6">
        <v>6.7386000000000001E-2</v>
      </c>
      <c r="BB161" s="7">
        <v>-0.47600999999999999</v>
      </c>
      <c r="BF161" s="7">
        <v>-4.8597000000000001E-2</v>
      </c>
      <c r="BG161" s="7">
        <v>-0.34506999999999999</v>
      </c>
      <c r="BH161" s="6">
        <v>0.2752</v>
      </c>
      <c r="BI161" s="7">
        <v>-0.17191999999999999</v>
      </c>
      <c r="BJ161" s="7"/>
      <c r="BK161" s="6">
        <v>-23.972999999999999</v>
      </c>
      <c r="BL161" s="6">
        <v>4.4947999999999997</v>
      </c>
      <c r="BM161" s="6">
        <v>-23.498999999999999</v>
      </c>
      <c r="BN161" s="6">
        <v>0.90308999999999995</v>
      </c>
      <c r="BO161" s="7">
        <v>-23.436</v>
      </c>
      <c r="BP161" s="7">
        <v>2.6989999999999998</v>
      </c>
      <c r="BQ161" s="6">
        <v>-23.498999999999999</v>
      </c>
      <c r="BR161" s="6">
        <v>0.90308999999999995</v>
      </c>
      <c r="BS161" s="7">
        <v>-47.265999999999998</v>
      </c>
      <c r="BT161" s="7">
        <v>2.29</v>
      </c>
      <c r="BU161" s="6">
        <v>-47.457999999999998</v>
      </c>
      <c r="BV161" s="6">
        <v>0.90308999999999995</v>
      </c>
      <c r="BW161" s="7">
        <v>-46.746000000000002</v>
      </c>
      <c r="BX161" s="7">
        <v>2.0828000000000002</v>
      </c>
      <c r="BY161" s="6">
        <v>-47.457999999999998</v>
      </c>
      <c r="BZ161" s="6">
        <v>0.90308999999999995</v>
      </c>
    </row>
    <row r="162" spans="1:78" x14ac:dyDescent="0.3">
      <c r="A162" t="s">
        <v>136</v>
      </c>
      <c r="B162">
        <v>-22.822145000000003</v>
      </c>
      <c r="C162">
        <v>-47.265802732090094</v>
      </c>
      <c r="D162">
        <v>1.954242509439325</v>
      </c>
      <c r="E162">
        <v>1.255272505103306</v>
      </c>
      <c r="F162">
        <v>2.2900346113625178</v>
      </c>
      <c r="G162">
        <v>1.2787536009528289</v>
      </c>
      <c r="O162" t="s">
        <v>136</v>
      </c>
      <c r="P162">
        <v>-22.821999999999999</v>
      </c>
      <c r="Q162">
        <v>1.9541999999999999</v>
      </c>
      <c r="R162">
        <v>2.2414000000000001</v>
      </c>
      <c r="S162">
        <v>-0.28720000000000001</v>
      </c>
      <c r="T162">
        <v>-22.821999999999999</v>
      </c>
      <c r="U162">
        <v>1.2553000000000001</v>
      </c>
      <c r="V162">
        <v>0.87948999999999999</v>
      </c>
      <c r="W162">
        <v>0.37578</v>
      </c>
      <c r="X162">
        <v>-22.821999999999999</v>
      </c>
      <c r="Y162">
        <v>2.29</v>
      </c>
      <c r="Z162">
        <v>2.9651000000000001</v>
      </c>
      <c r="AA162">
        <v>-0.67506999999999995</v>
      </c>
      <c r="AB162">
        <v>-22.821999999999999</v>
      </c>
      <c r="AC162">
        <v>1.2787999999999999</v>
      </c>
      <c r="AD162">
        <v>1.1517999999999999</v>
      </c>
      <c r="AE162">
        <v>0.12698000000000001</v>
      </c>
      <c r="AF162">
        <v>-47.265999999999998</v>
      </c>
      <c r="AG162">
        <v>1.9541999999999999</v>
      </c>
      <c r="AH162">
        <v>2.3083</v>
      </c>
      <c r="AI162">
        <v>-0.35404000000000002</v>
      </c>
      <c r="AJ162">
        <v>-47.265999999999998</v>
      </c>
      <c r="AK162">
        <v>1.2553000000000001</v>
      </c>
      <c r="AL162">
        <v>0.97187000000000001</v>
      </c>
      <c r="AM162">
        <v>0.28339999999999999</v>
      </c>
      <c r="AN162">
        <v>-47.265999999999998</v>
      </c>
      <c r="AO162">
        <v>2.29</v>
      </c>
      <c r="AP162">
        <v>3.1135999999999999</v>
      </c>
      <c r="AQ162">
        <v>-0.82352000000000003</v>
      </c>
      <c r="AR162">
        <v>-47.265999999999998</v>
      </c>
      <c r="AS162">
        <v>1.2787999999999999</v>
      </c>
      <c r="AT162">
        <v>1.2848999999999999</v>
      </c>
      <c r="AU162">
        <v>-6.1371000000000004E-3</v>
      </c>
      <c r="AY162" s="6">
        <v>1.2072000000000001</v>
      </c>
      <c r="AZ162" s="6">
        <v>-0.24432000000000001</v>
      </c>
      <c r="BA162" s="7">
        <v>-1.0111000000000001</v>
      </c>
      <c r="BB162" s="6">
        <v>-0.69481000000000004</v>
      </c>
      <c r="BF162" s="6">
        <v>0.11561</v>
      </c>
      <c r="BG162" s="6">
        <v>-4.9595000000000004E-3</v>
      </c>
      <c r="BH162" s="7">
        <v>0.47814000000000001</v>
      </c>
      <c r="BI162" s="6">
        <v>-0.32718999999999998</v>
      </c>
      <c r="BJ162" s="6"/>
      <c r="BK162" s="7">
        <v>-21.472000000000001</v>
      </c>
      <c r="BL162" s="7">
        <v>2.4969000000000001</v>
      </c>
      <c r="BM162" s="7">
        <v>-22.821999999999999</v>
      </c>
      <c r="BN162" s="7">
        <v>1.2787999999999999</v>
      </c>
      <c r="BO162" s="7">
        <v>-22.971</v>
      </c>
      <c r="BP162" s="7">
        <v>2.2601</v>
      </c>
      <c r="BQ162" s="7">
        <v>-22.821999999999999</v>
      </c>
      <c r="BR162" s="7">
        <v>1.2553000000000001</v>
      </c>
      <c r="BS162" s="6">
        <v>-47.505000000000003</v>
      </c>
      <c r="BT162" s="6">
        <v>4.4947999999999997</v>
      </c>
      <c r="BU162" s="7">
        <v>-47.265999999999998</v>
      </c>
      <c r="BV162" s="7">
        <v>1.2787999999999999</v>
      </c>
      <c r="BW162" s="6">
        <v>-45.557000000000002</v>
      </c>
      <c r="BX162" s="6">
        <v>2.4361999999999999</v>
      </c>
      <c r="BY162" s="7">
        <v>-47.265999999999998</v>
      </c>
      <c r="BZ162" s="7">
        <v>1.2553000000000001</v>
      </c>
    </row>
    <row r="163" spans="1:78" x14ac:dyDescent="0.3">
      <c r="A163" t="s">
        <v>137</v>
      </c>
      <c r="B163">
        <v>-23.973148266790606</v>
      </c>
      <c r="C163">
        <v>-47.505288235203587</v>
      </c>
      <c r="D163">
        <v>2.5502283530550942</v>
      </c>
      <c r="E163">
        <v>1.4471580313422192</v>
      </c>
      <c r="F163">
        <v>4.4947666291336281</v>
      </c>
      <c r="G163">
        <v>1.6434526764861874</v>
      </c>
      <c r="O163" t="s">
        <v>137</v>
      </c>
      <c r="P163">
        <v>-23.972999999999999</v>
      </c>
      <c r="Q163">
        <v>2.5501999999999998</v>
      </c>
      <c r="R163">
        <v>2.3376999999999999</v>
      </c>
      <c r="S163">
        <v>0.21253</v>
      </c>
      <c r="T163">
        <v>-23.972999999999999</v>
      </c>
      <c r="U163">
        <v>1.4472</v>
      </c>
      <c r="V163">
        <v>1.194</v>
      </c>
      <c r="W163">
        <v>0.25319000000000003</v>
      </c>
      <c r="X163">
        <v>-23.972999999999999</v>
      </c>
      <c r="Y163">
        <v>4.4947999999999997</v>
      </c>
      <c r="Z163">
        <v>3.1846999999999999</v>
      </c>
      <c r="AA163">
        <v>1.3101</v>
      </c>
      <c r="AB163">
        <v>-23.972999999999999</v>
      </c>
      <c r="AC163">
        <v>1.6435</v>
      </c>
      <c r="AD163">
        <v>1.667</v>
      </c>
      <c r="AE163">
        <v>-2.3536000000000001E-2</v>
      </c>
      <c r="AF163">
        <v>-47.505000000000003</v>
      </c>
      <c r="AG163">
        <v>2.5501999999999998</v>
      </c>
      <c r="AH163">
        <v>2.2812000000000001</v>
      </c>
      <c r="AI163">
        <v>0.26906999999999998</v>
      </c>
      <c r="AJ163">
        <v>-47.505000000000003</v>
      </c>
      <c r="AK163">
        <v>1.4472</v>
      </c>
      <c r="AL163">
        <v>0.93757000000000001</v>
      </c>
      <c r="AM163">
        <v>0.50958999999999999</v>
      </c>
      <c r="AN163">
        <v>-47.505000000000003</v>
      </c>
      <c r="AO163">
        <v>4.4947999999999997</v>
      </c>
      <c r="AP163">
        <v>3.0533999999999999</v>
      </c>
      <c r="AQ163">
        <v>1.4413</v>
      </c>
      <c r="AR163">
        <v>-47.505000000000003</v>
      </c>
      <c r="AS163">
        <v>1.6435</v>
      </c>
      <c r="AT163">
        <v>1.2364999999999999</v>
      </c>
      <c r="AU163">
        <v>0.40690999999999999</v>
      </c>
      <c r="AY163" s="7">
        <v>1.0489999999999999</v>
      </c>
      <c r="AZ163" s="7">
        <v>-0.45527000000000001</v>
      </c>
      <c r="BA163" s="6">
        <v>1.1355999999999999</v>
      </c>
      <c r="BB163" s="7">
        <v>-1.1032</v>
      </c>
      <c r="BF163" s="7">
        <v>8.1112000000000007E-3</v>
      </c>
      <c r="BG163" s="7">
        <v>-0.21979000000000001</v>
      </c>
      <c r="BH163" s="6">
        <v>7.7122999999999997E-2</v>
      </c>
      <c r="BI163" s="7">
        <v>-0.66810999999999998</v>
      </c>
      <c r="BJ163" s="7"/>
      <c r="BK163" s="6">
        <v>-23.027000000000001</v>
      </c>
      <c r="BL163" s="6">
        <v>3.4498000000000002</v>
      </c>
      <c r="BM163" s="6">
        <v>-23.972999999999999</v>
      </c>
      <c r="BN163" s="6">
        <v>1.6435</v>
      </c>
      <c r="BO163" s="7">
        <v>-22.885000000000002</v>
      </c>
      <c r="BP163" s="7">
        <v>1.8194999999999999</v>
      </c>
      <c r="BQ163" s="6">
        <v>-23.972999999999999</v>
      </c>
      <c r="BR163" s="6">
        <v>1.4472</v>
      </c>
      <c r="BS163" s="7">
        <v>-46.746000000000002</v>
      </c>
      <c r="BT163" s="7">
        <v>2.4969000000000001</v>
      </c>
      <c r="BU163" s="6">
        <v>-47.505000000000003</v>
      </c>
      <c r="BV163" s="6">
        <v>1.6435</v>
      </c>
      <c r="BW163" s="6">
        <v>-48.171999999999997</v>
      </c>
      <c r="BX163" s="6">
        <v>2.0413999999999999</v>
      </c>
      <c r="BY163" s="6">
        <v>-47.505000000000003</v>
      </c>
      <c r="BZ163" s="6">
        <v>1.4472</v>
      </c>
    </row>
    <row r="164" spans="1:78" x14ac:dyDescent="0.3">
      <c r="A164" t="s">
        <v>138</v>
      </c>
      <c r="B164">
        <v>-21.47188540230535</v>
      </c>
      <c r="C164">
        <v>-46.745515210683564</v>
      </c>
      <c r="D164">
        <v>2.0827853703164503</v>
      </c>
      <c r="E164">
        <v>0.77815125038364363</v>
      </c>
      <c r="F164">
        <v>2.4969296480732148</v>
      </c>
      <c r="G164">
        <v>0.77815125038364363</v>
      </c>
      <c r="O164" t="s">
        <v>138</v>
      </c>
      <c r="P164">
        <v>-21.472000000000001</v>
      </c>
      <c r="Q164">
        <v>2.0828000000000002</v>
      </c>
      <c r="R164">
        <v>2.1284999999999998</v>
      </c>
      <c r="S164">
        <v>-4.5746000000000002E-2</v>
      </c>
      <c r="T164">
        <v>-21.472000000000001</v>
      </c>
      <c r="U164">
        <v>0.77815000000000001</v>
      </c>
      <c r="V164">
        <v>0.51058000000000003</v>
      </c>
      <c r="W164">
        <v>0.26756999999999997</v>
      </c>
      <c r="X164">
        <v>-21.472000000000001</v>
      </c>
      <c r="Y164">
        <v>2.4969000000000001</v>
      </c>
      <c r="Z164">
        <v>2.7075</v>
      </c>
      <c r="AA164">
        <v>-0.21060000000000001</v>
      </c>
      <c r="AB164">
        <v>-21.472000000000001</v>
      </c>
      <c r="AC164">
        <v>0.77815000000000001</v>
      </c>
      <c r="AD164">
        <v>0.54735999999999996</v>
      </c>
      <c r="AE164">
        <v>0.23079</v>
      </c>
      <c r="AF164">
        <v>-46.746000000000002</v>
      </c>
      <c r="AG164">
        <v>2.0828000000000002</v>
      </c>
      <c r="AH164">
        <v>2.3672</v>
      </c>
      <c r="AI164">
        <v>-0.28442000000000001</v>
      </c>
      <c r="AJ164">
        <v>-46.746000000000002</v>
      </c>
      <c r="AK164">
        <v>0.77815000000000001</v>
      </c>
      <c r="AL164">
        <v>1.0464</v>
      </c>
      <c r="AM164">
        <v>-0.26826</v>
      </c>
      <c r="AN164">
        <v>-46.746000000000002</v>
      </c>
      <c r="AO164">
        <v>2.4969000000000001</v>
      </c>
      <c r="AP164">
        <v>3.2442000000000002</v>
      </c>
      <c r="AQ164">
        <v>-0.74726999999999999</v>
      </c>
      <c r="AR164">
        <v>-46.746000000000002</v>
      </c>
      <c r="AS164">
        <v>0.77815000000000001</v>
      </c>
      <c r="AT164">
        <v>1.3898999999999999</v>
      </c>
      <c r="AU164">
        <v>-0.61177999999999999</v>
      </c>
      <c r="AY164" s="6">
        <v>0.30914000000000003</v>
      </c>
      <c r="AZ164" s="6">
        <v>0.64046999999999998</v>
      </c>
      <c r="BA164" s="7">
        <v>1.5032000000000001</v>
      </c>
      <c r="BB164" s="6">
        <v>0.54022999999999999</v>
      </c>
      <c r="BF164" s="6">
        <v>3.4161999999999998E-2</v>
      </c>
      <c r="BG164" s="6">
        <v>0.59455999999999998</v>
      </c>
      <c r="BH164" s="7">
        <v>-0.15856999999999999</v>
      </c>
      <c r="BI164" s="6">
        <v>0.52986999999999995</v>
      </c>
      <c r="BJ164" s="6"/>
      <c r="BK164" s="7">
        <v>-22.530999999999999</v>
      </c>
      <c r="BL164" s="7">
        <v>3.6080000000000001</v>
      </c>
      <c r="BM164" s="7">
        <v>-21.472000000000001</v>
      </c>
      <c r="BN164" s="7">
        <v>0.77815000000000001</v>
      </c>
      <c r="BO164" s="6">
        <v>-22.225000000000001</v>
      </c>
      <c r="BP164" s="6">
        <v>1.8194999999999999</v>
      </c>
      <c r="BQ164" s="7">
        <v>-21.472000000000001</v>
      </c>
      <c r="BR164" s="7">
        <v>0.77815000000000001</v>
      </c>
      <c r="BS164" s="6">
        <v>-45.557000000000002</v>
      </c>
      <c r="BT164" s="6">
        <v>3.4498000000000002</v>
      </c>
      <c r="BU164" s="7">
        <v>-46.746000000000002</v>
      </c>
      <c r="BV164" s="7">
        <v>0.77815000000000001</v>
      </c>
      <c r="BW164" s="7">
        <v>-45.072000000000003</v>
      </c>
      <c r="BX164" s="7">
        <v>2.6989999999999998</v>
      </c>
      <c r="BY164" s="7">
        <v>-46.746000000000002</v>
      </c>
      <c r="BZ164" s="7">
        <v>0.77815000000000001</v>
      </c>
    </row>
    <row r="165" spans="1:78" x14ac:dyDescent="0.3">
      <c r="A165" t="s">
        <v>139</v>
      </c>
      <c r="B165">
        <v>-23.026555500000004</v>
      </c>
      <c r="C165">
        <v>-45.556608696687441</v>
      </c>
      <c r="D165">
        <v>2.436162647040756</v>
      </c>
      <c r="E165">
        <v>0.6020599913279624</v>
      </c>
      <c r="F165">
        <v>3.4497868469857735</v>
      </c>
      <c r="G165">
        <v>0.6020599913279624</v>
      </c>
      <c r="O165" t="s">
        <v>139</v>
      </c>
      <c r="P165">
        <v>-23.027000000000001</v>
      </c>
      <c r="Q165">
        <v>2.4361999999999999</v>
      </c>
      <c r="R165">
        <v>2.2585000000000002</v>
      </c>
      <c r="S165">
        <v>0.17762</v>
      </c>
      <c r="T165">
        <v>-23.027000000000001</v>
      </c>
      <c r="U165">
        <v>0.60206000000000004</v>
      </c>
      <c r="V165">
        <v>0.93533999999999995</v>
      </c>
      <c r="W165">
        <v>-0.33328000000000002</v>
      </c>
      <c r="X165">
        <v>-23.027000000000001</v>
      </c>
      <c r="Y165">
        <v>3.4498000000000002</v>
      </c>
      <c r="Z165">
        <v>3.0041000000000002</v>
      </c>
      <c r="AA165">
        <v>0.44568000000000002</v>
      </c>
      <c r="AB165">
        <v>-23.027000000000001</v>
      </c>
      <c r="AC165">
        <v>0.60206000000000004</v>
      </c>
      <c r="AD165">
        <v>1.2433000000000001</v>
      </c>
      <c r="AE165">
        <v>-0.64120999999999995</v>
      </c>
      <c r="AF165">
        <v>-45.557000000000002</v>
      </c>
      <c r="AG165">
        <v>2.4361999999999999</v>
      </c>
      <c r="AH165">
        <v>2.5017999999999998</v>
      </c>
      <c r="AI165">
        <v>-6.5676999999999999E-2</v>
      </c>
      <c r="AJ165">
        <v>-45.557000000000002</v>
      </c>
      <c r="AK165">
        <v>0.60206000000000004</v>
      </c>
      <c r="AL165">
        <v>1.2166999999999999</v>
      </c>
      <c r="AM165">
        <v>-0.61467000000000005</v>
      </c>
      <c r="AN165">
        <v>-45.557000000000002</v>
      </c>
      <c r="AO165">
        <v>3.4498000000000002</v>
      </c>
      <c r="AP165">
        <v>3.5427</v>
      </c>
      <c r="AQ165">
        <v>-9.2954999999999996E-2</v>
      </c>
      <c r="AR165">
        <v>-45.557000000000002</v>
      </c>
      <c r="AS165">
        <v>0.60206000000000004</v>
      </c>
      <c r="AT165">
        <v>1.63</v>
      </c>
      <c r="AU165">
        <v>-1.0279</v>
      </c>
      <c r="AY165" s="7">
        <v>-0.47038999999999997</v>
      </c>
      <c r="AZ165" s="7">
        <v>-1.3178000000000001</v>
      </c>
      <c r="BA165" s="6">
        <v>4.2736999999999997E-2</v>
      </c>
      <c r="BB165" s="7">
        <v>-0.85724999999999996</v>
      </c>
      <c r="BF165" s="7">
        <v>-0.50065999999999999</v>
      </c>
      <c r="BG165" s="7">
        <v>-0.98080999999999996</v>
      </c>
      <c r="BH165" s="6">
        <v>-7.4026999999999999E-3</v>
      </c>
      <c r="BI165" s="7">
        <v>-0.66842999999999997</v>
      </c>
      <c r="BJ165" s="7"/>
      <c r="BK165" s="6">
        <v>-22.427</v>
      </c>
      <c r="BL165" s="6">
        <v>2.3201000000000001</v>
      </c>
      <c r="BM165" s="6">
        <v>-23.027000000000001</v>
      </c>
      <c r="BN165" s="6">
        <v>0.60206000000000004</v>
      </c>
      <c r="BO165" s="9">
        <v>-23.030999999999999</v>
      </c>
      <c r="BP165" s="9">
        <v>2.2601</v>
      </c>
      <c r="BQ165" s="6">
        <v>-23.027000000000001</v>
      </c>
      <c r="BR165" s="6">
        <v>0.60206000000000004</v>
      </c>
      <c r="BS165" s="6">
        <v>-48.171999999999997</v>
      </c>
      <c r="BT165" s="6">
        <v>2.3201000000000001</v>
      </c>
      <c r="BU165" s="6">
        <v>-45.557000000000002</v>
      </c>
      <c r="BV165" s="6">
        <v>0.60206000000000004</v>
      </c>
      <c r="BW165" s="7">
        <v>-46.997</v>
      </c>
      <c r="BX165" s="7">
        <v>2.2601</v>
      </c>
      <c r="BY165" s="6">
        <v>-45.557000000000002</v>
      </c>
      <c r="BZ165" s="6">
        <v>0.60206000000000004</v>
      </c>
    </row>
    <row r="166" spans="1:78" x14ac:dyDescent="0.3">
      <c r="A166" t="s">
        <v>140</v>
      </c>
      <c r="B166">
        <v>-22.531007000000002</v>
      </c>
      <c r="C166">
        <v>-52.171194822163727</v>
      </c>
      <c r="D166">
        <v>2.5118833609788744</v>
      </c>
      <c r="E166">
        <v>1.5910646070264991</v>
      </c>
      <c r="F166">
        <v>3.6079908585471747</v>
      </c>
      <c r="G166">
        <v>1.7781512503836436</v>
      </c>
      <c r="O166" t="s">
        <v>140</v>
      </c>
      <c r="P166">
        <v>-22.530999999999999</v>
      </c>
      <c r="Q166">
        <v>2.5118999999999998</v>
      </c>
      <c r="R166">
        <v>2.2170999999999998</v>
      </c>
      <c r="S166">
        <v>0.29477999999999999</v>
      </c>
      <c r="T166">
        <v>-22.530999999999999</v>
      </c>
      <c r="U166">
        <v>1.5911</v>
      </c>
      <c r="V166">
        <v>0.79995000000000005</v>
      </c>
      <c r="W166">
        <v>0.79112000000000005</v>
      </c>
      <c r="X166">
        <v>-22.530999999999999</v>
      </c>
      <c r="Y166">
        <v>3.6080000000000001</v>
      </c>
      <c r="Z166">
        <v>2.9096000000000002</v>
      </c>
      <c r="AA166">
        <v>0.69842000000000004</v>
      </c>
      <c r="AB166">
        <v>-22.530999999999999</v>
      </c>
      <c r="AC166">
        <v>1.7782</v>
      </c>
      <c r="AD166">
        <v>1.0215000000000001</v>
      </c>
      <c r="AE166">
        <v>0.75670000000000004</v>
      </c>
      <c r="AF166">
        <v>-52.170999999999999</v>
      </c>
      <c r="AG166">
        <v>2.5118999999999998</v>
      </c>
      <c r="AH166">
        <v>1.7527999999999999</v>
      </c>
      <c r="AI166">
        <v>0.75912000000000002</v>
      </c>
      <c r="AJ166">
        <v>-52.170999999999999</v>
      </c>
      <c r="AK166">
        <v>1.5911</v>
      </c>
      <c r="AL166">
        <v>0.26912999999999998</v>
      </c>
      <c r="AM166">
        <v>1.3219000000000001</v>
      </c>
      <c r="AN166">
        <v>-52.170999999999999</v>
      </c>
      <c r="AO166">
        <v>3.6080000000000001</v>
      </c>
      <c r="AP166">
        <v>1.8817999999999999</v>
      </c>
      <c r="AQ166">
        <v>1.7262</v>
      </c>
      <c r="AR166">
        <v>-52.170999999999999</v>
      </c>
      <c r="AS166">
        <v>1.7782</v>
      </c>
      <c r="AT166">
        <v>0.29453000000000001</v>
      </c>
      <c r="AU166">
        <v>1.4836</v>
      </c>
      <c r="AY166" s="6">
        <v>2.6489E-3</v>
      </c>
      <c r="AZ166" s="6">
        <v>0.51993999999999996</v>
      </c>
      <c r="BA166" s="7">
        <v>-0.72416999999999998</v>
      </c>
      <c r="BB166" s="6">
        <v>4.8314999999999997E-2</v>
      </c>
      <c r="BF166" s="6">
        <v>-8.4607000000000002E-2</v>
      </c>
      <c r="BG166" s="6">
        <v>0.19186</v>
      </c>
      <c r="BH166" s="7">
        <v>-5.6660000000000002E-2</v>
      </c>
      <c r="BI166" s="6">
        <v>-0.10395</v>
      </c>
      <c r="BJ166" s="6"/>
      <c r="BK166" s="7">
        <v>-23.436</v>
      </c>
      <c r="BL166" s="7">
        <v>4.4981999999999998</v>
      </c>
      <c r="BM166" s="7">
        <v>-22.530999999999999</v>
      </c>
      <c r="BN166" s="7">
        <v>1.7782</v>
      </c>
      <c r="BQ166" s="7">
        <v>-22.530999999999999</v>
      </c>
      <c r="BR166" s="7">
        <v>1.5911</v>
      </c>
      <c r="BS166" s="7">
        <v>-45.072000000000003</v>
      </c>
      <c r="BT166" s="7">
        <v>4.4981999999999998</v>
      </c>
      <c r="BU166" s="7">
        <v>-52.170999999999999</v>
      </c>
      <c r="BV166" s="7">
        <v>1.7782</v>
      </c>
      <c r="BW166" s="6">
        <v>-50.869</v>
      </c>
      <c r="BX166" s="6">
        <v>1.3616999999999999</v>
      </c>
      <c r="BY166" s="7">
        <v>-52.170999999999999</v>
      </c>
      <c r="BZ166" s="7">
        <v>1.5911</v>
      </c>
    </row>
    <row r="167" spans="1:78" x14ac:dyDescent="0.3">
      <c r="A167" t="s">
        <v>141</v>
      </c>
      <c r="B167">
        <v>-22.427493614698104</v>
      </c>
      <c r="C167">
        <v>-48.172157585145634</v>
      </c>
      <c r="D167">
        <v>2.0413926851582249</v>
      </c>
      <c r="E167">
        <v>0.47712125471966244</v>
      </c>
      <c r="F167">
        <v>2.3201462861110542</v>
      </c>
      <c r="G167">
        <v>0.47712125471966244</v>
      </c>
      <c r="O167" t="s">
        <v>141</v>
      </c>
      <c r="P167">
        <v>-22.427</v>
      </c>
      <c r="Q167">
        <v>2.0413999999999999</v>
      </c>
      <c r="R167">
        <v>2.2084000000000001</v>
      </c>
      <c r="S167">
        <v>-0.16705</v>
      </c>
      <c r="T167">
        <v>-22.427</v>
      </c>
      <c r="U167">
        <v>0.47711999999999999</v>
      </c>
      <c r="V167">
        <v>0.77166999999999997</v>
      </c>
      <c r="W167">
        <v>-0.29454000000000002</v>
      </c>
      <c r="X167">
        <v>-22.427</v>
      </c>
      <c r="Y167">
        <v>2.3201000000000001</v>
      </c>
      <c r="Z167">
        <v>2.8898000000000001</v>
      </c>
      <c r="AA167">
        <v>-0.56967999999999996</v>
      </c>
      <c r="AB167">
        <v>-22.427</v>
      </c>
      <c r="AC167">
        <v>0.47711999999999999</v>
      </c>
      <c r="AD167">
        <v>0.97511000000000003</v>
      </c>
      <c r="AE167">
        <v>-0.49798999999999999</v>
      </c>
      <c r="AF167">
        <v>-48.171999999999997</v>
      </c>
      <c r="AG167">
        <v>2.0413999999999999</v>
      </c>
      <c r="AH167">
        <v>2.2056</v>
      </c>
      <c r="AI167">
        <v>-0.16425000000000001</v>
      </c>
      <c r="AJ167">
        <v>-48.171999999999997</v>
      </c>
      <c r="AK167">
        <v>0.47711999999999999</v>
      </c>
      <c r="AL167">
        <v>0.84202999999999995</v>
      </c>
      <c r="AM167">
        <v>-0.36491000000000001</v>
      </c>
      <c r="AN167">
        <v>-48.171999999999997</v>
      </c>
      <c r="AO167">
        <v>2.3201000000000001</v>
      </c>
      <c r="AP167">
        <v>2.8860000000000001</v>
      </c>
      <c r="AQ167">
        <v>-0.56581999999999999</v>
      </c>
      <c r="AR167">
        <v>-48.171999999999997</v>
      </c>
      <c r="AS167">
        <v>0.47711999999999999</v>
      </c>
      <c r="AT167">
        <v>1.1019000000000001</v>
      </c>
      <c r="AU167">
        <v>-0.62478</v>
      </c>
      <c r="AY167" s="7">
        <v>-9.9412E-2</v>
      </c>
      <c r="AZ167" s="7">
        <v>2.4817999999999998</v>
      </c>
      <c r="BA167" s="6">
        <v>-0.27550999999999998</v>
      </c>
      <c r="BB167" s="7">
        <v>1.7310000000000001</v>
      </c>
      <c r="BF167" s="7">
        <v>-0.14874000000000001</v>
      </c>
      <c r="BG167" s="7">
        <v>1.6365000000000001</v>
      </c>
      <c r="BH167" s="6">
        <v>0.42842000000000002</v>
      </c>
      <c r="BI167" s="7">
        <v>1.1862999999999999</v>
      </c>
      <c r="BJ167" s="7"/>
      <c r="BK167" s="7">
        <v>-22.971</v>
      </c>
      <c r="BL167" s="7">
        <v>3.1385999999999998</v>
      </c>
      <c r="BM167" s="6">
        <v>-22.427</v>
      </c>
      <c r="BN167" s="6">
        <v>0.47711999999999999</v>
      </c>
      <c r="BQ167" s="6">
        <v>-22.427</v>
      </c>
      <c r="BR167" s="6">
        <v>0.47711999999999999</v>
      </c>
      <c r="BS167" s="7">
        <v>-46.997</v>
      </c>
      <c r="BT167" s="7">
        <v>3.1385999999999998</v>
      </c>
      <c r="BU167" s="6">
        <v>-48.171999999999997</v>
      </c>
      <c r="BV167" s="6">
        <v>0.47711999999999999</v>
      </c>
      <c r="BW167" s="6">
        <v>-49.822000000000003</v>
      </c>
      <c r="BX167" s="6">
        <v>1.8194999999999999</v>
      </c>
      <c r="BY167" s="6">
        <v>-48.171999999999997</v>
      </c>
      <c r="BZ167" s="6">
        <v>0.47711999999999999</v>
      </c>
    </row>
    <row r="168" spans="1:78" x14ac:dyDescent="0.3">
      <c r="A168" t="s">
        <v>175</v>
      </c>
      <c r="B168">
        <v>-23.435964980516907</v>
      </c>
      <c r="C168">
        <v>-45.072091475479915</v>
      </c>
      <c r="D168">
        <v>2.6989700043360187</v>
      </c>
      <c r="E168">
        <v>2.2787536009528289</v>
      </c>
      <c r="F168">
        <v>4.4982416126858915</v>
      </c>
      <c r="G168">
        <v>3.1300119496719043</v>
      </c>
      <c r="O168" t="s">
        <v>175</v>
      </c>
      <c r="P168">
        <v>-23.436</v>
      </c>
      <c r="Q168">
        <v>2.6989999999999998</v>
      </c>
      <c r="R168">
        <v>2.2928000000000002</v>
      </c>
      <c r="S168">
        <v>0.40620000000000001</v>
      </c>
      <c r="T168">
        <v>-23.436</v>
      </c>
      <c r="U168">
        <v>2.2787999999999999</v>
      </c>
      <c r="V168">
        <v>1.0471999999999999</v>
      </c>
      <c r="W168">
        <v>1.2316</v>
      </c>
      <c r="X168">
        <v>-23.436</v>
      </c>
      <c r="Y168">
        <v>4.4981999999999998</v>
      </c>
      <c r="Z168">
        <v>3.0821999999999998</v>
      </c>
      <c r="AA168">
        <v>1.4159999999999999</v>
      </c>
      <c r="AB168">
        <v>-23.436</v>
      </c>
      <c r="AC168">
        <v>3.13</v>
      </c>
      <c r="AD168">
        <v>1.4265000000000001</v>
      </c>
      <c r="AE168">
        <v>1.7035</v>
      </c>
      <c r="AF168">
        <v>-45.072000000000003</v>
      </c>
      <c r="AG168">
        <v>2.6989999999999998</v>
      </c>
      <c r="AH168">
        <v>2.5567000000000002</v>
      </c>
      <c r="AI168">
        <v>0.14226</v>
      </c>
      <c r="AJ168">
        <v>-45.072000000000003</v>
      </c>
      <c r="AK168">
        <v>2.2787999999999999</v>
      </c>
      <c r="AL168">
        <v>1.2861</v>
      </c>
      <c r="AM168">
        <v>0.99260999999999999</v>
      </c>
      <c r="AN168">
        <v>-45.072000000000003</v>
      </c>
      <c r="AO168">
        <v>4.4981999999999998</v>
      </c>
      <c r="AP168">
        <v>3.6644000000000001</v>
      </c>
      <c r="AQ168">
        <v>0.83384000000000003</v>
      </c>
      <c r="AR168">
        <v>-45.072000000000003</v>
      </c>
      <c r="AS168">
        <v>3.13</v>
      </c>
      <c r="AT168">
        <v>1.7278</v>
      </c>
      <c r="AU168">
        <v>1.4021999999999999</v>
      </c>
      <c r="AY168" s="6">
        <v>-0.17533000000000001</v>
      </c>
      <c r="AZ168" s="6">
        <v>0.89242999999999995</v>
      </c>
      <c r="BA168" s="7">
        <v>-0.23696999999999999</v>
      </c>
      <c r="BB168" s="6">
        <v>0.37141999999999997</v>
      </c>
      <c r="BF168" s="7">
        <v>0.29108000000000001</v>
      </c>
      <c r="BG168" s="6">
        <v>0.86094999999999999</v>
      </c>
      <c r="BH168" s="7">
        <v>-0.38129000000000002</v>
      </c>
      <c r="BI168" s="6">
        <v>0.53613</v>
      </c>
      <c r="BJ168" s="6"/>
      <c r="BK168" s="6">
        <v>-21.225999999999999</v>
      </c>
      <c r="BL168" s="6">
        <v>1.4623999999999999</v>
      </c>
      <c r="BM168" s="7">
        <v>-23.436</v>
      </c>
      <c r="BN168" s="7">
        <v>3.13</v>
      </c>
      <c r="BQ168" s="7">
        <v>-23.436</v>
      </c>
      <c r="BR168" s="7">
        <v>2.2787999999999999</v>
      </c>
      <c r="BS168" s="6">
        <v>-50.869</v>
      </c>
      <c r="BT168" s="6">
        <v>1.4623999999999999</v>
      </c>
      <c r="BU168" s="7">
        <v>-45.072000000000003</v>
      </c>
      <c r="BV168" s="7">
        <v>3.13</v>
      </c>
      <c r="BW168" s="9">
        <v>-46.975999999999999</v>
      </c>
      <c r="BX168" s="9">
        <v>2.2601</v>
      </c>
      <c r="BY168" s="7">
        <v>-45.072000000000003</v>
      </c>
      <c r="BZ168" s="7">
        <v>2.2787999999999999</v>
      </c>
    </row>
    <row r="169" spans="1:78" x14ac:dyDescent="0.3">
      <c r="A169" t="s">
        <v>142</v>
      </c>
      <c r="B169">
        <v>-22.523835450207056</v>
      </c>
      <c r="C169">
        <v>-49.663271665553467</v>
      </c>
      <c r="D169">
        <v>0.69897000433601886</v>
      </c>
      <c r="E169">
        <v>0</v>
      </c>
      <c r="F169">
        <v>0.69897000433601886</v>
      </c>
      <c r="G169">
        <v>0</v>
      </c>
      <c r="O169" t="s">
        <v>142</v>
      </c>
      <c r="P169">
        <v>-22.524000000000001</v>
      </c>
      <c r="Q169">
        <v>0.69896999999999998</v>
      </c>
      <c r="R169">
        <v>2.2164999999999999</v>
      </c>
      <c r="S169">
        <v>-1.5175000000000001</v>
      </c>
      <c r="T169">
        <v>-22.524000000000001</v>
      </c>
      <c r="U169">
        <v>0</v>
      </c>
      <c r="V169">
        <v>0.79798999999999998</v>
      </c>
      <c r="W169">
        <v>-0.79798999999999998</v>
      </c>
      <c r="X169">
        <v>-22.524000000000001</v>
      </c>
      <c r="Y169">
        <v>0.69896999999999998</v>
      </c>
      <c r="Z169">
        <v>2.9081999999999999</v>
      </c>
      <c r="AA169">
        <v>-2.2092000000000001</v>
      </c>
      <c r="AB169">
        <v>-22.524000000000001</v>
      </c>
      <c r="AC169">
        <v>0</v>
      </c>
      <c r="AD169">
        <v>1.0182</v>
      </c>
      <c r="AE169">
        <v>-1.0182</v>
      </c>
      <c r="AF169">
        <v>-49.662999999999997</v>
      </c>
      <c r="AG169">
        <v>0.69896999999999998</v>
      </c>
      <c r="AH169">
        <v>2.0367999999999999</v>
      </c>
      <c r="AI169">
        <v>-1.3378000000000001</v>
      </c>
      <c r="AJ169">
        <v>-49.662999999999997</v>
      </c>
      <c r="AK169">
        <v>0</v>
      </c>
      <c r="AL169">
        <v>0.62841000000000002</v>
      </c>
      <c r="AM169">
        <v>-0.62841000000000002</v>
      </c>
      <c r="AN169">
        <v>-49.662999999999997</v>
      </c>
      <c r="AO169">
        <v>0.69896999999999998</v>
      </c>
      <c r="AP169">
        <v>2.5114999999999998</v>
      </c>
      <c r="AQ169">
        <v>-1.8126</v>
      </c>
      <c r="AR169">
        <v>-49.662999999999997</v>
      </c>
      <c r="AS169">
        <v>0</v>
      </c>
      <c r="AT169">
        <v>0.80086000000000002</v>
      </c>
      <c r="AU169">
        <v>-0.80086000000000002</v>
      </c>
      <c r="AY169" s="7">
        <v>-0.94945999999999997</v>
      </c>
      <c r="AZ169" s="7">
        <v>0.95813000000000004</v>
      </c>
      <c r="BA169" s="6">
        <v>0.69298999999999999</v>
      </c>
      <c r="BB169" s="7">
        <v>1.1812</v>
      </c>
      <c r="BF169" s="6">
        <v>-5.1980999999999999E-2</v>
      </c>
      <c r="BG169" s="7">
        <v>0.14029</v>
      </c>
      <c r="BH169" s="6">
        <v>5.3529E-2</v>
      </c>
      <c r="BI169" s="7">
        <v>0.24823999999999999</v>
      </c>
      <c r="BJ169" s="7"/>
      <c r="BK169" s="7">
        <v>-22.885000000000002</v>
      </c>
      <c r="BL169" s="7">
        <v>1.9731000000000001</v>
      </c>
      <c r="BM169" s="6">
        <v>-22.524000000000001</v>
      </c>
      <c r="BN169" s="6">
        <v>0</v>
      </c>
      <c r="BQ169" s="6">
        <v>-22.524000000000001</v>
      </c>
      <c r="BR169" s="6">
        <v>0</v>
      </c>
      <c r="BS169" s="7">
        <v>-46.411999999999999</v>
      </c>
      <c r="BT169" s="7">
        <v>1.9731000000000001</v>
      </c>
      <c r="BU169" s="6">
        <v>-49.662999999999997</v>
      </c>
      <c r="BV169" s="6">
        <v>0</v>
      </c>
      <c r="BY169" s="6">
        <v>-49.662999999999997</v>
      </c>
      <c r="BZ169" s="6">
        <v>0</v>
      </c>
    </row>
    <row r="170" spans="1:78" x14ac:dyDescent="0.3">
      <c r="A170" t="s">
        <v>143</v>
      </c>
      <c r="B170">
        <v>-22.971244000000002</v>
      </c>
      <c r="C170">
        <v>-46.996630027555213</v>
      </c>
      <c r="D170">
        <v>2.2600713879850747</v>
      </c>
      <c r="E170">
        <v>1.5440680443502757</v>
      </c>
      <c r="F170">
        <v>3.1386184338994925</v>
      </c>
      <c r="G170">
        <v>1.8512583487190752</v>
      </c>
      <c r="O170" t="s">
        <v>143</v>
      </c>
      <c r="P170">
        <v>-22.971</v>
      </c>
      <c r="Q170">
        <v>2.2601</v>
      </c>
      <c r="R170">
        <v>2.2538999999999998</v>
      </c>
      <c r="S170">
        <v>6.1586000000000002E-3</v>
      </c>
      <c r="T170">
        <v>-22.971</v>
      </c>
      <c r="U170">
        <v>1.5441</v>
      </c>
      <c r="V170">
        <v>0.92022999999999999</v>
      </c>
      <c r="W170">
        <v>0.62383999999999995</v>
      </c>
      <c r="X170">
        <v>-22.971</v>
      </c>
      <c r="Y170">
        <v>3.1385999999999998</v>
      </c>
      <c r="Z170">
        <v>2.9935999999999998</v>
      </c>
      <c r="AA170">
        <v>0.14507</v>
      </c>
      <c r="AB170">
        <v>-22.971</v>
      </c>
      <c r="AC170">
        <v>1.8512999999999999</v>
      </c>
      <c r="AD170">
        <v>1.2184999999999999</v>
      </c>
      <c r="AE170">
        <v>0.63275000000000003</v>
      </c>
      <c r="AF170">
        <v>-46.997</v>
      </c>
      <c r="AG170">
        <v>2.2601</v>
      </c>
      <c r="AH170">
        <v>2.3388</v>
      </c>
      <c r="AI170">
        <v>-7.8691999999999998E-2</v>
      </c>
      <c r="AJ170">
        <v>-46.997</v>
      </c>
      <c r="AK170">
        <v>1.5441</v>
      </c>
      <c r="AL170">
        <v>1.0104</v>
      </c>
      <c r="AM170">
        <v>0.53363000000000005</v>
      </c>
      <c r="AN170">
        <v>-46.997</v>
      </c>
      <c r="AO170">
        <v>3.1385999999999998</v>
      </c>
      <c r="AP170">
        <v>3.1810999999999998</v>
      </c>
      <c r="AQ170">
        <v>-4.2528999999999997E-2</v>
      </c>
      <c r="AR170">
        <v>-46.997</v>
      </c>
      <c r="AS170">
        <v>1.8512999999999999</v>
      </c>
      <c r="AT170">
        <v>1.3391999999999999</v>
      </c>
      <c r="AU170">
        <v>0.51202000000000003</v>
      </c>
      <c r="AY170" s="6">
        <v>-0.34406999999999999</v>
      </c>
      <c r="AZ170" s="6">
        <v>-0.68025999999999998</v>
      </c>
      <c r="BA170" s="7">
        <v>-0.69186000000000003</v>
      </c>
      <c r="BB170" s="6">
        <v>-0.30581999999999998</v>
      </c>
      <c r="BF170" s="7">
        <v>0.32937</v>
      </c>
      <c r="BG170" s="6">
        <v>-0.59169000000000005</v>
      </c>
      <c r="BH170" s="7">
        <v>-0.17563000000000001</v>
      </c>
      <c r="BI170" s="6">
        <v>-0.27714</v>
      </c>
      <c r="BJ170" s="6"/>
      <c r="BK170" s="6">
        <v>-22.225000000000001</v>
      </c>
      <c r="BL170" s="6">
        <v>1.8388</v>
      </c>
      <c r="BM170" s="7">
        <v>-22.971</v>
      </c>
      <c r="BN170" s="7">
        <v>1.8512999999999999</v>
      </c>
      <c r="BQ170" s="7">
        <v>-22.971</v>
      </c>
      <c r="BR170" s="7">
        <v>1.5441</v>
      </c>
      <c r="BS170" s="6">
        <v>-49.822000000000003</v>
      </c>
      <c r="BT170" s="6">
        <v>1.8388</v>
      </c>
      <c r="BU170" s="7">
        <v>-46.997</v>
      </c>
      <c r="BV170" s="7">
        <v>1.8512999999999999</v>
      </c>
      <c r="BY170" s="7">
        <v>-46.997</v>
      </c>
      <c r="BZ170" s="7">
        <v>1.5441</v>
      </c>
    </row>
    <row r="171" spans="1:78" x14ac:dyDescent="0.3">
      <c r="A171" t="s">
        <v>144</v>
      </c>
      <c r="B171">
        <v>-21.225575282859502</v>
      </c>
      <c r="C171">
        <v>-50.869308119039758</v>
      </c>
      <c r="D171">
        <v>1.3617278360175928</v>
      </c>
      <c r="E171">
        <v>0.47712125471966244</v>
      </c>
      <c r="F171">
        <v>1.4623979978989561</v>
      </c>
      <c r="G171">
        <v>0.47712125471966244</v>
      </c>
      <c r="O171" t="s">
        <v>144</v>
      </c>
      <c r="P171">
        <v>-21.225999999999999</v>
      </c>
      <c r="Q171">
        <v>1.3616999999999999</v>
      </c>
      <c r="R171">
        <v>2.1078999999999999</v>
      </c>
      <c r="S171">
        <v>-0.74621000000000004</v>
      </c>
      <c r="T171">
        <v>-21.225999999999999</v>
      </c>
      <c r="U171">
        <v>0.47711999999999999</v>
      </c>
      <c r="V171">
        <v>0.44328000000000001</v>
      </c>
      <c r="W171">
        <v>3.3841000000000003E-2</v>
      </c>
      <c r="X171">
        <v>-21.225999999999999</v>
      </c>
      <c r="Y171">
        <v>1.4623999999999999</v>
      </c>
      <c r="Z171">
        <v>2.6604999999999999</v>
      </c>
      <c r="AA171">
        <v>-1.1980999999999999</v>
      </c>
      <c r="AB171">
        <v>-21.225999999999999</v>
      </c>
      <c r="AC171">
        <v>0.47711999999999999</v>
      </c>
      <c r="AD171">
        <v>0.43711</v>
      </c>
      <c r="AE171">
        <v>4.0015000000000002E-2</v>
      </c>
      <c r="AF171">
        <v>-50.869</v>
      </c>
      <c r="AG171">
        <v>1.3616999999999999</v>
      </c>
      <c r="AH171">
        <v>1.9001999999999999</v>
      </c>
      <c r="AI171">
        <v>-0.53847</v>
      </c>
      <c r="AJ171">
        <v>-50.869</v>
      </c>
      <c r="AK171">
        <v>0.47711999999999999</v>
      </c>
      <c r="AL171">
        <v>0.45563999999999999</v>
      </c>
      <c r="AM171">
        <v>2.1484E-2</v>
      </c>
      <c r="AN171">
        <v>-50.869</v>
      </c>
      <c r="AO171">
        <v>1.4623999999999999</v>
      </c>
      <c r="AP171">
        <v>2.2086999999999999</v>
      </c>
      <c r="AQ171">
        <v>-0.74631000000000003</v>
      </c>
      <c r="AR171">
        <v>-50.869</v>
      </c>
      <c r="AS171">
        <v>0.47711999999999999</v>
      </c>
      <c r="AT171">
        <v>0.55737000000000003</v>
      </c>
      <c r="AU171">
        <v>-8.0253000000000005E-2</v>
      </c>
      <c r="AY171" s="7">
        <v>-0.29561999999999999</v>
      </c>
      <c r="AZ171" s="7">
        <v>0.20080999999999999</v>
      </c>
      <c r="BA171" s="6">
        <v>-2.9090999999999999E-2</v>
      </c>
      <c r="BB171" s="7">
        <v>1.6549000000000001E-2</v>
      </c>
      <c r="BF171" s="6">
        <v>-0.29738999999999999</v>
      </c>
      <c r="BG171" s="7">
        <v>-5.1756000000000003E-2</v>
      </c>
      <c r="BH171" s="6">
        <v>-0.495</v>
      </c>
      <c r="BI171" s="7">
        <v>-0.12343</v>
      </c>
      <c r="BJ171" s="7"/>
      <c r="BK171" s="9">
        <v>-23.030999999999999</v>
      </c>
      <c r="BL171" s="9">
        <v>2.8959999999999999</v>
      </c>
      <c r="BM171" s="6">
        <v>-21.225999999999999</v>
      </c>
      <c r="BN171" s="6">
        <v>0.47711999999999999</v>
      </c>
      <c r="BQ171" s="6">
        <v>-21.225999999999999</v>
      </c>
      <c r="BR171" s="6">
        <v>0.47711999999999999</v>
      </c>
      <c r="BS171" s="9">
        <v>-46.975999999999999</v>
      </c>
      <c r="BT171" s="9">
        <v>2.8959999999999999</v>
      </c>
      <c r="BU171" s="6">
        <v>-50.869</v>
      </c>
      <c r="BV171" s="6">
        <v>0.47711999999999999</v>
      </c>
      <c r="BY171" s="6">
        <v>-50.869</v>
      </c>
      <c r="BZ171" s="6">
        <v>0.47711999999999999</v>
      </c>
    </row>
    <row r="172" spans="1:78" x14ac:dyDescent="0.3">
      <c r="A172" t="s">
        <v>145</v>
      </c>
      <c r="B172">
        <v>-22.884880423820402</v>
      </c>
      <c r="C172">
        <v>-46.411600233135466</v>
      </c>
      <c r="D172">
        <v>1.8195439355418688</v>
      </c>
      <c r="E172">
        <v>0</v>
      </c>
      <c r="F172">
        <v>1.9731278535996986</v>
      </c>
      <c r="G172">
        <v>0.3010299956639812</v>
      </c>
      <c r="O172" t="s">
        <v>145</v>
      </c>
      <c r="P172">
        <v>-22.885000000000002</v>
      </c>
      <c r="Q172">
        <v>1.8194999999999999</v>
      </c>
      <c r="R172">
        <v>2.2467000000000001</v>
      </c>
      <c r="S172">
        <v>-0.42714999999999997</v>
      </c>
      <c r="T172">
        <v>-22.885000000000002</v>
      </c>
      <c r="U172">
        <v>0</v>
      </c>
      <c r="V172">
        <v>0.89663000000000004</v>
      </c>
      <c r="W172">
        <v>-0.89663000000000004</v>
      </c>
      <c r="X172">
        <v>-22.885000000000002</v>
      </c>
      <c r="Y172">
        <v>1.9731000000000001</v>
      </c>
      <c r="Z172">
        <v>2.9771000000000001</v>
      </c>
      <c r="AA172">
        <v>-1.0039</v>
      </c>
      <c r="AB172">
        <v>-22.885000000000002</v>
      </c>
      <c r="AC172">
        <v>0.30103000000000002</v>
      </c>
      <c r="AD172">
        <v>1.1798999999999999</v>
      </c>
      <c r="AE172">
        <v>-0.87882000000000005</v>
      </c>
      <c r="AF172">
        <v>-46.411999999999999</v>
      </c>
      <c r="AG172">
        <v>1.8194999999999999</v>
      </c>
      <c r="AH172">
        <v>2.4049999999999998</v>
      </c>
      <c r="AI172">
        <v>-0.58547000000000005</v>
      </c>
      <c r="AJ172">
        <v>-46.411999999999999</v>
      </c>
      <c r="AK172">
        <v>0</v>
      </c>
      <c r="AL172">
        <v>1.0942000000000001</v>
      </c>
      <c r="AM172">
        <v>-1.0942000000000001</v>
      </c>
      <c r="AN172">
        <v>-46.411999999999999</v>
      </c>
      <c r="AO172">
        <v>1.9731000000000001</v>
      </c>
      <c r="AP172">
        <v>3.3281000000000001</v>
      </c>
      <c r="AQ172">
        <v>-1.3549</v>
      </c>
      <c r="AR172">
        <v>-46.411999999999999</v>
      </c>
      <c r="AS172">
        <v>0.30103000000000002</v>
      </c>
      <c r="AT172">
        <v>1.4573</v>
      </c>
      <c r="AU172">
        <v>-1.1563000000000001</v>
      </c>
      <c r="AY172" s="6">
        <v>-1.4394</v>
      </c>
      <c r="AZ172" s="6">
        <v>1.0358000000000001</v>
      </c>
      <c r="BA172" s="7">
        <v>-0.35953000000000002</v>
      </c>
      <c r="BB172" s="6">
        <v>1.7673000000000001</v>
      </c>
      <c r="BF172" s="7">
        <v>0.29360000000000003</v>
      </c>
      <c r="BG172" s="6">
        <v>0.19514000000000001</v>
      </c>
      <c r="BH172" s="7">
        <v>0.45591999999999999</v>
      </c>
      <c r="BI172" s="6">
        <v>0.64200999999999997</v>
      </c>
      <c r="BJ172" s="6"/>
      <c r="BM172" s="7">
        <v>-22.885000000000002</v>
      </c>
      <c r="BN172" s="7">
        <v>0.30103000000000002</v>
      </c>
      <c r="BQ172" s="7">
        <v>-22.885000000000002</v>
      </c>
      <c r="BR172" s="7">
        <v>0</v>
      </c>
      <c r="BU172" s="7">
        <v>-46.411999999999999</v>
      </c>
      <c r="BV172" s="7">
        <v>0.30103000000000002</v>
      </c>
      <c r="BY172" s="7">
        <v>-46.411999999999999</v>
      </c>
      <c r="BZ172" s="7">
        <v>0</v>
      </c>
    </row>
    <row r="173" spans="1:78" x14ac:dyDescent="0.3">
      <c r="A173" t="s">
        <v>146</v>
      </c>
      <c r="B173">
        <v>-22.224748314841602</v>
      </c>
      <c r="C173">
        <v>-49.821781654576142</v>
      </c>
      <c r="D173">
        <v>1.8195439355418688</v>
      </c>
      <c r="E173">
        <v>0</v>
      </c>
      <c r="F173">
        <v>1.8388490907372552</v>
      </c>
      <c r="G173">
        <v>0</v>
      </c>
      <c r="O173" t="s">
        <v>146</v>
      </c>
      <c r="P173">
        <v>-22.225000000000001</v>
      </c>
      <c r="Q173">
        <v>1.8194999999999999</v>
      </c>
      <c r="R173">
        <v>2.1915</v>
      </c>
      <c r="S173">
        <v>-0.37193999999999999</v>
      </c>
      <c r="T173">
        <v>-22.225000000000001</v>
      </c>
      <c r="U173">
        <v>0</v>
      </c>
      <c r="V173">
        <v>0.71626999999999996</v>
      </c>
      <c r="W173">
        <v>-0.71626999999999996</v>
      </c>
      <c r="X173">
        <v>-22.225000000000001</v>
      </c>
      <c r="Y173">
        <v>1.8388</v>
      </c>
      <c r="Z173">
        <v>2.8511000000000002</v>
      </c>
      <c r="AA173">
        <v>-1.0123</v>
      </c>
      <c r="AB173">
        <v>-22.225000000000001</v>
      </c>
      <c r="AC173">
        <v>0</v>
      </c>
      <c r="AD173">
        <v>0.88436000000000003</v>
      </c>
      <c r="AE173">
        <v>-0.88436000000000003</v>
      </c>
      <c r="AF173">
        <v>-49.822000000000003</v>
      </c>
      <c r="AG173">
        <v>1.8194999999999999</v>
      </c>
      <c r="AH173">
        <v>2.0188000000000001</v>
      </c>
      <c r="AI173">
        <v>-0.19928000000000001</v>
      </c>
      <c r="AJ173">
        <v>-49.822000000000003</v>
      </c>
      <c r="AK173">
        <v>0</v>
      </c>
      <c r="AL173">
        <v>0.60570999999999997</v>
      </c>
      <c r="AM173">
        <v>-0.60570999999999997</v>
      </c>
      <c r="AN173">
        <v>-49.822000000000003</v>
      </c>
      <c r="AO173">
        <v>1.8388</v>
      </c>
      <c r="AP173">
        <v>2.4716999999999998</v>
      </c>
      <c r="AQ173">
        <v>-0.63288999999999995</v>
      </c>
      <c r="AR173">
        <v>-49.822000000000003</v>
      </c>
      <c r="AS173">
        <v>0</v>
      </c>
      <c r="AT173">
        <v>0.76885999999999999</v>
      </c>
      <c r="AU173">
        <v>-0.76885999999999999</v>
      </c>
      <c r="AY173" s="7">
        <v>1.2041999999999999</v>
      </c>
      <c r="AZ173" s="7">
        <v>3.2273999999999997E-2</v>
      </c>
      <c r="BA173" s="6">
        <v>-0.94459000000000004</v>
      </c>
      <c r="BB173" s="7">
        <v>-0.25568999999999997</v>
      </c>
      <c r="BF173" s="6">
        <v>-0.22908000000000001</v>
      </c>
      <c r="BG173" s="7">
        <v>-7.0548E-2</v>
      </c>
      <c r="BH173" s="6">
        <v>-0.13059000000000001</v>
      </c>
      <c r="BI173" s="7">
        <v>-0.23918</v>
      </c>
      <c r="BJ173" s="7"/>
      <c r="BM173" s="6">
        <v>-22.225000000000001</v>
      </c>
      <c r="BN173" s="6">
        <v>0</v>
      </c>
      <c r="BQ173" s="6">
        <v>-22.225000000000001</v>
      </c>
      <c r="BR173" s="6">
        <v>0</v>
      </c>
      <c r="BU173" s="6">
        <v>-49.822000000000003</v>
      </c>
      <c r="BV173" s="6">
        <v>0</v>
      </c>
      <c r="BY173" s="6">
        <v>-49.822000000000003</v>
      </c>
      <c r="BZ173" s="6">
        <v>0</v>
      </c>
    </row>
    <row r="174" spans="1:78" x14ac:dyDescent="0.3">
      <c r="A174" t="s">
        <v>147</v>
      </c>
      <c r="B174">
        <v>-23.030538324140796</v>
      </c>
      <c r="C174">
        <v>-46.976476309079708</v>
      </c>
      <c r="D174">
        <v>2.2600713879850747</v>
      </c>
      <c r="E174">
        <v>0.77815125038364363</v>
      </c>
      <c r="F174">
        <v>2.8959747323590648</v>
      </c>
      <c r="G174">
        <v>0.95424250943932487</v>
      </c>
      <c r="O174" t="s">
        <v>147</v>
      </c>
      <c r="P174">
        <v>-23.030999999999999</v>
      </c>
      <c r="Q174">
        <v>2.2601</v>
      </c>
      <c r="R174">
        <v>2.2589000000000001</v>
      </c>
      <c r="S174">
        <v>1.2002E-3</v>
      </c>
      <c r="T174">
        <v>-23.030999999999999</v>
      </c>
      <c r="U174">
        <v>0.77815000000000001</v>
      </c>
      <c r="V174">
        <v>0.93642999999999998</v>
      </c>
      <c r="W174">
        <v>-0.15828</v>
      </c>
      <c r="X174">
        <v>-23.030999999999999</v>
      </c>
      <c r="Y174">
        <v>2.8959999999999999</v>
      </c>
      <c r="Z174">
        <v>3.0049000000000001</v>
      </c>
      <c r="AA174">
        <v>-0.10889</v>
      </c>
      <c r="AB174">
        <v>-23.030999999999999</v>
      </c>
      <c r="AC174">
        <v>0.95423999999999998</v>
      </c>
      <c r="AD174">
        <v>1.2451000000000001</v>
      </c>
      <c r="AE174">
        <v>-0.29081000000000001</v>
      </c>
      <c r="AF174">
        <v>-46.975999999999999</v>
      </c>
      <c r="AG174">
        <v>2.2601</v>
      </c>
      <c r="AH174">
        <v>2.3410000000000002</v>
      </c>
      <c r="AI174">
        <v>-8.0975000000000005E-2</v>
      </c>
      <c r="AJ174">
        <v>-46.975999999999999</v>
      </c>
      <c r="AK174">
        <v>0.77815000000000001</v>
      </c>
      <c r="AL174">
        <v>1.0133000000000001</v>
      </c>
      <c r="AM174">
        <v>-0.23516999999999999</v>
      </c>
      <c r="AN174">
        <v>-46.975999999999999</v>
      </c>
      <c r="AO174">
        <v>2.8959999999999999</v>
      </c>
      <c r="AP174">
        <v>3.1861999999999999</v>
      </c>
      <c r="AQ174">
        <v>-0.29022999999999999</v>
      </c>
      <c r="AR174">
        <v>-46.975999999999999</v>
      </c>
      <c r="AS174">
        <v>0.95423999999999998</v>
      </c>
      <c r="AT174">
        <v>1.3432999999999999</v>
      </c>
      <c r="AU174">
        <v>-0.38906000000000002</v>
      </c>
      <c r="AY174" s="6">
        <v>-0.43104999999999999</v>
      </c>
      <c r="AZ174" s="6">
        <v>-0.82335999999999998</v>
      </c>
      <c r="BA174" s="7">
        <v>1.5763</v>
      </c>
      <c r="BB174" s="6">
        <v>-2.7876999999999999E-2</v>
      </c>
      <c r="BF174" s="7">
        <v>0.22903000000000001</v>
      </c>
      <c r="BG174" s="6">
        <v>-0.35838999999999999</v>
      </c>
      <c r="BH174" s="7">
        <v>0.26199</v>
      </c>
      <c r="BI174" s="6">
        <v>0.14606</v>
      </c>
      <c r="BJ174" s="6"/>
      <c r="BM174" s="9">
        <v>-23.030999999999999</v>
      </c>
      <c r="BN174" s="9">
        <v>0.95423999999999998</v>
      </c>
      <c r="BQ174" s="9">
        <v>-23.030999999999999</v>
      </c>
      <c r="BR174" s="9">
        <v>0.77815000000000001</v>
      </c>
      <c r="BU174" s="9">
        <v>-46.975999999999999</v>
      </c>
      <c r="BV174" s="9">
        <v>0.95423999999999998</v>
      </c>
      <c r="BY174" s="9">
        <v>-46.975999999999999</v>
      </c>
      <c r="BZ174" s="9">
        <v>0.77815000000000001</v>
      </c>
    </row>
    <row r="175" spans="1:78" x14ac:dyDescent="0.3">
      <c r="AY175" s="7">
        <v>1.0965</v>
      </c>
      <c r="AZ175" s="7">
        <v>1.2270000000000001</v>
      </c>
      <c r="BA175" s="6">
        <v>-0.61217999999999995</v>
      </c>
      <c r="BB175" s="7">
        <v>1.8888</v>
      </c>
      <c r="BF175" s="6">
        <v>-7.7141000000000001E-2</v>
      </c>
      <c r="BG175" s="7">
        <v>0.92637999999999998</v>
      </c>
      <c r="BH175" s="6">
        <v>-0.38585000000000003</v>
      </c>
      <c r="BI175" s="7">
        <v>1.3411999999999999</v>
      </c>
      <c r="BJ175" s="7"/>
    </row>
    <row r="176" spans="1:78" x14ac:dyDescent="0.3">
      <c r="AY176" s="6">
        <v>-0.81267999999999996</v>
      </c>
      <c r="AZ176" s="6">
        <v>-0.59987000000000001</v>
      </c>
      <c r="BA176" s="7">
        <v>0.94469999999999998</v>
      </c>
      <c r="BB176" s="6">
        <v>-1.1221000000000001</v>
      </c>
      <c r="BF176" s="7">
        <v>-9.2199000000000003E-2</v>
      </c>
      <c r="BG176" s="6">
        <v>-0.54262999999999995</v>
      </c>
      <c r="BH176" s="7">
        <v>0.12545999999999999</v>
      </c>
      <c r="BI176" s="6">
        <v>-0.85633000000000004</v>
      </c>
      <c r="BJ176" s="6"/>
    </row>
    <row r="177" spans="1:62" x14ac:dyDescent="0.3">
      <c r="AY177" s="7">
        <v>0.80406999999999995</v>
      </c>
      <c r="AZ177" s="7">
        <v>0.49398999999999998</v>
      </c>
      <c r="BA177" s="6">
        <v>-1.0042</v>
      </c>
      <c r="BB177" s="7">
        <v>0.23762</v>
      </c>
      <c r="BF177" s="6">
        <v>-5.1098999999999999E-2</v>
      </c>
      <c r="BG177" s="7">
        <v>0.63036999999999999</v>
      </c>
      <c r="BH177" s="6">
        <v>-0.21590000000000001</v>
      </c>
      <c r="BI177" s="7">
        <v>0.46872000000000003</v>
      </c>
      <c r="BJ177" s="7"/>
    </row>
    <row r="178" spans="1:62" x14ac:dyDescent="0.3">
      <c r="A178" t="s">
        <v>178</v>
      </c>
      <c r="B178" t="s">
        <v>258</v>
      </c>
      <c r="C178" t="s">
        <v>184</v>
      </c>
      <c r="D178" t="s">
        <v>185</v>
      </c>
      <c r="E178" t="s">
        <v>220</v>
      </c>
      <c r="F178" t="s">
        <v>260</v>
      </c>
      <c r="G178" t="s">
        <v>206</v>
      </c>
      <c r="H178" t="s">
        <v>207</v>
      </c>
      <c r="I178" t="s">
        <v>179</v>
      </c>
      <c r="J178" t="s">
        <v>863</v>
      </c>
      <c r="K178" t="s">
        <v>209</v>
      </c>
      <c r="L178" t="s">
        <v>210</v>
      </c>
      <c r="M178" t="s">
        <v>864</v>
      </c>
      <c r="N178" t="s">
        <v>865</v>
      </c>
      <c r="O178" t="s">
        <v>866</v>
      </c>
      <c r="P178" t="s">
        <v>867</v>
      </c>
      <c r="Q178" t="s">
        <v>178</v>
      </c>
      <c r="R178" t="s">
        <v>259</v>
      </c>
      <c r="S178" t="s">
        <v>184</v>
      </c>
      <c r="T178" t="s">
        <v>185</v>
      </c>
      <c r="U178" t="s">
        <v>220</v>
      </c>
      <c r="V178" t="s">
        <v>261</v>
      </c>
      <c r="W178" t="s">
        <v>206</v>
      </c>
      <c r="X178" t="s">
        <v>207</v>
      </c>
      <c r="Y178" t="s">
        <v>179</v>
      </c>
      <c r="Z178" t="s">
        <v>868</v>
      </c>
      <c r="AA178" t="s">
        <v>209</v>
      </c>
      <c r="AB178" t="s">
        <v>210</v>
      </c>
      <c r="AC178" t="s">
        <v>864</v>
      </c>
      <c r="AD178" t="s">
        <v>869</v>
      </c>
      <c r="AE178" t="s">
        <v>866</v>
      </c>
      <c r="AF178" t="s">
        <v>867</v>
      </c>
      <c r="AH178" s="1" t="s">
        <v>178</v>
      </c>
      <c r="AY178" s="6">
        <v>-0.61587000000000003</v>
      </c>
      <c r="AZ178" s="6">
        <v>-1.5646</v>
      </c>
      <c r="BA178" s="7">
        <v>0.43476999999999999</v>
      </c>
      <c r="BB178" s="6">
        <v>-1.4610000000000001</v>
      </c>
      <c r="BF178" s="7">
        <v>0.16572999999999999</v>
      </c>
      <c r="BG178" s="6">
        <v>-1.1315</v>
      </c>
      <c r="BH178" s="7">
        <v>0.14882000000000001</v>
      </c>
      <c r="BI178" s="6">
        <v>-1.0968</v>
      </c>
      <c r="BJ178" s="6"/>
    </row>
    <row r="179" spans="1:62" x14ac:dyDescent="0.3">
      <c r="A179">
        <v>-21.687999999999999</v>
      </c>
      <c r="B179">
        <v>1.3978999999999999</v>
      </c>
      <c r="C179">
        <v>2.1248999999999998</v>
      </c>
      <c r="D179">
        <v>-0.72699999999999998</v>
      </c>
      <c r="E179">
        <v>-21.687999999999999</v>
      </c>
      <c r="F179">
        <v>1.3009999999999999</v>
      </c>
      <c r="G179">
        <v>1.7766999999999999</v>
      </c>
      <c r="H179">
        <v>-0.47564000000000001</v>
      </c>
      <c r="I179">
        <v>-51.073</v>
      </c>
      <c r="J179">
        <v>1.3978999999999999</v>
      </c>
      <c r="K179">
        <v>1.5129999999999999</v>
      </c>
      <c r="L179">
        <v>-0.11509</v>
      </c>
      <c r="M179">
        <v>-51.073</v>
      </c>
      <c r="N179">
        <v>1.3009999999999999</v>
      </c>
      <c r="O179">
        <v>1.3916999999999999</v>
      </c>
      <c r="P179">
        <v>-9.0664999999999996E-2</v>
      </c>
      <c r="Q179">
        <v>-22.06</v>
      </c>
      <c r="R179">
        <v>0</v>
      </c>
      <c r="S179">
        <v>0.80701999999999996</v>
      </c>
      <c r="T179">
        <v>-0.80701999999999996</v>
      </c>
      <c r="U179">
        <v>-22.06</v>
      </c>
      <c r="V179">
        <v>0</v>
      </c>
      <c r="W179">
        <v>0.66510999999999998</v>
      </c>
      <c r="X179">
        <v>-0.66510999999999998</v>
      </c>
      <c r="Y179">
        <v>-46.98</v>
      </c>
      <c r="Z179">
        <v>0</v>
      </c>
      <c r="AA179">
        <v>1.3429</v>
      </c>
      <c r="AB179">
        <v>-1.3429</v>
      </c>
      <c r="AC179">
        <v>-46.98</v>
      </c>
      <c r="AD179">
        <v>0</v>
      </c>
      <c r="AE179">
        <v>1.0132000000000001</v>
      </c>
      <c r="AF179">
        <v>-1.0132000000000001</v>
      </c>
      <c r="AH179" t="s">
        <v>872</v>
      </c>
      <c r="AJ179" t="s">
        <v>874</v>
      </c>
      <c r="AY179" s="7">
        <v>0.75031000000000003</v>
      </c>
      <c r="AZ179" s="7">
        <v>1.9744999999999999</v>
      </c>
      <c r="BA179" s="6">
        <v>-0.58823999999999999</v>
      </c>
      <c r="BB179" s="7">
        <v>1.8726</v>
      </c>
      <c r="BF179" s="6">
        <v>-0.47521000000000002</v>
      </c>
      <c r="BG179" s="7">
        <v>1.2008000000000001</v>
      </c>
      <c r="BH179" s="6">
        <v>-0.20177999999999999</v>
      </c>
      <c r="BI179" s="7">
        <v>1.0991</v>
      </c>
      <c r="BJ179" s="7"/>
    </row>
    <row r="180" spans="1:62" x14ac:dyDescent="0.3">
      <c r="A180">
        <v>-21.233000000000001</v>
      </c>
      <c r="B180">
        <v>1.6901999999999999</v>
      </c>
      <c r="C180">
        <v>1.9886999999999999</v>
      </c>
      <c r="D180">
        <v>-0.29847000000000001</v>
      </c>
      <c r="E180">
        <v>-21.233000000000001</v>
      </c>
      <c r="F180">
        <v>1.6335</v>
      </c>
      <c r="G180">
        <v>1.6992</v>
      </c>
      <c r="H180">
        <v>-6.5687999999999996E-2</v>
      </c>
      <c r="I180">
        <v>-49.65</v>
      </c>
      <c r="J180">
        <v>1.6901999999999999</v>
      </c>
      <c r="K180">
        <v>1.9467000000000001</v>
      </c>
      <c r="L180">
        <v>-0.25652999999999998</v>
      </c>
      <c r="M180">
        <v>-49.65</v>
      </c>
      <c r="N180">
        <v>1.6335</v>
      </c>
      <c r="O180">
        <v>1.6596</v>
      </c>
      <c r="P180">
        <v>-2.6164E-2</v>
      </c>
      <c r="Q180">
        <v>-21.934999999999999</v>
      </c>
      <c r="R180">
        <v>0.30103000000000002</v>
      </c>
      <c r="S180">
        <v>0.75087000000000004</v>
      </c>
      <c r="T180">
        <v>-0.44984000000000002</v>
      </c>
      <c r="U180">
        <v>-21.934999999999999</v>
      </c>
      <c r="V180">
        <v>0</v>
      </c>
      <c r="W180">
        <v>0.63055000000000005</v>
      </c>
      <c r="X180">
        <v>-0.63055000000000005</v>
      </c>
      <c r="Y180">
        <v>-46.716999999999999</v>
      </c>
      <c r="Z180">
        <v>0.30103000000000002</v>
      </c>
      <c r="AA180">
        <v>1.3965000000000001</v>
      </c>
      <c r="AB180">
        <v>-1.0953999999999999</v>
      </c>
      <c r="AC180">
        <v>-46.716999999999999</v>
      </c>
      <c r="AD180">
        <v>0</v>
      </c>
      <c r="AE180">
        <v>1.0518000000000001</v>
      </c>
      <c r="AF180">
        <v>-1.0518000000000001</v>
      </c>
      <c r="AH180" t="s">
        <v>870</v>
      </c>
      <c r="AI180">
        <f>_xlfn.QUARTILE.INC(Tabela13[Residual],1)</f>
        <v>-0.52054500000000004</v>
      </c>
      <c r="AJ180" t="s">
        <v>870</v>
      </c>
      <c r="AK180">
        <f>_xlfn.QUARTILE.INC(Tabela14[Residual],1)</f>
        <v>-0.702125</v>
      </c>
      <c r="AY180" s="6">
        <v>-0.33706000000000003</v>
      </c>
      <c r="AZ180" s="6">
        <v>0.35930000000000001</v>
      </c>
      <c r="BA180" s="7">
        <v>0.57667000000000002</v>
      </c>
      <c r="BB180" s="6">
        <v>0.29337999999999997</v>
      </c>
      <c r="BF180" s="7">
        <v>0.32428000000000001</v>
      </c>
      <c r="BG180" s="6">
        <v>0.58750000000000002</v>
      </c>
      <c r="BH180" s="7">
        <v>4.8834000000000002E-2</v>
      </c>
      <c r="BI180" s="6">
        <v>0.55403000000000002</v>
      </c>
      <c r="BJ180" s="6"/>
    </row>
    <row r="181" spans="1:62" x14ac:dyDescent="0.3">
      <c r="A181">
        <v>-22.06</v>
      </c>
      <c r="B181">
        <v>2.3222</v>
      </c>
      <c r="C181">
        <v>2.2360000000000002</v>
      </c>
      <c r="D181">
        <v>8.6196999999999996E-2</v>
      </c>
      <c r="E181">
        <v>-22.06</v>
      </c>
      <c r="F181">
        <v>2.0644999999999998</v>
      </c>
      <c r="G181">
        <v>1.8399000000000001</v>
      </c>
      <c r="H181">
        <v>0.22459999999999999</v>
      </c>
      <c r="I181">
        <v>-46.98</v>
      </c>
      <c r="J181">
        <v>2.3222</v>
      </c>
      <c r="K181">
        <v>2.7601</v>
      </c>
      <c r="L181">
        <v>-0.43791000000000002</v>
      </c>
      <c r="M181">
        <v>-46.98</v>
      </c>
      <c r="N181">
        <v>2.0644999999999998</v>
      </c>
      <c r="O181">
        <v>2.1621000000000001</v>
      </c>
      <c r="P181">
        <v>-9.7688999999999998E-2</v>
      </c>
      <c r="Q181">
        <v>-22.869</v>
      </c>
      <c r="R181">
        <v>0.30103000000000002</v>
      </c>
      <c r="S181">
        <v>1.171</v>
      </c>
      <c r="T181">
        <v>-0.86999000000000004</v>
      </c>
      <c r="U181">
        <v>-22.869</v>
      </c>
      <c r="V181">
        <v>0.30103000000000002</v>
      </c>
      <c r="W181">
        <v>0.88919000000000004</v>
      </c>
      <c r="X181">
        <v>-0.58816000000000002</v>
      </c>
      <c r="Y181">
        <v>-49.238999999999997</v>
      </c>
      <c r="Z181">
        <v>0.30103000000000002</v>
      </c>
      <c r="AA181">
        <v>0.88236999999999999</v>
      </c>
      <c r="AB181">
        <v>-0.58133999999999997</v>
      </c>
      <c r="AC181">
        <v>-49.238999999999997</v>
      </c>
      <c r="AD181">
        <v>0.30103000000000002</v>
      </c>
      <c r="AE181">
        <v>0.68176999999999999</v>
      </c>
      <c r="AF181">
        <v>-0.38074000000000002</v>
      </c>
      <c r="AH181" t="s">
        <v>871</v>
      </c>
      <c r="AI181">
        <f>_xlfn.QUARTILE.INC(Tabela13[Residual],3)</f>
        <v>0.60221000000000002</v>
      </c>
      <c r="AJ181" t="s">
        <v>871</v>
      </c>
      <c r="AK181">
        <f>_xlfn.QUARTILE.INC(Tabela14[Residual],3)</f>
        <v>0.68808500000000006</v>
      </c>
      <c r="AY181" s="7">
        <v>-0.45234999999999997</v>
      </c>
      <c r="AZ181" s="7">
        <v>0.45656999999999998</v>
      </c>
      <c r="BA181" s="6">
        <v>-0.61482999999999999</v>
      </c>
      <c r="BB181" s="7">
        <v>0.54900000000000004</v>
      </c>
      <c r="BF181" s="6">
        <v>0.19485</v>
      </c>
      <c r="BG181" s="7">
        <v>0.66312000000000004</v>
      </c>
      <c r="BH181" s="6">
        <v>-0.1308</v>
      </c>
      <c r="BI181" s="7">
        <v>0.69369000000000003</v>
      </c>
      <c r="BJ181" s="7"/>
    </row>
    <row r="182" spans="1:62" x14ac:dyDescent="0.3">
      <c r="A182">
        <v>-21.934999999999999</v>
      </c>
      <c r="B182">
        <v>2.6920000000000002</v>
      </c>
      <c r="C182">
        <v>2.1987000000000001</v>
      </c>
      <c r="D182">
        <v>0.49329000000000001</v>
      </c>
      <c r="E182">
        <v>-21.934999999999999</v>
      </c>
      <c r="F182">
        <v>2.2279</v>
      </c>
      <c r="G182">
        <v>1.8186</v>
      </c>
      <c r="H182">
        <v>0.40927000000000002</v>
      </c>
      <c r="I182">
        <v>-46.716999999999999</v>
      </c>
      <c r="J182">
        <v>2.6920000000000002</v>
      </c>
      <c r="K182">
        <v>2.8401999999999998</v>
      </c>
      <c r="L182">
        <v>-0.14826</v>
      </c>
      <c r="M182">
        <v>-46.716999999999999</v>
      </c>
      <c r="N182">
        <v>2.2279</v>
      </c>
      <c r="O182">
        <v>2.2115999999999998</v>
      </c>
      <c r="P182">
        <v>1.6254999999999999E-2</v>
      </c>
      <c r="Q182">
        <v>-22.597000000000001</v>
      </c>
      <c r="R182">
        <v>1.5911</v>
      </c>
      <c r="S182">
        <v>1.0488</v>
      </c>
      <c r="T182">
        <v>0.54227999999999998</v>
      </c>
      <c r="U182">
        <v>-22.597000000000001</v>
      </c>
      <c r="V182">
        <v>1.5185</v>
      </c>
      <c r="W182">
        <v>0.81394</v>
      </c>
      <c r="X182">
        <v>0.70457000000000003</v>
      </c>
      <c r="Y182">
        <v>-47.884</v>
      </c>
      <c r="Z182">
        <v>1.5911</v>
      </c>
      <c r="AA182">
        <v>1.1585000000000001</v>
      </c>
      <c r="AB182">
        <v>0.43254999999999999</v>
      </c>
      <c r="AC182">
        <v>-47.884</v>
      </c>
      <c r="AD182">
        <v>1.5185</v>
      </c>
      <c r="AE182">
        <v>0.88053000000000003</v>
      </c>
      <c r="AF182">
        <v>0.63797999999999999</v>
      </c>
      <c r="AH182" t="s">
        <v>816</v>
      </c>
      <c r="AI182">
        <f>AI181-AI180</f>
        <v>1.1227550000000002</v>
      </c>
      <c r="AJ182" t="s">
        <v>816</v>
      </c>
      <c r="AK182">
        <f>AK181-AK180</f>
        <v>1.3902100000000002</v>
      </c>
      <c r="AY182" s="6">
        <v>-8.0722999999999993E-3</v>
      </c>
      <c r="AZ182" s="6">
        <v>-1.0545</v>
      </c>
      <c r="BA182" s="7">
        <v>-0.14996999999999999</v>
      </c>
      <c r="BB182" s="6">
        <v>-1.3554999999999999</v>
      </c>
      <c r="BF182" s="7">
        <v>0.17913999999999999</v>
      </c>
      <c r="BG182" s="6">
        <v>-0.82011000000000001</v>
      </c>
      <c r="BH182" s="7">
        <v>9.2129000000000003E-2</v>
      </c>
      <c r="BI182" s="6">
        <v>-1.022</v>
      </c>
      <c r="BJ182" s="6"/>
    </row>
    <row r="183" spans="1:62" x14ac:dyDescent="0.3">
      <c r="A183">
        <v>-22.474</v>
      </c>
      <c r="B183">
        <v>3.0512000000000001</v>
      </c>
      <c r="C183">
        <v>2.3599000000000001</v>
      </c>
      <c r="D183">
        <v>0.69125000000000003</v>
      </c>
      <c r="E183">
        <v>-22.474</v>
      </c>
      <c r="F183">
        <v>2.3443999999999998</v>
      </c>
      <c r="G183">
        <v>1.9103000000000001</v>
      </c>
      <c r="H183">
        <v>0.43407000000000001</v>
      </c>
      <c r="I183">
        <v>-46.631999999999998</v>
      </c>
      <c r="J183">
        <v>3.0512000000000001</v>
      </c>
      <c r="K183">
        <v>2.8660999999999999</v>
      </c>
      <c r="L183">
        <v>0.18504000000000001</v>
      </c>
      <c r="M183">
        <v>-46.631999999999998</v>
      </c>
      <c r="N183">
        <v>2.3443999999999998</v>
      </c>
      <c r="O183">
        <v>2.2275999999999998</v>
      </c>
      <c r="P183">
        <v>0.11677</v>
      </c>
      <c r="Q183">
        <v>-22.474</v>
      </c>
      <c r="R183">
        <v>1.2553000000000001</v>
      </c>
      <c r="S183">
        <v>0.99334</v>
      </c>
      <c r="T183">
        <v>0.26193</v>
      </c>
      <c r="U183">
        <v>-22.474</v>
      </c>
      <c r="V183">
        <v>1.1760999999999999</v>
      </c>
      <c r="W183">
        <v>0.77981</v>
      </c>
      <c r="X183">
        <v>0.39628000000000002</v>
      </c>
      <c r="Y183">
        <v>-48.99</v>
      </c>
      <c r="Z183">
        <v>1.2553000000000001</v>
      </c>
      <c r="AA183">
        <v>0.93301999999999996</v>
      </c>
      <c r="AB183">
        <v>0.32224999999999998</v>
      </c>
      <c r="AC183">
        <v>-48.99</v>
      </c>
      <c r="AD183">
        <v>1.1760999999999999</v>
      </c>
      <c r="AE183">
        <v>0.71821999999999997</v>
      </c>
      <c r="AF183">
        <v>0.45787</v>
      </c>
      <c r="AH183" t="s">
        <v>202</v>
      </c>
      <c r="AI183">
        <f>AI181+1.5*AI182</f>
        <v>2.2863425000000004</v>
      </c>
      <c r="AJ183" t="s">
        <v>202</v>
      </c>
      <c r="AK183">
        <f>AK181+1.5*AK182</f>
        <v>2.7734000000000005</v>
      </c>
      <c r="AY183" s="7">
        <v>0.33040000000000003</v>
      </c>
      <c r="AZ183" s="7">
        <v>-4.8869999999999999E-3</v>
      </c>
      <c r="BA183" s="6">
        <v>-0.17910999999999999</v>
      </c>
      <c r="BB183" s="7">
        <v>-0.33156000000000002</v>
      </c>
      <c r="BF183" s="6">
        <v>0.28832999999999998</v>
      </c>
      <c r="BG183" s="7">
        <v>-6.2176000000000002E-2</v>
      </c>
      <c r="BH183" s="6">
        <v>-0.5544</v>
      </c>
      <c r="BI183" s="7">
        <v>-0.20798</v>
      </c>
      <c r="BJ183" s="7"/>
    </row>
    <row r="184" spans="1:62" x14ac:dyDescent="0.3">
      <c r="A184">
        <v>-22.869</v>
      </c>
      <c r="B184">
        <v>2.9308999999999998</v>
      </c>
      <c r="C184">
        <v>2.4781</v>
      </c>
      <c r="D184">
        <v>0.45279999999999998</v>
      </c>
      <c r="E184">
        <v>-22.869</v>
      </c>
      <c r="F184">
        <v>2.2923</v>
      </c>
      <c r="G184">
        <v>1.9776</v>
      </c>
      <c r="H184">
        <v>0.31467000000000001</v>
      </c>
      <c r="I184">
        <v>-49.238999999999997</v>
      </c>
      <c r="J184">
        <v>2.9308999999999998</v>
      </c>
      <c r="K184">
        <v>2.0720000000000001</v>
      </c>
      <c r="L184">
        <v>0.85897999999999997</v>
      </c>
      <c r="M184">
        <v>-49.238999999999997</v>
      </c>
      <c r="N184">
        <v>2.2923</v>
      </c>
      <c r="O184">
        <v>1.7370000000000001</v>
      </c>
      <c r="P184">
        <v>0.55525000000000002</v>
      </c>
      <c r="Q184">
        <v>-22.741</v>
      </c>
      <c r="R184">
        <v>0.47711999999999999</v>
      </c>
      <c r="S184">
        <v>1.1133</v>
      </c>
      <c r="T184">
        <v>-0.63622000000000001</v>
      </c>
      <c r="U184">
        <v>-22.741</v>
      </c>
      <c r="V184">
        <v>0.47711999999999999</v>
      </c>
      <c r="W184">
        <v>0.85367999999999999</v>
      </c>
      <c r="X184">
        <v>-0.37656000000000001</v>
      </c>
      <c r="Y184">
        <v>-47.33</v>
      </c>
      <c r="Z184">
        <v>0.47711999999999999</v>
      </c>
      <c r="AA184">
        <v>1.2714000000000001</v>
      </c>
      <c r="AB184">
        <v>-0.79425000000000001</v>
      </c>
      <c r="AC184">
        <v>-47.33</v>
      </c>
      <c r="AD184">
        <v>0.47711999999999999</v>
      </c>
      <c r="AE184">
        <v>0.96175999999999995</v>
      </c>
      <c r="AF184">
        <v>-0.48464000000000002</v>
      </c>
      <c r="AH184" t="s">
        <v>203</v>
      </c>
      <c r="AI184">
        <f>AI180-1.5*AI182</f>
        <v>-2.2046775000000003</v>
      </c>
      <c r="AJ184" t="s">
        <v>203</v>
      </c>
      <c r="AK184">
        <f>AK180-1.5*AK182</f>
        <v>-2.7874400000000006</v>
      </c>
      <c r="AY184" s="6">
        <v>-0.69305000000000005</v>
      </c>
      <c r="AZ184" s="6">
        <v>-0.80425000000000002</v>
      </c>
      <c r="BA184" s="7">
        <v>0.17169999999999999</v>
      </c>
      <c r="BB184" s="6">
        <v>-0.62844999999999995</v>
      </c>
      <c r="BF184" s="7">
        <v>0.32817000000000002</v>
      </c>
      <c r="BG184" s="6">
        <v>-0.33810000000000001</v>
      </c>
      <c r="BH184" s="7">
        <v>0.26062999999999997</v>
      </c>
      <c r="BI184" s="6">
        <v>-0.26063999999999998</v>
      </c>
      <c r="BJ184" s="6"/>
    </row>
    <row r="185" spans="1:62" x14ac:dyDescent="0.3">
      <c r="A185">
        <v>-22.597000000000001</v>
      </c>
      <c r="B185">
        <v>3.1471</v>
      </c>
      <c r="C185">
        <v>2.3967999999999998</v>
      </c>
      <c r="D185">
        <v>0.75021000000000004</v>
      </c>
      <c r="E185">
        <v>-22.597000000000001</v>
      </c>
      <c r="F185">
        <v>2.2833000000000001</v>
      </c>
      <c r="G185">
        <v>1.9313</v>
      </c>
      <c r="H185">
        <v>0.35196</v>
      </c>
      <c r="I185">
        <v>-47.884</v>
      </c>
      <c r="J185">
        <v>3.1471</v>
      </c>
      <c r="K185">
        <v>2.4845999999999999</v>
      </c>
      <c r="L185">
        <v>0.66241000000000005</v>
      </c>
      <c r="M185">
        <v>-47.884</v>
      </c>
      <c r="N185">
        <v>2.2833000000000001</v>
      </c>
      <c r="O185">
        <v>1.992</v>
      </c>
      <c r="P185">
        <v>0.29133999999999999</v>
      </c>
      <c r="Q185">
        <v>-21.73</v>
      </c>
      <c r="R185">
        <v>2.1139000000000001</v>
      </c>
      <c r="S185">
        <v>0.65878000000000003</v>
      </c>
      <c r="T185">
        <v>1.4552</v>
      </c>
      <c r="U185">
        <v>-21.73</v>
      </c>
      <c r="V185">
        <v>1.6628000000000001</v>
      </c>
      <c r="W185">
        <v>0.57386000000000004</v>
      </c>
      <c r="X185">
        <v>1.0889</v>
      </c>
      <c r="Y185">
        <v>-48.106999999999999</v>
      </c>
      <c r="Z185">
        <v>2.1139000000000001</v>
      </c>
      <c r="AA185">
        <v>1.1131</v>
      </c>
      <c r="AB185">
        <v>1.0007999999999999</v>
      </c>
      <c r="AC185">
        <v>-48.106999999999999</v>
      </c>
      <c r="AD185">
        <v>1.6628000000000001</v>
      </c>
      <c r="AE185">
        <v>0.84787000000000001</v>
      </c>
      <c r="AF185">
        <v>0.81489</v>
      </c>
      <c r="AY185" s="7">
        <v>0.99911000000000005</v>
      </c>
      <c r="AZ185" s="7">
        <v>-0.94726999999999995</v>
      </c>
      <c r="BA185" s="6">
        <v>-0.86465000000000003</v>
      </c>
      <c r="BB185" s="7">
        <v>-0.82728999999999997</v>
      </c>
      <c r="BF185" s="6">
        <v>0.33365</v>
      </c>
      <c r="BG185" s="7">
        <v>-0.52009000000000005</v>
      </c>
      <c r="BH185" s="6">
        <v>-0.19102</v>
      </c>
      <c r="BI185" s="7">
        <v>-0.47232000000000002</v>
      </c>
      <c r="BJ185" s="7"/>
    </row>
    <row r="186" spans="1:62" x14ac:dyDescent="0.3">
      <c r="A186">
        <v>-22.474</v>
      </c>
      <c r="B186">
        <v>2.5224000000000002</v>
      </c>
      <c r="C186">
        <v>2.36</v>
      </c>
      <c r="D186">
        <v>0.16248000000000001</v>
      </c>
      <c r="E186">
        <v>-22.474</v>
      </c>
      <c r="F186">
        <v>2.2040999999999999</v>
      </c>
      <c r="G186">
        <v>1.9104000000000001</v>
      </c>
      <c r="H186">
        <v>0.29376000000000002</v>
      </c>
      <c r="I186">
        <v>-48.99</v>
      </c>
      <c r="J186">
        <v>2.5224000000000002</v>
      </c>
      <c r="K186">
        <v>2.1476999999999999</v>
      </c>
      <c r="L186">
        <v>0.37478</v>
      </c>
      <c r="M186">
        <v>-48.99</v>
      </c>
      <c r="N186">
        <v>2.2040999999999999</v>
      </c>
      <c r="O186">
        <v>1.7838000000000001</v>
      </c>
      <c r="P186">
        <v>0.42035</v>
      </c>
      <c r="Q186">
        <v>-22.699000000000002</v>
      </c>
      <c r="R186">
        <v>0</v>
      </c>
      <c r="S186">
        <v>1.0947</v>
      </c>
      <c r="T186">
        <v>-1.0947</v>
      </c>
      <c r="U186">
        <v>-22.699000000000002</v>
      </c>
      <c r="V186">
        <v>0</v>
      </c>
      <c r="W186">
        <v>0.84218999999999999</v>
      </c>
      <c r="X186">
        <v>-0.84218999999999999</v>
      </c>
      <c r="Y186">
        <v>-46.765000000000001</v>
      </c>
      <c r="Z186">
        <v>0</v>
      </c>
      <c r="AA186">
        <v>1.3866000000000001</v>
      </c>
      <c r="AB186">
        <v>-1.3866000000000001</v>
      </c>
      <c r="AC186">
        <v>-46.765000000000001</v>
      </c>
      <c r="AD186">
        <v>0</v>
      </c>
      <c r="AE186">
        <v>1.0447</v>
      </c>
      <c r="AF186">
        <v>-1.0447</v>
      </c>
      <c r="AH186" t="s">
        <v>873</v>
      </c>
      <c r="AJ186" t="s">
        <v>875</v>
      </c>
      <c r="AY186" s="6">
        <v>0.10543</v>
      </c>
      <c r="AZ186" s="6">
        <v>-0.72838999999999998</v>
      </c>
      <c r="BA186" s="7">
        <v>0.85341999999999996</v>
      </c>
      <c r="BB186" s="6">
        <v>-0.64690999999999999</v>
      </c>
      <c r="BF186" s="7">
        <v>0.21443000000000001</v>
      </c>
      <c r="BG186" s="6">
        <v>-1.0960000000000001</v>
      </c>
      <c r="BH186" s="7">
        <v>-3.2972000000000001E-2</v>
      </c>
      <c r="BI186" s="6">
        <v>-1.0712999999999999</v>
      </c>
      <c r="BJ186" s="6"/>
    </row>
    <row r="187" spans="1:62" x14ac:dyDescent="0.3">
      <c r="A187">
        <v>-23.553999999999998</v>
      </c>
      <c r="B187">
        <v>2.1644000000000001</v>
      </c>
      <c r="C187">
        <v>2.6829999999999998</v>
      </c>
      <c r="D187">
        <v>-0.51861999999999997</v>
      </c>
      <c r="E187">
        <v>-23.553999999999998</v>
      </c>
      <c r="F187">
        <v>1.9777</v>
      </c>
      <c r="G187">
        <v>2.0941000000000001</v>
      </c>
      <c r="H187">
        <v>-0.11637</v>
      </c>
      <c r="I187">
        <v>-47.893999999999998</v>
      </c>
      <c r="J187">
        <v>2.1644000000000001</v>
      </c>
      <c r="K187">
        <v>2.4817</v>
      </c>
      <c r="L187">
        <v>-0.31735999999999998</v>
      </c>
      <c r="M187">
        <v>-47.893999999999998</v>
      </c>
      <c r="N187">
        <v>1.9777</v>
      </c>
      <c r="O187">
        <v>1.9901</v>
      </c>
      <c r="P187">
        <v>-1.2423E-2</v>
      </c>
      <c r="Q187">
        <v>-23.484000000000002</v>
      </c>
      <c r="R187">
        <v>2.1492</v>
      </c>
      <c r="S187">
        <v>1.4475</v>
      </c>
      <c r="T187">
        <v>0.70172999999999996</v>
      </c>
      <c r="U187">
        <v>-23.484000000000002</v>
      </c>
      <c r="V187">
        <v>2.1461000000000001</v>
      </c>
      <c r="W187">
        <v>1.0593999999999999</v>
      </c>
      <c r="X187">
        <v>1.0867</v>
      </c>
      <c r="Y187">
        <v>-48.406999999999996</v>
      </c>
      <c r="Z187">
        <v>2.1492</v>
      </c>
      <c r="AA187">
        <v>1.0519000000000001</v>
      </c>
      <c r="AB187">
        <v>1.0972999999999999</v>
      </c>
      <c r="AC187">
        <v>-48.406999999999996</v>
      </c>
      <c r="AD187">
        <v>2.1461000000000001</v>
      </c>
      <c r="AE187">
        <v>0.80383000000000004</v>
      </c>
      <c r="AF187">
        <v>1.3423</v>
      </c>
      <c r="AH187" t="s">
        <v>870</v>
      </c>
      <c r="AI187">
        <f>_xlfn.QUARTILE.INC(Tabela13[Residual4],1)</f>
        <v>-0.25266500000000003</v>
      </c>
      <c r="AJ187" t="s">
        <v>870</v>
      </c>
      <c r="AK187">
        <f>_xlfn.QUARTILE.INC(Tabela14[Residual4],1)</f>
        <v>-0.53391250000000001</v>
      </c>
      <c r="AY187" s="7">
        <v>0.39943000000000001</v>
      </c>
      <c r="AZ187" s="7">
        <v>0.58928999999999998</v>
      </c>
      <c r="BA187" s="6">
        <v>-0.75136000000000003</v>
      </c>
      <c r="BB187" s="7">
        <v>0.22119</v>
      </c>
      <c r="BF187" s="6">
        <v>0.24532000000000001</v>
      </c>
      <c r="BG187" s="7">
        <v>-5.7178E-2</v>
      </c>
      <c r="BH187" s="6">
        <v>0.29302</v>
      </c>
      <c r="BI187" s="7">
        <v>-0.28050000000000003</v>
      </c>
      <c r="BJ187" s="7"/>
    </row>
    <row r="188" spans="1:62" x14ac:dyDescent="0.3">
      <c r="A188">
        <v>-21.952999999999999</v>
      </c>
      <c r="B188">
        <v>2.1105999999999998</v>
      </c>
      <c r="C188">
        <v>2.2040000000000002</v>
      </c>
      <c r="D188">
        <v>-9.3443999999999999E-2</v>
      </c>
      <c r="E188">
        <v>-21.952999999999999</v>
      </c>
      <c r="F188">
        <v>1.8976</v>
      </c>
      <c r="G188">
        <v>1.8217000000000001</v>
      </c>
      <c r="H188">
        <v>7.5965000000000005E-2</v>
      </c>
      <c r="I188">
        <v>-51.412999999999997</v>
      </c>
      <c r="J188">
        <v>2.1105999999999998</v>
      </c>
      <c r="K188">
        <v>1.4096</v>
      </c>
      <c r="L188">
        <v>0.70099999999999996</v>
      </c>
      <c r="M188">
        <v>-51.412999999999997</v>
      </c>
      <c r="N188">
        <v>1.8976</v>
      </c>
      <c r="O188">
        <v>1.3278000000000001</v>
      </c>
      <c r="P188">
        <v>0.56984000000000001</v>
      </c>
      <c r="Q188">
        <v>-22.786000000000001</v>
      </c>
      <c r="R188">
        <v>3.0546000000000002</v>
      </c>
      <c r="S188">
        <v>1.1337999999999999</v>
      </c>
      <c r="T188">
        <v>1.9208000000000001</v>
      </c>
      <c r="U188">
        <v>-22.786000000000001</v>
      </c>
      <c r="V188">
        <v>2.3201000000000001</v>
      </c>
      <c r="W188">
        <v>0.86626000000000003</v>
      </c>
      <c r="X188">
        <v>1.4539</v>
      </c>
      <c r="Y188">
        <v>-48.127000000000002</v>
      </c>
      <c r="Z188">
        <v>3.0546000000000002</v>
      </c>
      <c r="AA188">
        <v>1.109</v>
      </c>
      <c r="AB188">
        <v>1.9456</v>
      </c>
      <c r="AC188">
        <v>-48.127000000000002</v>
      </c>
      <c r="AD188">
        <v>2.3201000000000001</v>
      </c>
      <c r="AE188">
        <v>0.84489000000000003</v>
      </c>
      <c r="AF188">
        <v>1.4753000000000001</v>
      </c>
      <c r="AH188" t="s">
        <v>871</v>
      </c>
      <c r="AI188">
        <f>_xlfn.QUARTILE.INC(Tabela13[Residual4],3)</f>
        <v>0.39805000000000001</v>
      </c>
      <c r="AJ188" t="s">
        <v>871</v>
      </c>
      <c r="AK188">
        <f>_xlfn.QUARTILE.INC(Tabela14[Residual4],3)</f>
        <v>0.61040749999999999</v>
      </c>
      <c r="AY188" s="6">
        <v>0.81286000000000003</v>
      </c>
      <c r="AZ188" s="6">
        <v>0.37401000000000001</v>
      </c>
      <c r="BA188" s="7">
        <v>-7.7702999999999994E-2</v>
      </c>
      <c r="BB188" s="6">
        <v>-0.38030999999999998</v>
      </c>
      <c r="BF188" s="7">
        <v>0.36275000000000002</v>
      </c>
      <c r="BG188" s="6">
        <v>0.39895000000000003</v>
      </c>
      <c r="BH188" s="7">
        <v>0.13514000000000001</v>
      </c>
      <c r="BI188" s="6">
        <v>-0.12642999999999999</v>
      </c>
      <c r="BJ188" s="6"/>
    </row>
    <row r="189" spans="1:62" x14ac:dyDescent="0.3">
      <c r="A189">
        <v>-20.523</v>
      </c>
      <c r="B189">
        <v>1.2553000000000001</v>
      </c>
      <c r="C189">
        <v>1.7765</v>
      </c>
      <c r="D189">
        <v>-0.52119000000000004</v>
      </c>
      <c r="E189">
        <v>-20.523</v>
      </c>
      <c r="F189">
        <v>1.0414000000000001</v>
      </c>
      <c r="G189">
        <v>1.5785</v>
      </c>
      <c r="H189">
        <v>-0.53705999999999998</v>
      </c>
      <c r="I189">
        <v>-49.06</v>
      </c>
      <c r="J189">
        <v>1.2553000000000001</v>
      </c>
      <c r="K189">
        <v>2.1263000000000001</v>
      </c>
      <c r="L189">
        <v>-0.87107999999999997</v>
      </c>
      <c r="M189">
        <v>-49.06</v>
      </c>
      <c r="N189">
        <v>1.0414000000000001</v>
      </c>
      <c r="O189">
        <v>1.7706</v>
      </c>
      <c r="P189">
        <v>-0.72921000000000002</v>
      </c>
      <c r="Q189">
        <v>-24.513000000000002</v>
      </c>
      <c r="R189">
        <v>0.60206000000000004</v>
      </c>
      <c r="S189">
        <v>1.9104000000000001</v>
      </c>
      <c r="T189">
        <v>-1.3083</v>
      </c>
      <c r="U189">
        <v>-24.513000000000002</v>
      </c>
      <c r="V189">
        <v>0.47711999999999999</v>
      </c>
      <c r="W189">
        <v>1.3443000000000001</v>
      </c>
      <c r="X189">
        <v>-0.86719000000000002</v>
      </c>
      <c r="Y189">
        <v>-48.848999999999997</v>
      </c>
      <c r="Z189">
        <v>0.60206000000000004</v>
      </c>
      <c r="AA189">
        <v>0.96186000000000005</v>
      </c>
      <c r="AB189">
        <v>-0.35980000000000001</v>
      </c>
      <c r="AC189">
        <v>-48.848999999999997</v>
      </c>
      <c r="AD189">
        <v>0.47711999999999999</v>
      </c>
      <c r="AE189">
        <v>0.73899000000000004</v>
      </c>
      <c r="AF189">
        <v>-0.26185999999999998</v>
      </c>
      <c r="AH189" t="s">
        <v>816</v>
      </c>
      <c r="AI189">
        <f>AI188-AI187</f>
        <v>0.65071500000000004</v>
      </c>
      <c r="AJ189" t="s">
        <v>816</v>
      </c>
      <c r="AK189">
        <f>AK188-AK187</f>
        <v>1.14432</v>
      </c>
      <c r="AY189" s="7">
        <v>0.97313000000000005</v>
      </c>
      <c r="AZ189" s="7">
        <v>-0.60296000000000005</v>
      </c>
      <c r="BA189" s="6">
        <v>0.81228999999999996</v>
      </c>
      <c r="BB189" s="7">
        <v>-1.3611</v>
      </c>
      <c r="BF189" s="6">
        <v>0.21598000000000001</v>
      </c>
      <c r="BG189" s="7">
        <v>-0.54452</v>
      </c>
      <c r="BH189" s="6">
        <v>7.8706999999999999E-2</v>
      </c>
      <c r="BI189" s="7">
        <v>-1.026</v>
      </c>
      <c r="BJ189" s="7"/>
    </row>
    <row r="190" spans="1:62" x14ac:dyDescent="0.3">
      <c r="A190">
        <v>-21.024999999999999</v>
      </c>
      <c r="B190">
        <v>3.2515999999999998</v>
      </c>
      <c r="C190">
        <v>1.9263999999999999</v>
      </c>
      <c r="D190">
        <v>1.3251999999999999</v>
      </c>
      <c r="E190">
        <v>-21.024999999999999</v>
      </c>
      <c r="F190">
        <v>2.4712999999999998</v>
      </c>
      <c r="G190">
        <v>1.6637</v>
      </c>
      <c r="H190">
        <v>0.80754999999999999</v>
      </c>
      <c r="I190">
        <v>-47.372999999999998</v>
      </c>
      <c r="J190">
        <v>3.2515999999999998</v>
      </c>
      <c r="K190">
        <v>2.6402000000000001</v>
      </c>
      <c r="L190">
        <v>0.61141999999999996</v>
      </c>
      <c r="M190">
        <v>-47.372999999999998</v>
      </c>
      <c r="N190">
        <v>2.4712999999999998</v>
      </c>
      <c r="O190">
        <v>2.0880999999999998</v>
      </c>
      <c r="P190">
        <v>0.38322000000000001</v>
      </c>
      <c r="Q190">
        <v>-21.204999999999998</v>
      </c>
      <c r="R190">
        <v>0</v>
      </c>
      <c r="S190">
        <v>0.4229</v>
      </c>
      <c r="T190">
        <v>-0.4229</v>
      </c>
      <c r="U190">
        <v>-21.204999999999998</v>
      </c>
      <c r="V190">
        <v>0</v>
      </c>
      <c r="W190">
        <v>0.42865999999999999</v>
      </c>
      <c r="X190">
        <v>-0.42865999999999999</v>
      </c>
      <c r="Y190">
        <v>-50.439</v>
      </c>
      <c r="Z190">
        <v>0</v>
      </c>
      <c r="AA190">
        <v>0.63761999999999996</v>
      </c>
      <c r="AB190">
        <v>-0.63761999999999996</v>
      </c>
      <c r="AC190">
        <v>-50.439</v>
      </c>
      <c r="AD190">
        <v>0</v>
      </c>
      <c r="AE190">
        <v>0.50560000000000005</v>
      </c>
      <c r="AF190">
        <v>-0.50560000000000005</v>
      </c>
      <c r="AH190" t="s">
        <v>202</v>
      </c>
      <c r="AI190">
        <f>AI188+1.5*AI189</f>
        <v>1.3741225000000001</v>
      </c>
      <c r="AJ190" t="s">
        <v>202</v>
      </c>
      <c r="AK190">
        <f>AK188+1.5*AK189</f>
        <v>2.3268874999999998</v>
      </c>
      <c r="AY190" s="6">
        <v>1.2535000000000001</v>
      </c>
      <c r="AZ190" s="6">
        <v>0.65083000000000002</v>
      </c>
      <c r="BA190" s="7">
        <v>0.54679</v>
      </c>
      <c r="BB190" s="6">
        <v>4.5309000000000002E-2</v>
      </c>
      <c r="BF190" s="7">
        <v>0.21278</v>
      </c>
      <c r="BG190" s="6">
        <v>-2.9427999999999999E-2</v>
      </c>
      <c r="BH190" s="7">
        <v>0.28798000000000001</v>
      </c>
      <c r="BI190" s="6">
        <v>-0.36776999999999999</v>
      </c>
      <c r="BJ190" s="6"/>
    </row>
    <row r="191" spans="1:62" x14ac:dyDescent="0.3">
      <c r="A191">
        <v>-23.533000000000001</v>
      </c>
      <c r="B191">
        <v>2.1789999999999998</v>
      </c>
      <c r="C191">
        <v>2.6768000000000001</v>
      </c>
      <c r="D191">
        <v>-0.49785000000000001</v>
      </c>
      <c r="E191">
        <v>-23.533000000000001</v>
      </c>
      <c r="F191">
        <v>1.9867999999999999</v>
      </c>
      <c r="G191">
        <v>2.0905999999999998</v>
      </c>
      <c r="H191">
        <v>-0.10383000000000001</v>
      </c>
      <c r="I191">
        <v>-47.259</v>
      </c>
      <c r="J191">
        <v>2.1789999999999998</v>
      </c>
      <c r="K191">
        <v>2.6749999999999998</v>
      </c>
      <c r="L191">
        <v>-0.49603999999999998</v>
      </c>
      <c r="M191">
        <v>-47.259</v>
      </c>
      <c r="N191">
        <v>1.9867999999999999</v>
      </c>
      <c r="O191">
        <v>2.1095999999999999</v>
      </c>
      <c r="P191">
        <v>-0.12280000000000001</v>
      </c>
      <c r="Q191">
        <v>-21.79</v>
      </c>
      <c r="R191">
        <v>1.3978999999999999</v>
      </c>
      <c r="S191">
        <v>0.68591000000000002</v>
      </c>
      <c r="T191">
        <v>0.71203000000000005</v>
      </c>
      <c r="U191">
        <v>-21.79</v>
      </c>
      <c r="V191">
        <v>1.2787999999999999</v>
      </c>
      <c r="W191">
        <v>0.59055999999999997</v>
      </c>
      <c r="X191">
        <v>0.68818999999999997</v>
      </c>
      <c r="Y191">
        <v>-48.173999999999999</v>
      </c>
      <c r="Z191">
        <v>1.3978999999999999</v>
      </c>
      <c r="AA191">
        <v>1.0992999999999999</v>
      </c>
      <c r="AB191">
        <v>0.29864000000000002</v>
      </c>
      <c r="AC191">
        <v>-48.173999999999999</v>
      </c>
      <c r="AD191">
        <v>1.2787999999999999</v>
      </c>
      <c r="AE191">
        <v>0.83791000000000004</v>
      </c>
      <c r="AF191">
        <v>0.44084000000000001</v>
      </c>
      <c r="AH191" t="s">
        <v>203</v>
      </c>
      <c r="AI191">
        <f>AI187-1.5*AI189</f>
        <v>-1.2287375000000003</v>
      </c>
      <c r="AJ191" t="s">
        <v>203</v>
      </c>
      <c r="AK191">
        <f>AK187-1.5*AK189</f>
        <v>-2.2503925000000002</v>
      </c>
      <c r="AY191" s="7">
        <v>0.14918999999999999</v>
      </c>
      <c r="AZ191" s="7">
        <v>0.57272000000000001</v>
      </c>
      <c r="BA191" s="6">
        <v>0.69013000000000002</v>
      </c>
      <c r="BB191" s="7">
        <v>0.32266</v>
      </c>
      <c r="BF191" s="6">
        <v>0.32590999999999998</v>
      </c>
      <c r="BG191" s="7">
        <v>0.84116999999999997</v>
      </c>
      <c r="BH191" s="6">
        <v>0.34955000000000003</v>
      </c>
      <c r="BI191" s="7">
        <v>0.64973999999999998</v>
      </c>
      <c r="BJ191" s="7"/>
    </row>
    <row r="192" spans="1:62" x14ac:dyDescent="0.3">
      <c r="A192">
        <v>-20.32</v>
      </c>
      <c r="B192">
        <v>1.5315000000000001</v>
      </c>
      <c r="C192">
        <v>1.7156</v>
      </c>
      <c r="D192">
        <v>-0.18414</v>
      </c>
      <c r="E192">
        <v>-20.32</v>
      </c>
      <c r="F192">
        <v>1.3802000000000001</v>
      </c>
      <c r="G192">
        <v>1.5438000000000001</v>
      </c>
      <c r="H192">
        <v>-0.16363</v>
      </c>
      <c r="I192">
        <v>-49.911000000000001</v>
      </c>
      <c r="J192">
        <v>1.5315000000000001</v>
      </c>
      <c r="K192">
        <v>1.8671</v>
      </c>
      <c r="L192">
        <v>-0.33560000000000001</v>
      </c>
      <c r="M192">
        <v>-49.911000000000001</v>
      </c>
      <c r="N192">
        <v>1.3802000000000001</v>
      </c>
      <c r="O192">
        <v>1.6104000000000001</v>
      </c>
      <c r="P192">
        <v>-0.23021</v>
      </c>
      <c r="Q192">
        <v>-22.356999999999999</v>
      </c>
      <c r="R192">
        <v>0.95423999999999998</v>
      </c>
      <c r="S192">
        <v>0.94074999999999998</v>
      </c>
      <c r="T192">
        <v>1.3488999999999999E-2</v>
      </c>
      <c r="U192">
        <v>-22.356999999999999</v>
      </c>
      <c r="V192">
        <v>0.30103000000000002</v>
      </c>
      <c r="W192">
        <v>0.74743999999999999</v>
      </c>
      <c r="X192">
        <v>-0.44640999999999997</v>
      </c>
      <c r="Y192">
        <v>-47.386000000000003</v>
      </c>
      <c r="Z192">
        <v>0.95423999999999998</v>
      </c>
      <c r="AA192">
        <v>1.2601</v>
      </c>
      <c r="AB192">
        <v>-0.30581999999999998</v>
      </c>
      <c r="AC192">
        <v>-47.386000000000003</v>
      </c>
      <c r="AD192">
        <v>0.30103000000000002</v>
      </c>
      <c r="AE192">
        <v>0.95362999999999998</v>
      </c>
      <c r="AF192">
        <v>-0.65259999999999996</v>
      </c>
      <c r="AY192" s="6">
        <v>0.48300999999999999</v>
      </c>
      <c r="AZ192" s="6">
        <v>1.1464000000000001</v>
      </c>
      <c r="BA192" s="7">
        <v>0.31157000000000001</v>
      </c>
      <c r="BB192" s="6">
        <v>0.79727999999999999</v>
      </c>
      <c r="BF192" s="7">
        <v>-5.0005000000000001E-2</v>
      </c>
      <c r="BG192" s="6">
        <v>1.0527</v>
      </c>
      <c r="BH192" s="7">
        <v>0.27948000000000001</v>
      </c>
      <c r="BI192" s="6">
        <v>0.78927000000000003</v>
      </c>
      <c r="BJ192" s="6"/>
    </row>
    <row r="193" spans="1:62" x14ac:dyDescent="0.3">
      <c r="A193">
        <v>-22.077999999999999</v>
      </c>
      <c r="B193">
        <v>2.1732</v>
      </c>
      <c r="C193">
        <v>2.2414000000000001</v>
      </c>
      <c r="D193">
        <v>-6.8249000000000004E-2</v>
      </c>
      <c r="E193">
        <v>-22.077999999999999</v>
      </c>
      <c r="F193">
        <v>2.0043000000000002</v>
      </c>
      <c r="G193">
        <v>1.8429</v>
      </c>
      <c r="H193">
        <v>0.16138</v>
      </c>
      <c r="I193">
        <v>-51.469000000000001</v>
      </c>
      <c r="J193">
        <v>2.1732</v>
      </c>
      <c r="K193">
        <v>1.3926000000000001</v>
      </c>
      <c r="L193">
        <v>0.78061999999999998</v>
      </c>
      <c r="M193">
        <v>-51.469000000000001</v>
      </c>
      <c r="N193">
        <v>2.0043000000000002</v>
      </c>
      <c r="O193">
        <v>1.3172999999999999</v>
      </c>
      <c r="P193">
        <v>0.68705000000000005</v>
      </c>
      <c r="Q193">
        <v>-22.571000000000002</v>
      </c>
      <c r="R193">
        <v>0.95423999999999998</v>
      </c>
      <c r="S193">
        <v>1.0370999999999999</v>
      </c>
      <c r="T193">
        <v>-8.2857E-2</v>
      </c>
      <c r="U193">
        <v>-22.571000000000002</v>
      </c>
      <c r="V193">
        <v>0.69896999999999998</v>
      </c>
      <c r="W193">
        <v>0.80674999999999997</v>
      </c>
      <c r="X193">
        <v>-0.10778</v>
      </c>
      <c r="Y193">
        <v>-47.164000000000001</v>
      </c>
      <c r="Z193">
        <v>0.95423999999999998</v>
      </c>
      <c r="AA193">
        <v>1.3051999999999999</v>
      </c>
      <c r="AB193">
        <v>-0.35098000000000001</v>
      </c>
      <c r="AC193">
        <v>-47.164000000000001</v>
      </c>
      <c r="AD193">
        <v>0.69896999999999998</v>
      </c>
      <c r="AE193">
        <v>0.98612999999999995</v>
      </c>
      <c r="AF193">
        <v>-0.28716000000000003</v>
      </c>
      <c r="AH193" s="1" t="s">
        <v>179</v>
      </c>
      <c r="AY193" s="7">
        <v>1.5143</v>
      </c>
      <c r="AZ193" s="7">
        <v>-0.81238999999999995</v>
      </c>
      <c r="BA193" s="6">
        <v>0.71952000000000005</v>
      </c>
      <c r="BB193" s="7">
        <v>-0.7208</v>
      </c>
      <c r="BF193" s="6">
        <v>-5.1655E-2</v>
      </c>
      <c r="BG193" s="7">
        <v>-0.85607999999999995</v>
      </c>
      <c r="BH193" s="6">
        <v>0.19969999999999999</v>
      </c>
      <c r="BI193" s="7">
        <v>-0.78520999999999996</v>
      </c>
      <c r="BJ193" s="7"/>
    </row>
    <row r="194" spans="1:62" x14ac:dyDescent="0.3">
      <c r="A194">
        <v>-22.076000000000001</v>
      </c>
      <c r="B194">
        <v>0.30103000000000002</v>
      </c>
      <c r="C194">
        <v>2.2410000000000001</v>
      </c>
      <c r="D194">
        <v>-1.94</v>
      </c>
      <c r="E194">
        <v>-22.076000000000001</v>
      </c>
      <c r="F194">
        <v>0.30103000000000002</v>
      </c>
      <c r="G194">
        <v>1.8427</v>
      </c>
      <c r="H194">
        <v>-1.5417000000000001</v>
      </c>
      <c r="I194">
        <v>-49.720999999999997</v>
      </c>
      <c r="J194">
        <v>0.30103000000000002</v>
      </c>
      <c r="K194">
        <v>1.9251</v>
      </c>
      <c r="L194">
        <v>-1.6241000000000001</v>
      </c>
      <c r="M194">
        <v>-49.720999999999997</v>
      </c>
      <c r="N194">
        <v>0.30103000000000002</v>
      </c>
      <c r="O194">
        <v>1.6463000000000001</v>
      </c>
      <c r="P194">
        <v>-1.3452999999999999</v>
      </c>
      <c r="Q194">
        <v>-22.663</v>
      </c>
      <c r="R194">
        <v>0.30103000000000002</v>
      </c>
      <c r="S194">
        <v>1.0782</v>
      </c>
      <c r="T194">
        <v>-0.77720999999999996</v>
      </c>
      <c r="U194">
        <v>-22.663</v>
      </c>
      <c r="V194">
        <v>0.30103000000000002</v>
      </c>
      <c r="W194">
        <v>0.83206999999999998</v>
      </c>
      <c r="X194">
        <v>-0.53103999999999996</v>
      </c>
      <c r="Y194">
        <v>-50.417999999999999</v>
      </c>
      <c r="Z194">
        <v>0.30103000000000002</v>
      </c>
      <c r="AA194">
        <v>0.64205000000000001</v>
      </c>
      <c r="AB194">
        <v>-0.34101999999999999</v>
      </c>
      <c r="AC194">
        <v>-50.417999999999999</v>
      </c>
      <c r="AD194">
        <v>0.30103000000000002</v>
      </c>
      <c r="AE194">
        <v>0.50878999999999996</v>
      </c>
      <c r="AF194">
        <v>-0.20776</v>
      </c>
      <c r="AH194" t="s">
        <v>872</v>
      </c>
      <c r="AJ194" t="s">
        <v>874</v>
      </c>
      <c r="AY194" s="6">
        <v>0.53278000000000003</v>
      </c>
      <c r="AZ194" s="6">
        <v>-0.19370000000000001</v>
      </c>
      <c r="BA194" s="7">
        <v>1.3333999999999999</v>
      </c>
      <c r="BB194" s="6">
        <v>0.29381000000000002</v>
      </c>
      <c r="BF194" s="7">
        <v>-0.15160000000000001</v>
      </c>
      <c r="BG194" s="6">
        <v>0.19334999999999999</v>
      </c>
      <c r="BH194" s="7">
        <v>1.7287E-2</v>
      </c>
      <c r="BI194" s="6">
        <v>0.49440000000000001</v>
      </c>
      <c r="BJ194" s="6"/>
    </row>
    <row r="195" spans="1:62" x14ac:dyDescent="0.3">
      <c r="A195">
        <v>-22.445</v>
      </c>
      <c r="B195">
        <v>2.0127999999999999</v>
      </c>
      <c r="C195">
        <v>2.3513000000000002</v>
      </c>
      <c r="D195">
        <v>-0.33844000000000002</v>
      </c>
      <c r="E195">
        <v>-22.445</v>
      </c>
      <c r="F195">
        <v>1.9191</v>
      </c>
      <c r="G195">
        <v>1.9054</v>
      </c>
      <c r="H195">
        <v>1.3658999999999999E-2</v>
      </c>
      <c r="I195">
        <v>-49.762999999999998</v>
      </c>
      <c r="J195">
        <v>2.0127999999999999</v>
      </c>
      <c r="K195">
        <v>1.9121999999999999</v>
      </c>
      <c r="L195">
        <v>0.10063</v>
      </c>
      <c r="M195">
        <v>-49.762999999999998</v>
      </c>
      <c r="N195">
        <v>1.9191</v>
      </c>
      <c r="O195">
        <v>1.6383000000000001</v>
      </c>
      <c r="P195">
        <v>0.28077000000000002</v>
      </c>
      <c r="Q195">
        <v>-23.116</v>
      </c>
      <c r="R195">
        <v>1.7403999999999999</v>
      </c>
      <c r="S195">
        <v>1.2822</v>
      </c>
      <c r="T195">
        <v>0.45821000000000001</v>
      </c>
      <c r="U195">
        <v>-23.116</v>
      </c>
      <c r="V195">
        <v>1.5315000000000001</v>
      </c>
      <c r="W195">
        <v>0.95760000000000001</v>
      </c>
      <c r="X195">
        <v>0.57387999999999995</v>
      </c>
      <c r="Y195">
        <v>-46.555</v>
      </c>
      <c r="Z195">
        <v>1.7403999999999999</v>
      </c>
      <c r="AA195">
        <v>1.4294</v>
      </c>
      <c r="AB195">
        <v>0.31095</v>
      </c>
      <c r="AC195">
        <v>-46.555</v>
      </c>
      <c r="AD195">
        <v>1.5315000000000001</v>
      </c>
      <c r="AE195">
        <v>1.0754999999999999</v>
      </c>
      <c r="AF195">
        <v>0.45595000000000002</v>
      </c>
      <c r="AH195" t="s">
        <v>870</v>
      </c>
      <c r="AI195">
        <f>_xlfn.QUARTILE.INC(Tabela13[Residual7],1)</f>
        <v>-0.49985000000000002</v>
      </c>
      <c r="AJ195" t="s">
        <v>870</v>
      </c>
      <c r="AK195">
        <f>_xlfn.QUARTILE.INC(Tabela14[Residual7],1)</f>
        <v>-0.74641000000000002</v>
      </c>
      <c r="AY195" s="7">
        <v>0.59674000000000005</v>
      </c>
      <c r="AZ195" s="7">
        <v>2.2690000000000001</v>
      </c>
      <c r="BA195" s="6">
        <v>0.49497999999999998</v>
      </c>
      <c r="BB195" s="7">
        <v>2.3290999999999999</v>
      </c>
      <c r="BF195" s="6">
        <v>-2.8045E-2</v>
      </c>
      <c r="BG195" s="7">
        <v>1.3655999999999999</v>
      </c>
      <c r="BH195" s="6">
        <v>0.11592</v>
      </c>
      <c r="BI195" s="7">
        <v>1.3772</v>
      </c>
      <c r="BJ195" s="7"/>
    </row>
    <row r="196" spans="1:62" x14ac:dyDescent="0.3">
      <c r="A196">
        <v>-22.741</v>
      </c>
      <c r="B196">
        <v>3.6532</v>
      </c>
      <c r="C196">
        <v>2.4398</v>
      </c>
      <c r="D196">
        <v>1.2134</v>
      </c>
      <c r="E196">
        <v>-22.741</v>
      </c>
      <c r="F196">
        <v>2.3540999999999999</v>
      </c>
      <c r="G196">
        <v>1.9558</v>
      </c>
      <c r="H196">
        <v>0.39834999999999998</v>
      </c>
      <c r="I196">
        <v>-47.33</v>
      </c>
      <c r="J196">
        <v>3.6532</v>
      </c>
      <c r="K196">
        <v>2.6533000000000002</v>
      </c>
      <c r="L196">
        <v>0.99992000000000003</v>
      </c>
      <c r="M196">
        <v>-47.33</v>
      </c>
      <c r="N196">
        <v>2.3540999999999999</v>
      </c>
      <c r="O196">
        <v>2.0960999999999999</v>
      </c>
      <c r="P196">
        <v>0.25796000000000002</v>
      </c>
      <c r="Q196">
        <v>-23.103000000000002</v>
      </c>
      <c r="R196">
        <v>0</v>
      </c>
      <c r="S196">
        <v>1.2763</v>
      </c>
      <c r="T196">
        <v>-1.2763</v>
      </c>
      <c r="U196">
        <v>-23.103000000000002</v>
      </c>
      <c r="V196">
        <v>0</v>
      </c>
      <c r="W196">
        <v>0.95396999999999998</v>
      </c>
      <c r="X196">
        <v>-0.95396999999999998</v>
      </c>
      <c r="Y196">
        <v>-48.923000000000002</v>
      </c>
      <c r="Z196">
        <v>0</v>
      </c>
      <c r="AA196">
        <v>0.94665999999999995</v>
      </c>
      <c r="AB196">
        <v>-0.94665999999999995</v>
      </c>
      <c r="AC196">
        <v>-48.923000000000002</v>
      </c>
      <c r="AD196">
        <v>0</v>
      </c>
      <c r="AE196">
        <v>0.72804000000000002</v>
      </c>
      <c r="AF196">
        <v>-0.72804000000000002</v>
      </c>
      <c r="AH196" t="s">
        <v>871</v>
      </c>
      <c r="AI196">
        <f>_xlfn.QUARTILE.INC(Tabela13[Residual7],3)</f>
        <v>0.50175499999999995</v>
      </c>
      <c r="AJ196" t="s">
        <v>871</v>
      </c>
      <c r="AK196">
        <f>_xlfn.QUARTILE.INC(Tabela14[Residual7],3)</f>
        <v>0.77791250000000001</v>
      </c>
      <c r="AY196" s="6">
        <v>0.61395999999999995</v>
      </c>
      <c r="AZ196" s="6">
        <v>0.80305000000000004</v>
      </c>
      <c r="BA196" s="7">
        <v>0.16827</v>
      </c>
      <c r="BB196" s="6">
        <v>0.67849000000000004</v>
      </c>
      <c r="BF196" s="7">
        <v>6.7833000000000004E-2</v>
      </c>
      <c r="BG196" s="6">
        <v>0.85792000000000002</v>
      </c>
      <c r="BH196" s="7">
        <v>-0.19653999999999999</v>
      </c>
      <c r="BI196" s="6">
        <v>0.78374999999999995</v>
      </c>
      <c r="BJ196" s="6"/>
    </row>
    <row r="197" spans="1:62" x14ac:dyDescent="0.3">
      <c r="A197">
        <v>-21.73</v>
      </c>
      <c r="B197">
        <v>2.6964000000000001</v>
      </c>
      <c r="C197">
        <v>2.1374</v>
      </c>
      <c r="D197">
        <v>0.55893999999999999</v>
      </c>
      <c r="E197">
        <v>-21.73</v>
      </c>
      <c r="F197">
        <v>2.2252999999999998</v>
      </c>
      <c r="G197">
        <v>1.7838000000000001</v>
      </c>
      <c r="H197">
        <v>0.44153999999999999</v>
      </c>
      <c r="I197">
        <v>-48.106999999999999</v>
      </c>
      <c r="J197">
        <v>2.6964000000000001</v>
      </c>
      <c r="K197">
        <v>2.4167999999999998</v>
      </c>
      <c r="L197">
        <v>0.27953</v>
      </c>
      <c r="M197">
        <v>-48.106999999999999</v>
      </c>
      <c r="N197">
        <v>2.2252999999999998</v>
      </c>
      <c r="O197">
        <v>1.9500999999999999</v>
      </c>
      <c r="P197">
        <v>0.27524999999999999</v>
      </c>
      <c r="Q197">
        <v>-24.471</v>
      </c>
      <c r="R197">
        <v>0.77815000000000001</v>
      </c>
      <c r="S197">
        <v>1.8915</v>
      </c>
      <c r="T197">
        <v>-1.1133999999999999</v>
      </c>
      <c r="U197">
        <v>-24.471</v>
      </c>
      <c r="V197">
        <v>0</v>
      </c>
      <c r="W197">
        <v>1.3327</v>
      </c>
      <c r="X197">
        <v>-1.3327</v>
      </c>
      <c r="Y197">
        <v>-49.027000000000001</v>
      </c>
      <c r="Z197">
        <v>0.77815000000000001</v>
      </c>
      <c r="AA197">
        <v>0.92547999999999997</v>
      </c>
      <c r="AB197">
        <v>-0.14732999999999999</v>
      </c>
      <c r="AC197">
        <v>-49.027000000000001</v>
      </c>
      <c r="AD197">
        <v>0</v>
      </c>
      <c r="AE197">
        <v>0.71279999999999999</v>
      </c>
      <c r="AF197">
        <v>-0.71279999999999999</v>
      </c>
      <c r="AH197" t="s">
        <v>816</v>
      </c>
      <c r="AI197">
        <f>AI196-AI195</f>
        <v>1.0016050000000001</v>
      </c>
      <c r="AJ197" t="s">
        <v>816</v>
      </c>
      <c r="AK197">
        <f>AK196-AK195</f>
        <v>1.5243225</v>
      </c>
      <c r="AY197" s="7">
        <v>-0.41236</v>
      </c>
      <c r="AZ197" s="7">
        <v>1.0673999999999999</v>
      </c>
      <c r="BA197" s="6">
        <v>0.14215</v>
      </c>
      <c r="BB197" s="7">
        <v>0.99887999999999999</v>
      </c>
      <c r="BF197" s="6">
        <v>9.1092999999999993E-2</v>
      </c>
      <c r="BG197" s="7">
        <v>0.67105999999999999</v>
      </c>
      <c r="BH197" s="6">
        <v>-0.12253</v>
      </c>
      <c r="BI197" s="7">
        <v>0.58076000000000005</v>
      </c>
      <c r="BJ197" s="7"/>
    </row>
    <row r="198" spans="1:62" x14ac:dyDescent="0.3">
      <c r="A198">
        <v>-20.295999999999999</v>
      </c>
      <c r="B198">
        <v>2.0969000000000002</v>
      </c>
      <c r="C198">
        <v>1.7085999999999999</v>
      </c>
      <c r="D198">
        <v>0.38832</v>
      </c>
      <c r="E198">
        <v>-20.295999999999999</v>
      </c>
      <c r="F198">
        <v>1.8751</v>
      </c>
      <c r="G198">
        <v>1.5398000000000001</v>
      </c>
      <c r="H198">
        <v>0.33522000000000002</v>
      </c>
      <c r="I198">
        <v>-49.726999999999997</v>
      </c>
      <c r="J198">
        <v>2.0969000000000002</v>
      </c>
      <c r="K198">
        <v>1.9232</v>
      </c>
      <c r="L198">
        <v>0.17373</v>
      </c>
      <c r="M198">
        <v>-49.726999999999997</v>
      </c>
      <c r="N198">
        <v>1.8751</v>
      </c>
      <c r="O198">
        <v>1.6451</v>
      </c>
      <c r="P198">
        <v>0.22997999999999999</v>
      </c>
      <c r="Q198">
        <v>-24.759</v>
      </c>
      <c r="R198">
        <v>2.0863999999999998</v>
      </c>
      <c r="S198">
        <v>2.0209999999999999</v>
      </c>
      <c r="T198">
        <v>6.5350000000000005E-2</v>
      </c>
      <c r="U198">
        <v>-24.759</v>
      </c>
      <c r="V198">
        <v>1.4914000000000001</v>
      </c>
      <c r="W198">
        <v>1.4124000000000001</v>
      </c>
      <c r="X198">
        <v>7.8931000000000001E-2</v>
      </c>
      <c r="Y198">
        <v>-48.502000000000002</v>
      </c>
      <c r="Z198">
        <v>2.0863999999999998</v>
      </c>
      <c r="AA198">
        <v>1.0325</v>
      </c>
      <c r="AB198">
        <v>1.0539000000000001</v>
      </c>
      <c r="AC198">
        <v>-48.502000000000002</v>
      </c>
      <c r="AD198">
        <v>1.4914000000000001</v>
      </c>
      <c r="AE198">
        <v>0.78979999999999995</v>
      </c>
      <c r="AF198">
        <v>0.70155999999999996</v>
      </c>
      <c r="AH198" t="s">
        <v>202</v>
      </c>
      <c r="AI198">
        <f>AI196+1.5*AI197</f>
        <v>2.0041625000000001</v>
      </c>
      <c r="AJ198" t="s">
        <v>202</v>
      </c>
      <c r="AK198">
        <f>AK196+1.5*AK197</f>
        <v>3.0643962499999997</v>
      </c>
      <c r="AY198" s="6">
        <v>-0.20357</v>
      </c>
      <c r="AZ198" s="6">
        <v>0.12490999999999999</v>
      </c>
      <c r="BA198" s="7">
        <v>-0.74468999999999996</v>
      </c>
      <c r="BB198" s="6">
        <v>-0.59591000000000005</v>
      </c>
      <c r="BF198" s="7">
        <v>-0.28720000000000001</v>
      </c>
      <c r="BG198" s="6">
        <v>0.20294999999999999</v>
      </c>
      <c r="BH198" s="7">
        <v>-8.6343000000000003E-2</v>
      </c>
      <c r="BI198" s="6">
        <v>-0.25700000000000001</v>
      </c>
      <c r="BJ198" s="6"/>
    </row>
    <row r="199" spans="1:62" x14ac:dyDescent="0.3">
      <c r="A199">
        <v>-22.699000000000002</v>
      </c>
      <c r="B199">
        <v>3.2923</v>
      </c>
      <c r="C199">
        <v>2.4274</v>
      </c>
      <c r="D199">
        <v>0.86489000000000005</v>
      </c>
      <c r="E199">
        <v>-22.699000000000002</v>
      </c>
      <c r="F199">
        <v>2.4182999999999999</v>
      </c>
      <c r="G199">
        <v>1.9487000000000001</v>
      </c>
      <c r="H199">
        <v>0.46960000000000002</v>
      </c>
      <c r="I199">
        <v>-46.765000000000001</v>
      </c>
      <c r="J199">
        <v>3.2923</v>
      </c>
      <c r="K199">
        <v>2.8254999999999999</v>
      </c>
      <c r="L199">
        <v>0.46675</v>
      </c>
      <c r="M199">
        <v>-46.765000000000001</v>
      </c>
      <c r="N199">
        <v>2.4182999999999999</v>
      </c>
      <c r="O199">
        <v>2.2025000000000001</v>
      </c>
      <c r="P199">
        <v>0.21576000000000001</v>
      </c>
      <c r="Q199">
        <v>-20.891999999999999</v>
      </c>
      <c r="R199">
        <v>0</v>
      </c>
      <c r="S199">
        <v>0.28190999999999999</v>
      </c>
      <c r="T199">
        <v>-0.28190999999999999</v>
      </c>
      <c r="U199">
        <v>-20.891999999999999</v>
      </c>
      <c r="V199">
        <v>0</v>
      </c>
      <c r="W199">
        <v>0.34186</v>
      </c>
      <c r="X199">
        <v>-0.34186</v>
      </c>
      <c r="Y199">
        <v>-47.585999999999999</v>
      </c>
      <c r="Z199">
        <v>0</v>
      </c>
      <c r="AA199">
        <v>1.2192000000000001</v>
      </c>
      <c r="AB199">
        <v>-1.2192000000000001</v>
      </c>
      <c r="AC199">
        <v>-47.585999999999999</v>
      </c>
      <c r="AD199">
        <v>0</v>
      </c>
      <c r="AE199">
        <v>0.92423999999999995</v>
      </c>
      <c r="AF199">
        <v>-0.92423999999999995</v>
      </c>
      <c r="AH199" t="s">
        <v>203</v>
      </c>
      <c r="AI199">
        <f>AI195-1.5*AI197</f>
        <v>-2.0022575000000002</v>
      </c>
      <c r="AJ199" t="s">
        <v>203</v>
      </c>
      <c r="AK199">
        <f>AK195-1.5*AK197</f>
        <v>-3.0328937499999999</v>
      </c>
      <c r="AY199" s="7">
        <v>-0.58992999999999995</v>
      </c>
      <c r="AZ199" s="7">
        <v>-0.24984000000000001</v>
      </c>
      <c r="BA199" s="6">
        <v>-0.35485</v>
      </c>
      <c r="BB199" s="7">
        <v>-0.92581000000000002</v>
      </c>
      <c r="BF199" s="6">
        <v>0.21253</v>
      </c>
      <c r="BG199" s="7">
        <v>-0.51271999999999995</v>
      </c>
      <c r="BH199" s="6">
        <v>0.11101</v>
      </c>
      <c r="BI199" s="7">
        <v>-0.93067999999999995</v>
      </c>
      <c r="BJ199" s="7"/>
    </row>
    <row r="200" spans="1:62" x14ac:dyDescent="0.3">
      <c r="A200">
        <v>-22.129000000000001</v>
      </c>
      <c r="B200">
        <v>2.8721999999999999</v>
      </c>
      <c r="C200">
        <v>2.2566999999999999</v>
      </c>
      <c r="D200">
        <v>0.61546000000000001</v>
      </c>
      <c r="E200">
        <v>-22.129000000000001</v>
      </c>
      <c r="F200">
        <v>2.3222</v>
      </c>
      <c r="G200">
        <v>1.8515999999999999</v>
      </c>
      <c r="H200">
        <v>0.47060000000000002</v>
      </c>
      <c r="I200">
        <v>-47.661000000000001</v>
      </c>
      <c r="J200">
        <v>2.8721999999999999</v>
      </c>
      <c r="K200">
        <v>2.5526</v>
      </c>
      <c r="L200">
        <v>0.31951000000000002</v>
      </c>
      <c r="M200">
        <v>-47.661000000000001</v>
      </c>
      <c r="N200">
        <v>2.3222</v>
      </c>
      <c r="O200">
        <v>2.0339999999999998</v>
      </c>
      <c r="P200">
        <v>0.28825000000000001</v>
      </c>
      <c r="Q200">
        <v>-22.324999999999999</v>
      </c>
      <c r="R200">
        <v>0</v>
      </c>
      <c r="S200">
        <v>0.92637999999999998</v>
      </c>
      <c r="T200">
        <v>-0.92637999999999998</v>
      </c>
      <c r="U200">
        <v>-22.324999999999999</v>
      </c>
      <c r="V200">
        <v>0</v>
      </c>
      <c r="W200">
        <v>0.73858999999999997</v>
      </c>
      <c r="X200">
        <v>-0.73858999999999997</v>
      </c>
      <c r="Y200">
        <v>-49.082999999999998</v>
      </c>
      <c r="Z200">
        <v>0</v>
      </c>
      <c r="AA200">
        <v>0.91408999999999996</v>
      </c>
      <c r="AB200">
        <v>-0.91408999999999996</v>
      </c>
      <c r="AC200">
        <v>-49.082999999999998</v>
      </c>
      <c r="AD200">
        <v>0</v>
      </c>
      <c r="AE200">
        <v>0.7046</v>
      </c>
      <c r="AF200">
        <v>-0.7046</v>
      </c>
      <c r="AY200" s="6">
        <v>-0.45774999999999999</v>
      </c>
      <c r="AZ200" s="6">
        <v>0.71580999999999995</v>
      </c>
      <c r="BA200" s="7">
        <v>-0.44111</v>
      </c>
      <c r="BB200" s="6">
        <v>0.91739000000000004</v>
      </c>
      <c r="BF200" s="7">
        <v>-4.5746000000000002E-2</v>
      </c>
      <c r="BG200" s="6">
        <v>-0.49342000000000003</v>
      </c>
      <c r="BH200" s="7">
        <v>-0.10166</v>
      </c>
      <c r="BI200" s="6">
        <v>-0.39916000000000001</v>
      </c>
      <c r="BJ200" s="6"/>
    </row>
    <row r="201" spans="1:62" x14ac:dyDescent="0.3">
      <c r="A201">
        <v>-20.901</v>
      </c>
      <c r="B201">
        <v>2.0933999999999999</v>
      </c>
      <c r="C201">
        <v>1.8895999999999999</v>
      </c>
      <c r="D201">
        <v>0.20383999999999999</v>
      </c>
      <c r="E201">
        <v>-20.901</v>
      </c>
      <c r="F201">
        <v>1.8451</v>
      </c>
      <c r="G201">
        <v>1.6428</v>
      </c>
      <c r="H201">
        <v>0.20230999999999999</v>
      </c>
      <c r="I201">
        <v>-51.378999999999998</v>
      </c>
      <c r="J201">
        <v>2.0933999999999999</v>
      </c>
      <c r="K201">
        <v>1.42</v>
      </c>
      <c r="L201">
        <v>0.67344999999999999</v>
      </c>
      <c r="M201">
        <v>-51.378999999999998</v>
      </c>
      <c r="N201">
        <v>1.8451</v>
      </c>
      <c r="O201">
        <v>1.3342000000000001</v>
      </c>
      <c r="P201">
        <v>0.51090000000000002</v>
      </c>
      <c r="Q201">
        <v>-23.853999999999999</v>
      </c>
      <c r="R201">
        <v>2.8149000000000002</v>
      </c>
      <c r="S201">
        <v>1.6138999999999999</v>
      </c>
      <c r="T201">
        <v>1.2010000000000001</v>
      </c>
      <c r="U201">
        <v>-23.853999999999999</v>
      </c>
      <c r="V201">
        <v>2.0127999999999999</v>
      </c>
      <c r="W201">
        <v>1.1617999999999999</v>
      </c>
      <c r="X201">
        <v>0.85102999999999995</v>
      </c>
      <c r="Y201">
        <v>-46.137</v>
      </c>
      <c r="Z201">
        <v>2.8149000000000002</v>
      </c>
      <c r="AA201">
        <v>1.5146999999999999</v>
      </c>
      <c r="AB201">
        <v>1.3002</v>
      </c>
      <c r="AC201">
        <v>-46.137</v>
      </c>
      <c r="AD201">
        <v>2.0127999999999999</v>
      </c>
      <c r="AE201">
        <v>1.1369</v>
      </c>
      <c r="AF201">
        <v>0.87590000000000001</v>
      </c>
      <c r="AH201" t="s">
        <v>873</v>
      </c>
      <c r="AJ201" t="s">
        <v>875</v>
      </c>
      <c r="AY201" s="7">
        <v>0.27744999999999997</v>
      </c>
      <c r="AZ201" s="7">
        <v>-0.67344000000000004</v>
      </c>
      <c r="BA201" s="6">
        <v>-0.14129</v>
      </c>
      <c r="BB201" s="7">
        <v>-0.32645000000000002</v>
      </c>
      <c r="BF201" s="6">
        <v>0.17762</v>
      </c>
      <c r="BG201" s="7">
        <v>-0.25825999999999999</v>
      </c>
      <c r="BH201" s="6">
        <v>0.10263</v>
      </c>
      <c r="BI201" s="7">
        <v>-4.6351999999999997E-2</v>
      </c>
      <c r="BJ201" s="7"/>
    </row>
    <row r="202" spans="1:62" x14ac:dyDescent="0.3">
      <c r="A202">
        <v>-23.484000000000002</v>
      </c>
      <c r="B202">
        <v>2.5224000000000002</v>
      </c>
      <c r="C202">
        <v>2.6621000000000001</v>
      </c>
      <c r="D202">
        <v>-0.13961000000000001</v>
      </c>
      <c r="E202">
        <v>-23.484000000000002</v>
      </c>
      <c r="F202">
        <v>2.2429999999999999</v>
      </c>
      <c r="G202">
        <v>2.0821999999999998</v>
      </c>
      <c r="H202">
        <v>0.16084000000000001</v>
      </c>
      <c r="I202">
        <v>-48.406999999999996</v>
      </c>
      <c r="J202">
        <v>2.5224000000000002</v>
      </c>
      <c r="K202">
        <v>2.3254000000000001</v>
      </c>
      <c r="L202">
        <v>0.19706000000000001</v>
      </c>
      <c r="M202">
        <v>-48.406999999999996</v>
      </c>
      <c r="N202">
        <v>2.2429999999999999</v>
      </c>
      <c r="O202">
        <v>1.8935999999999999</v>
      </c>
      <c r="P202">
        <v>0.34947</v>
      </c>
      <c r="Q202">
        <v>-23.571000000000002</v>
      </c>
      <c r="R202">
        <v>1.3978999999999999</v>
      </c>
      <c r="S202">
        <v>1.4865999999999999</v>
      </c>
      <c r="T202">
        <v>-8.8695999999999997E-2</v>
      </c>
      <c r="U202">
        <v>-23.571000000000002</v>
      </c>
      <c r="V202">
        <v>1.3802000000000001</v>
      </c>
      <c r="W202">
        <v>1.0834999999999999</v>
      </c>
      <c r="X202">
        <v>0.29672999999999999</v>
      </c>
      <c r="Y202">
        <v>-46.040999999999997</v>
      </c>
      <c r="Z202">
        <v>1.3978999999999999</v>
      </c>
      <c r="AA202">
        <v>1.5342</v>
      </c>
      <c r="AB202">
        <v>-0.13622999999999999</v>
      </c>
      <c r="AC202">
        <v>-46.040999999999997</v>
      </c>
      <c r="AD202">
        <v>1.3802000000000001</v>
      </c>
      <c r="AE202">
        <v>1.1509</v>
      </c>
      <c r="AF202">
        <v>0.22928999999999999</v>
      </c>
      <c r="AH202" t="s">
        <v>870</v>
      </c>
      <c r="AI202">
        <f>_xlfn.QUARTILE.INC(Tabela13[Residual11],1)</f>
        <v>-0.23271</v>
      </c>
      <c r="AJ202" t="s">
        <v>870</v>
      </c>
      <c r="AK202">
        <f>_xlfn.QUARTILE.INC(Tabela14[Residual11],1)</f>
        <v>-0.59979249999999995</v>
      </c>
      <c r="AY202" s="6">
        <v>0.61794000000000004</v>
      </c>
      <c r="AZ202" s="6">
        <v>1.0098</v>
      </c>
      <c r="BA202" s="7">
        <v>-9.9861000000000005E-2</v>
      </c>
      <c r="BB202" s="6">
        <v>1.7114</v>
      </c>
      <c r="BF202" s="7">
        <v>0.29477999999999999</v>
      </c>
      <c r="BG202" s="6">
        <v>0.85687999999999998</v>
      </c>
      <c r="BH202" s="7">
        <v>-0.35404000000000002</v>
      </c>
      <c r="BI202" s="6">
        <v>1.2871999999999999</v>
      </c>
      <c r="BJ202" s="6"/>
    </row>
    <row r="203" spans="1:62" x14ac:dyDescent="0.3">
      <c r="A203">
        <v>-22.786000000000001</v>
      </c>
      <c r="B203">
        <v>2.9657</v>
      </c>
      <c r="C203">
        <v>2.4533999999999998</v>
      </c>
      <c r="D203">
        <v>0.51229999999999998</v>
      </c>
      <c r="E203">
        <v>-22.786000000000001</v>
      </c>
      <c r="F203">
        <v>2.3578999999999999</v>
      </c>
      <c r="G203">
        <v>1.9635</v>
      </c>
      <c r="H203">
        <v>0.39444000000000001</v>
      </c>
      <c r="I203">
        <v>-48.127000000000002</v>
      </c>
      <c r="J203">
        <v>2.9657</v>
      </c>
      <c r="K203">
        <v>2.4106000000000001</v>
      </c>
      <c r="L203">
        <v>0.55503999999999998</v>
      </c>
      <c r="M203">
        <v>-48.127000000000002</v>
      </c>
      <c r="N203">
        <v>2.3578999999999999</v>
      </c>
      <c r="O203">
        <v>1.9461999999999999</v>
      </c>
      <c r="P203">
        <v>0.41170000000000001</v>
      </c>
      <c r="Q203">
        <v>-21.992000000000001</v>
      </c>
      <c r="R203">
        <v>0.47711999999999999</v>
      </c>
      <c r="S203">
        <v>0.77680000000000005</v>
      </c>
      <c r="T203">
        <v>-0.29968</v>
      </c>
      <c r="U203">
        <v>-21.992000000000001</v>
      </c>
      <c r="V203">
        <v>0</v>
      </c>
      <c r="W203">
        <v>0.64651000000000003</v>
      </c>
      <c r="X203">
        <v>-0.64651000000000003</v>
      </c>
      <c r="Y203">
        <v>-48.390999999999998</v>
      </c>
      <c r="Z203">
        <v>0.47711999999999999</v>
      </c>
      <c r="AA203">
        <v>1.0551999999999999</v>
      </c>
      <c r="AB203">
        <v>-0.57811999999999997</v>
      </c>
      <c r="AC203">
        <v>-48.390999999999998</v>
      </c>
      <c r="AD203">
        <v>0</v>
      </c>
      <c r="AE203">
        <v>0.80620000000000003</v>
      </c>
      <c r="AF203">
        <v>-0.80620000000000003</v>
      </c>
      <c r="AH203" t="s">
        <v>871</v>
      </c>
      <c r="AI203">
        <f>_xlfn.QUARTILE.INC(Tabela13[Residual11],3)</f>
        <v>0.29736499999999999</v>
      </c>
      <c r="AJ203" t="s">
        <v>871</v>
      </c>
      <c r="AK203">
        <f>_xlfn.QUARTILE.INC(Tabela14[Residual11],3)</f>
        <v>0.57063750000000002</v>
      </c>
      <c r="AY203" s="7">
        <v>-0.67506999999999995</v>
      </c>
      <c r="AZ203" s="7">
        <v>-0.74773999999999996</v>
      </c>
      <c r="BA203" s="6">
        <v>0.64690000000000003</v>
      </c>
      <c r="BB203" s="7">
        <v>-1.1326000000000001</v>
      </c>
      <c r="BF203" s="6">
        <v>-0.16705</v>
      </c>
      <c r="BG203" s="7">
        <v>-0.81662000000000001</v>
      </c>
      <c r="BH203" s="6">
        <v>0.26906999999999998</v>
      </c>
      <c r="BI203" s="7">
        <v>-1.0773999999999999</v>
      </c>
      <c r="BJ203" s="7"/>
    </row>
    <row r="204" spans="1:62" x14ac:dyDescent="0.3">
      <c r="A204">
        <v>-22.292999999999999</v>
      </c>
      <c r="B204">
        <v>0.90308999999999995</v>
      </c>
      <c r="C204">
        <v>2.3058999999999998</v>
      </c>
      <c r="D204">
        <v>-1.4028</v>
      </c>
      <c r="E204">
        <v>-22.292999999999999</v>
      </c>
      <c r="F204">
        <v>0.77815000000000001</v>
      </c>
      <c r="G204">
        <v>1.8795999999999999</v>
      </c>
      <c r="H204">
        <v>-1.1013999999999999</v>
      </c>
      <c r="I204">
        <v>-51.386000000000003</v>
      </c>
      <c r="J204">
        <v>0.90308999999999995</v>
      </c>
      <c r="K204">
        <v>1.4177999999999999</v>
      </c>
      <c r="L204">
        <v>-0.51468000000000003</v>
      </c>
      <c r="M204">
        <v>-51.386000000000003</v>
      </c>
      <c r="N204">
        <v>0.77815000000000001</v>
      </c>
      <c r="O204">
        <v>1.3328</v>
      </c>
      <c r="P204">
        <v>-0.55469000000000002</v>
      </c>
      <c r="Q204">
        <v>-24.318000000000001</v>
      </c>
      <c r="R204">
        <v>0.69896999999999998</v>
      </c>
      <c r="S204">
        <v>1.8226</v>
      </c>
      <c r="T204">
        <v>-1.1236999999999999</v>
      </c>
      <c r="U204">
        <v>-24.318000000000001</v>
      </c>
      <c r="V204">
        <v>0.60206000000000004</v>
      </c>
      <c r="W204">
        <v>1.2903</v>
      </c>
      <c r="X204">
        <v>-0.68825999999999998</v>
      </c>
      <c r="Y204">
        <v>-49.143999999999998</v>
      </c>
      <c r="Z204">
        <v>0.69896999999999998</v>
      </c>
      <c r="AA204">
        <v>0.90171000000000001</v>
      </c>
      <c r="AB204">
        <v>-0.20274</v>
      </c>
      <c r="AC204">
        <v>-49.143999999999998</v>
      </c>
      <c r="AD204">
        <v>0.60206000000000004</v>
      </c>
      <c r="AE204">
        <v>0.69569000000000003</v>
      </c>
      <c r="AF204">
        <v>-9.3625E-2</v>
      </c>
      <c r="AH204" t="s">
        <v>816</v>
      </c>
      <c r="AI204">
        <f>AI203-AI202</f>
        <v>0.53007499999999996</v>
      </c>
      <c r="AJ204" t="s">
        <v>816</v>
      </c>
      <c r="AK204">
        <f>AK203-AK202</f>
        <v>1.1704300000000001</v>
      </c>
      <c r="AY204" s="6">
        <v>1.3101</v>
      </c>
      <c r="AZ204" s="6">
        <v>-0.55179999999999996</v>
      </c>
      <c r="BA204" s="7">
        <v>-0.82352000000000003</v>
      </c>
      <c r="BB204" s="6">
        <v>-0.34303</v>
      </c>
      <c r="BF204" s="7">
        <v>0.40620000000000001</v>
      </c>
      <c r="BG204" s="6">
        <v>-0.16142000000000001</v>
      </c>
      <c r="BH204" s="7">
        <v>-0.28442000000000001</v>
      </c>
      <c r="BI204" s="6">
        <v>-4.1271000000000002E-2</v>
      </c>
      <c r="BJ204" s="6"/>
    </row>
    <row r="205" spans="1:62" x14ac:dyDescent="0.3">
      <c r="A205">
        <v>-22.847999999999999</v>
      </c>
      <c r="B205">
        <v>2.8774000000000002</v>
      </c>
      <c r="C205">
        <v>2.4719000000000002</v>
      </c>
      <c r="D205">
        <v>0.40550000000000003</v>
      </c>
      <c r="E205">
        <v>-22.847999999999999</v>
      </c>
      <c r="F205">
        <v>2.2553000000000001</v>
      </c>
      <c r="G205">
        <v>1.974</v>
      </c>
      <c r="H205">
        <v>0.28126000000000001</v>
      </c>
      <c r="I205">
        <v>-45.228999999999999</v>
      </c>
      <c r="J205">
        <v>2.8774000000000002</v>
      </c>
      <c r="K205">
        <v>3.2932999999999999</v>
      </c>
      <c r="L205">
        <v>-0.41594999999999999</v>
      </c>
      <c r="M205">
        <v>-45.228999999999999</v>
      </c>
      <c r="N205">
        <v>2.2553000000000001</v>
      </c>
      <c r="O205">
        <v>2.4916</v>
      </c>
      <c r="P205">
        <v>-0.23627999999999999</v>
      </c>
      <c r="Q205">
        <v>-22.193000000000001</v>
      </c>
      <c r="R205">
        <v>1.8129</v>
      </c>
      <c r="S205">
        <v>0.86706000000000005</v>
      </c>
      <c r="T205">
        <v>0.94584999999999997</v>
      </c>
      <c r="U205">
        <v>-22.193000000000001</v>
      </c>
      <c r="V205">
        <v>1.6628000000000001</v>
      </c>
      <c r="W205">
        <v>0.70206999999999997</v>
      </c>
      <c r="X205">
        <v>0.96067999999999998</v>
      </c>
      <c r="Y205">
        <v>-48.779000000000003</v>
      </c>
      <c r="Z205">
        <v>1.8129</v>
      </c>
      <c r="AA205">
        <v>0.97602</v>
      </c>
      <c r="AB205">
        <v>0.83689000000000002</v>
      </c>
      <c r="AC205">
        <v>-48.779000000000003</v>
      </c>
      <c r="AD205">
        <v>1.6628000000000001</v>
      </c>
      <c r="AE205">
        <v>0.74917</v>
      </c>
      <c r="AF205">
        <v>0.91357999999999995</v>
      </c>
      <c r="AH205" t="s">
        <v>202</v>
      </c>
      <c r="AI205">
        <f>AI203+1.5*AI204</f>
        <v>1.0924774999999998</v>
      </c>
      <c r="AJ205" t="s">
        <v>202</v>
      </c>
      <c r="AK205">
        <f>AK203+1.5*AK204</f>
        <v>2.3262825</v>
      </c>
      <c r="AY205" s="7">
        <v>-0.21060000000000001</v>
      </c>
      <c r="AZ205" s="7">
        <v>0.12698000000000001</v>
      </c>
      <c r="BA205" s="6">
        <v>1.4413</v>
      </c>
      <c r="BB205" s="7">
        <v>-6.1371000000000004E-3</v>
      </c>
      <c r="BF205" s="7">
        <v>6.1586000000000002E-3</v>
      </c>
      <c r="BG205" s="7">
        <v>0.37578</v>
      </c>
      <c r="BH205" s="6">
        <v>-6.5676999999999999E-2</v>
      </c>
      <c r="BI205" s="7">
        <v>0.28339999999999999</v>
      </c>
      <c r="BJ205" s="7"/>
    </row>
    <row r="206" spans="1:62" x14ac:dyDescent="0.3">
      <c r="A206">
        <v>-20.451000000000001</v>
      </c>
      <c r="B206">
        <v>0</v>
      </c>
      <c r="C206">
        <v>1.7547999999999999</v>
      </c>
      <c r="D206">
        <v>-1.7547999999999999</v>
      </c>
      <c r="E206">
        <v>-20.451000000000001</v>
      </c>
      <c r="F206">
        <v>0</v>
      </c>
      <c r="G206">
        <v>1.5661</v>
      </c>
      <c r="H206">
        <v>-1.5661</v>
      </c>
      <c r="I206">
        <v>-50.886000000000003</v>
      </c>
      <c r="J206">
        <v>0</v>
      </c>
      <c r="K206">
        <v>1.5702</v>
      </c>
      <c r="L206">
        <v>-1.5702</v>
      </c>
      <c r="M206">
        <v>-50.886000000000003</v>
      </c>
      <c r="N206">
        <v>0</v>
      </c>
      <c r="O206">
        <v>1.427</v>
      </c>
      <c r="P206">
        <v>-1.427</v>
      </c>
      <c r="Q206">
        <v>-22.888000000000002</v>
      </c>
      <c r="R206">
        <v>1.5441</v>
      </c>
      <c r="S206">
        <v>1.1797</v>
      </c>
      <c r="T206">
        <v>0.3644</v>
      </c>
      <c r="U206">
        <v>-22.888000000000002</v>
      </c>
      <c r="V206">
        <v>1.5051000000000001</v>
      </c>
      <c r="W206">
        <v>0.89451000000000003</v>
      </c>
      <c r="X206">
        <v>0.61063999999999996</v>
      </c>
      <c r="Y206">
        <v>-48.441000000000003</v>
      </c>
      <c r="Z206">
        <v>1.5441</v>
      </c>
      <c r="AA206">
        <v>1.0448999999999999</v>
      </c>
      <c r="AB206">
        <v>0.49915999999999999</v>
      </c>
      <c r="AC206">
        <v>-48.441000000000003</v>
      </c>
      <c r="AD206">
        <v>1.5051000000000001</v>
      </c>
      <c r="AE206">
        <v>0.79876000000000003</v>
      </c>
      <c r="AF206">
        <v>0.70638999999999996</v>
      </c>
      <c r="AH206" t="s">
        <v>203</v>
      </c>
      <c r="AI206">
        <f>AI202-1.5*AI204</f>
        <v>-1.0278224999999999</v>
      </c>
      <c r="AJ206" t="s">
        <v>203</v>
      </c>
      <c r="AK206">
        <f>AK202-1.5*AK204</f>
        <v>-2.3554374999999999</v>
      </c>
      <c r="AY206" s="6">
        <v>0.44568000000000002</v>
      </c>
      <c r="AZ206" s="6">
        <v>-2.3536000000000001E-2</v>
      </c>
      <c r="BA206" s="7">
        <v>-0.74726999999999999</v>
      </c>
      <c r="BB206" s="6">
        <v>0.40690999999999999</v>
      </c>
      <c r="BF206" s="7">
        <v>-0.42714999999999997</v>
      </c>
      <c r="BG206" s="6">
        <v>0.25319000000000003</v>
      </c>
      <c r="BH206" s="6">
        <v>-0.16425000000000001</v>
      </c>
      <c r="BI206" s="6">
        <v>0.50958999999999999</v>
      </c>
      <c r="BJ206" s="6"/>
    </row>
    <row r="207" spans="1:62" x14ac:dyDescent="0.3">
      <c r="A207">
        <v>-24.513000000000002</v>
      </c>
      <c r="B207">
        <v>2.9790999999999999</v>
      </c>
      <c r="C207">
        <v>2.9699</v>
      </c>
      <c r="D207">
        <v>9.1459000000000002E-3</v>
      </c>
      <c r="E207">
        <v>-24.513000000000002</v>
      </c>
      <c r="F207">
        <v>2.4165999999999999</v>
      </c>
      <c r="G207">
        <v>2.2572999999999999</v>
      </c>
      <c r="H207">
        <v>0.15931000000000001</v>
      </c>
      <c r="I207">
        <v>-48.848999999999997</v>
      </c>
      <c r="J207">
        <v>2.9790999999999999</v>
      </c>
      <c r="K207">
        <v>2.1907999999999999</v>
      </c>
      <c r="L207">
        <v>0.78832999999999998</v>
      </c>
      <c r="M207">
        <v>-48.848999999999997</v>
      </c>
      <c r="N207">
        <v>2.4165999999999999</v>
      </c>
      <c r="O207">
        <v>1.8104</v>
      </c>
      <c r="P207">
        <v>0.60624</v>
      </c>
      <c r="Q207">
        <v>-22.957000000000001</v>
      </c>
      <c r="R207">
        <v>0</v>
      </c>
      <c r="S207">
        <v>1.2104999999999999</v>
      </c>
      <c r="T207">
        <v>-1.2104999999999999</v>
      </c>
      <c r="U207">
        <v>-22.957000000000001</v>
      </c>
      <c r="V207">
        <v>0</v>
      </c>
      <c r="W207">
        <v>0.91347</v>
      </c>
      <c r="X207">
        <v>-0.91347</v>
      </c>
      <c r="Y207">
        <v>-46.542000000000002</v>
      </c>
      <c r="Z207">
        <v>0</v>
      </c>
      <c r="AA207">
        <v>1.4319999999999999</v>
      </c>
      <c r="AB207">
        <v>-1.4319999999999999</v>
      </c>
      <c r="AC207">
        <v>-46.542000000000002</v>
      </c>
      <c r="AD207">
        <v>0</v>
      </c>
      <c r="AE207">
        <v>1.0773999999999999</v>
      </c>
      <c r="AF207">
        <v>-1.0773999999999999</v>
      </c>
      <c r="AY207" s="7">
        <v>0.69842000000000004</v>
      </c>
      <c r="AZ207" s="7">
        <v>0.23079</v>
      </c>
      <c r="BA207" s="6">
        <v>-9.2954999999999996E-2</v>
      </c>
      <c r="BB207" s="7">
        <v>-0.61177999999999999</v>
      </c>
      <c r="BF207" s="6">
        <v>-0.37193999999999999</v>
      </c>
      <c r="BG207" s="7">
        <v>0.26756999999999997</v>
      </c>
      <c r="BH207" s="7">
        <v>0.14226</v>
      </c>
      <c r="BI207" s="7">
        <v>-0.26826</v>
      </c>
      <c r="BJ207" s="7"/>
    </row>
    <row r="208" spans="1:62" x14ac:dyDescent="0.3">
      <c r="A208">
        <v>-23.43</v>
      </c>
      <c r="B208">
        <v>2.4813999999999998</v>
      </c>
      <c r="C208">
        <v>2.6459000000000001</v>
      </c>
      <c r="D208">
        <v>-0.16447999999999999</v>
      </c>
      <c r="E208">
        <v>-23.43</v>
      </c>
      <c r="F208">
        <v>2.1366999999999998</v>
      </c>
      <c r="G208">
        <v>2.073</v>
      </c>
      <c r="H208">
        <v>6.3703999999999997E-2</v>
      </c>
      <c r="I208">
        <v>-47.072000000000003</v>
      </c>
      <c r="J208">
        <v>2.4813999999999998</v>
      </c>
      <c r="K208">
        <v>2.7321</v>
      </c>
      <c r="L208">
        <v>-0.25069999999999998</v>
      </c>
      <c r="M208">
        <v>-47.072000000000003</v>
      </c>
      <c r="N208">
        <v>2.1366999999999998</v>
      </c>
      <c r="O208">
        <v>2.1448999999999998</v>
      </c>
      <c r="P208">
        <v>-8.1393999999999998E-3</v>
      </c>
      <c r="Q208">
        <v>-22.286999999999999</v>
      </c>
      <c r="R208">
        <v>1.8692</v>
      </c>
      <c r="S208">
        <v>0.90902000000000005</v>
      </c>
      <c r="T208">
        <v>0.96021000000000001</v>
      </c>
      <c r="U208">
        <v>-22.286999999999999</v>
      </c>
      <c r="V208">
        <v>1.7403999999999999</v>
      </c>
      <c r="W208">
        <v>0.72789999999999999</v>
      </c>
      <c r="X208">
        <v>1.0125</v>
      </c>
      <c r="Y208">
        <v>-48.127000000000002</v>
      </c>
      <c r="Z208">
        <v>1.8692</v>
      </c>
      <c r="AA208">
        <v>1.109</v>
      </c>
      <c r="AB208">
        <v>0.76022000000000001</v>
      </c>
      <c r="AC208">
        <v>-48.127000000000002</v>
      </c>
      <c r="AD208">
        <v>1.7403999999999999</v>
      </c>
      <c r="AE208">
        <v>0.84489999999999998</v>
      </c>
      <c r="AF208">
        <v>0.89546000000000003</v>
      </c>
      <c r="AY208" s="6">
        <v>-0.56967999999999996</v>
      </c>
      <c r="AZ208" s="6">
        <v>-0.64120999999999995</v>
      </c>
      <c r="BA208" s="6">
        <v>-0.56581999999999999</v>
      </c>
      <c r="BB208" s="6">
        <v>-1.0279</v>
      </c>
      <c r="BF208" s="9">
        <v>1.2002E-3</v>
      </c>
      <c r="BG208" s="6">
        <v>-0.33328000000000002</v>
      </c>
      <c r="BH208" s="7">
        <v>-7.8691999999999998E-2</v>
      </c>
      <c r="BI208" s="6">
        <v>-0.61467000000000005</v>
      </c>
      <c r="BJ208" s="6"/>
    </row>
    <row r="209" spans="1:62" x14ac:dyDescent="0.3">
      <c r="A209">
        <v>-21.204999999999998</v>
      </c>
      <c r="B209">
        <v>3.4327999999999999</v>
      </c>
      <c r="C209">
        <v>1.9804999999999999</v>
      </c>
      <c r="D209">
        <v>1.4522999999999999</v>
      </c>
      <c r="E209">
        <v>-21.204999999999998</v>
      </c>
      <c r="F209">
        <v>2.3820000000000001</v>
      </c>
      <c r="G209">
        <v>1.6944999999999999</v>
      </c>
      <c r="H209">
        <v>0.6875</v>
      </c>
      <c r="I209">
        <v>-50.439</v>
      </c>
      <c r="J209">
        <v>3.4327999999999999</v>
      </c>
      <c r="K209">
        <v>1.7061999999999999</v>
      </c>
      <c r="L209">
        <v>1.7265999999999999</v>
      </c>
      <c r="M209">
        <v>-50.439</v>
      </c>
      <c r="N209">
        <v>2.3820000000000001</v>
      </c>
      <c r="O209">
        <v>1.5109999999999999</v>
      </c>
      <c r="P209">
        <v>0.87097000000000002</v>
      </c>
      <c r="Q209">
        <v>-23.798999999999999</v>
      </c>
      <c r="R209">
        <v>0.47711999999999999</v>
      </c>
      <c r="S209">
        <v>1.5892999999999999</v>
      </c>
      <c r="T209">
        <v>-1.1122000000000001</v>
      </c>
      <c r="U209">
        <v>-23.798999999999999</v>
      </c>
      <c r="V209">
        <v>0.47711999999999999</v>
      </c>
      <c r="W209">
        <v>1.1467000000000001</v>
      </c>
      <c r="X209">
        <v>-0.66957</v>
      </c>
      <c r="Y209">
        <v>-48.597000000000001</v>
      </c>
      <c r="Z209">
        <v>0.47711999999999999</v>
      </c>
      <c r="AA209">
        <v>1.0130999999999999</v>
      </c>
      <c r="AB209">
        <v>-0.53595999999999999</v>
      </c>
      <c r="AC209">
        <v>-48.597000000000001</v>
      </c>
      <c r="AD209">
        <v>0.47711999999999999</v>
      </c>
      <c r="AE209">
        <v>0.77585000000000004</v>
      </c>
      <c r="AF209">
        <v>-0.29873</v>
      </c>
      <c r="AY209" s="7">
        <v>1.4159999999999999</v>
      </c>
      <c r="AZ209" s="7">
        <v>0.75670000000000004</v>
      </c>
      <c r="BA209" s="7">
        <v>0.83384000000000003</v>
      </c>
      <c r="BB209" s="7">
        <v>1.4836</v>
      </c>
      <c r="BG209" s="7">
        <v>0.79112000000000005</v>
      </c>
      <c r="BH209" s="6">
        <v>-0.53847</v>
      </c>
      <c r="BI209" s="7">
        <v>1.3219000000000001</v>
      </c>
      <c r="BJ209" s="7"/>
    </row>
    <row r="210" spans="1:62" x14ac:dyDescent="0.3">
      <c r="A210">
        <v>-23.507000000000001</v>
      </c>
      <c r="B210">
        <v>3.0430000000000001</v>
      </c>
      <c r="C210">
        <v>2.669</v>
      </c>
      <c r="D210">
        <v>0.37392999999999998</v>
      </c>
      <c r="E210">
        <v>-23.507000000000001</v>
      </c>
      <c r="F210">
        <v>2.2717999999999998</v>
      </c>
      <c r="G210">
        <v>2.0861999999999998</v>
      </c>
      <c r="H210">
        <v>0.18568000000000001</v>
      </c>
      <c r="I210">
        <v>-47.587000000000003</v>
      </c>
      <c r="J210">
        <v>3.0430000000000001</v>
      </c>
      <c r="K210">
        <v>2.5750000000000002</v>
      </c>
      <c r="L210">
        <v>0.46793000000000001</v>
      </c>
      <c r="M210">
        <v>-47.587000000000003</v>
      </c>
      <c r="N210">
        <v>2.2717999999999998</v>
      </c>
      <c r="O210">
        <v>2.0478000000000001</v>
      </c>
      <c r="P210">
        <v>0.22403999999999999</v>
      </c>
      <c r="Q210">
        <v>-21.067</v>
      </c>
      <c r="R210">
        <v>0</v>
      </c>
      <c r="S210">
        <v>0.36065000000000003</v>
      </c>
      <c r="T210">
        <v>-0.36065000000000003</v>
      </c>
      <c r="U210">
        <v>-21.067</v>
      </c>
      <c r="V210">
        <v>0</v>
      </c>
      <c r="W210">
        <v>0.39034000000000002</v>
      </c>
      <c r="X210">
        <v>-0.39034000000000002</v>
      </c>
      <c r="Y210">
        <v>-50.149000000000001</v>
      </c>
      <c r="Z210">
        <v>0</v>
      </c>
      <c r="AA210">
        <v>0.69672999999999996</v>
      </c>
      <c r="AB210">
        <v>-0.69672999999999996</v>
      </c>
      <c r="AC210">
        <v>-50.149000000000001</v>
      </c>
      <c r="AD210">
        <v>0</v>
      </c>
      <c r="AE210">
        <v>0.54815000000000003</v>
      </c>
      <c r="AF210">
        <v>-0.54815000000000003</v>
      </c>
      <c r="AY210" s="7">
        <v>0.14507</v>
      </c>
      <c r="AZ210" s="6">
        <v>-0.49798999999999999</v>
      </c>
      <c r="BA210" s="7">
        <v>-4.2528999999999997E-2</v>
      </c>
      <c r="BB210" s="6">
        <v>-0.62478</v>
      </c>
      <c r="BG210" s="6">
        <v>-0.29454000000000002</v>
      </c>
      <c r="BH210" s="6">
        <v>-0.19928000000000001</v>
      </c>
      <c r="BI210" s="6">
        <v>-0.36491000000000001</v>
      </c>
      <c r="BJ210" s="6"/>
    </row>
    <row r="211" spans="1:62" x14ac:dyDescent="0.3">
      <c r="A211">
        <v>-20.09</v>
      </c>
      <c r="B211">
        <v>0.95423999999999998</v>
      </c>
      <c r="C211">
        <v>1.6468</v>
      </c>
      <c r="D211">
        <v>-0.69259999999999999</v>
      </c>
      <c r="E211">
        <v>-20.09</v>
      </c>
      <c r="F211">
        <v>0.90308999999999995</v>
      </c>
      <c r="G211">
        <v>1.5046999999999999</v>
      </c>
      <c r="H211">
        <v>-0.60163</v>
      </c>
      <c r="I211">
        <v>-47.786000000000001</v>
      </c>
      <c r="J211">
        <v>0.95423999999999998</v>
      </c>
      <c r="K211">
        <v>2.5145</v>
      </c>
      <c r="L211">
        <v>-1.5602</v>
      </c>
      <c r="M211">
        <v>-47.786000000000001</v>
      </c>
      <c r="N211">
        <v>0.90308999999999995</v>
      </c>
      <c r="O211">
        <v>2.0104000000000002</v>
      </c>
      <c r="P211">
        <v>-1.1073</v>
      </c>
      <c r="Q211">
        <v>-23.312999999999999</v>
      </c>
      <c r="R211">
        <v>0.84509999999999996</v>
      </c>
      <c r="S211">
        <v>1.3705000000000001</v>
      </c>
      <c r="T211">
        <v>-0.52536000000000005</v>
      </c>
      <c r="U211">
        <v>-23.312999999999999</v>
      </c>
      <c r="V211">
        <v>0.84509999999999996</v>
      </c>
      <c r="W211">
        <v>1.012</v>
      </c>
      <c r="X211">
        <v>-0.16686000000000001</v>
      </c>
      <c r="Y211">
        <v>-47.134</v>
      </c>
      <c r="Z211">
        <v>0.84509999999999996</v>
      </c>
      <c r="AA211">
        <v>1.3115000000000001</v>
      </c>
      <c r="AB211">
        <v>-0.46637000000000001</v>
      </c>
      <c r="AC211">
        <v>-47.134</v>
      </c>
      <c r="AD211">
        <v>0.84509999999999996</v>
      </c>
      <c r="AE211">
        <v>0.99063000000000001</v>
      </c>
      <c r="AF211">
        <v>-0.14552999999999999</v>
      </c>
      <c r="AY211" s="6">
        <v>-1.1980999999999999</v>
      </c>
      <c r="AZ211" s="7">
        <v>1.7035</v>
      </c>
      <c r="BA211" s="6">
        <v>-0.74631000000000003</v>
      </c>
      <c r="BB211" s="7">
        <v>1.4021999999999999</v>
      </c>
      <c r="BG211" s="7">
        <v>1.2316</v>
      </c>
      <c r="BH211" s="9">
        <v>-8.0975000000000005E-2</v>
      </c>
      <c r="BI211" s="7">
        <v>0.99260999999999999</v>
      </c>
      <c r="BJ211" s="7"/>
    </row>
    <row r="212" spans="1:62" x14ac:dyDescent="0.3">
      <c r="A212">
        <v>-23.132999999999999</v>
      </c>
      <c r="B212">
        <v>2.2122000000000002</v>
      </c>
      <c r="C212">
        <v>2.5571999999999999</v>
      </c>
      <c r="D212">
        <v>-0.34499999999999997</v>
      </c>
      <c r="E212">
        <v>-23.132999999999999</v>
      </c>
      <c r="F212">
        <v>1.9085000000000001</v>
      </c>
      <c r="G212">
        <v>2.0225</v>
      </c>
      <c r="H212">
        <v>-0.11405999999999999</v>
      </c>
      <c r="I212">
        <v>-49.051000000000002</v>
      </c>
      <c r="J212">
        <v>2.2122000000000002</v>
      </c>
      <c r="K212">
        <v>2.1291000000000002</v>
      </c>
      <c r="L212">
        <v>8.3056000000000005E-2</v>
      </c>
      <c r="M212">
        <v>-49.051000000000002</v>
      </c>
      <c r="N212">
        <v>1.9085000000000001</v>
      </c>
      <c r="O212">
        <v>1.7723</v>
      </c>
      <c r="P212">
        <v>0.13617000000000001</v>
      </c>
      <c r="Q212">
        <v>-21.81</v>
      </c>
      <c r="R212">
        <v>1.2303999999999999</v>
      </c>
      <c r="S212">
        <v>0.69460999999999995</v>
      </c>
      <c r="T212">
        <v>0.53583999999999998</v>
      </c>
      <c r="U212">
        <v>-21.81</v>
      </c>
      <c r="V212">
        <v>1.2040999999999999</v>
      </c>
      <c r="W212">
        <v>0.59592000000000001</v>
      </c>
      <c r="X212">
        <v>0.60819999999999996</v>
      </c>
      <c r="Y212">
        <v>-49.6</v>
      </c>
      <c r="Z212">
        <v>1.2303999999999999</v>
      </c>
      <c r="AA212">
        <v>0.80862999999999996</v>
      </c>
      <c r="AB212">
        <v>0.42181999999999997</v>
      </c>
      <c r="AC212">
        <v>-49.6</v>
      </c>
      <c r="AD212">
        <v>1.2040999999999999</v>
      </c>
      <c r="AE212">
        <v>0.62868999999999997</v>
      </c>
      <c r="AF212">
        <v>0.57543</v>
      </c>
      <c r="AY212" s="7">
        <v>-1.0039</v>
      </c>
      <c r="AZ212" s="6">
        <v>-1.0182</v>
      </c>
      <c r="BA212" s="7">
        <v>-1.3549</v>
      </c>
      <c r="BB212" s="6">
        <v>-0.80086000000000002</v>
      </c>
      <c r="BG212" s="6">
        <v>-0.79798999999999998</v>
      </c>
      <c r="BI212" s="6">
        <v>-0.62841000000000002</v>
      </c>
      <c r="BJ212" s="6"/>
    </row>
    <row r="213" spans="1:62" x14ac:dyDescent="0.3">
      <c r="A213">
        <v>-22.675000000000001</v>
      </c>
      <c r="B213">
        <v>2.3443999999999998</v>
      </c>
      <c r="C213">
        <v>2.42</v>
      </c>
      <c r="D213">
        <v>-7.5621999999999995E-2</v>
      </c>
      <c r="E213">
        <v>-22.675000000000001</v>
      </c>
      <c r="F213">
        <v>1.9541999999999999</v>
      </c>
      <c r="G213">
        <v>1.9444999999999999</v>
      </c>
      <c r="H213">
        <v>9.7259000000000009E-3</v>
      </c>
      <c r="I213">
        <v>-44.448</v>
      </c>
      <c r="J213">
        <v>2.3443999999999998</v>
      </c>
      <c r="K213">
        <v>3.5312999999999999</v>
      </c>
      <c r="L213">
        <v>-1.1870000000000001</v>
      </c>
      <c r="M213">
        <v>-44.448</v>
      </c>
      <c r="N213">
        <v>1.9541999999999999</v>
      </c>
      <c r="O213">
        <v>2.6385999999999998</v>
      </c>
      <c r="P213">
        <v>-0.68435999999999997</v>
      </c>
      <c r="Q213">
        <v>-24.725999999999999</v>
      </c>
      <c r="R213">
        <v>2.1139000000000001</v>
      </c>
      <c r="S213">
        <v>2.0062000000000002</v>
      </c>
      <c r="T213">
        <v>0.10778</v>
      </c>
      <c r="U213">
        <v>-24.725999999999999</v>
      </c>
      <c r="V213">
        <v>1.2303999999999999</v>
      </c>
      <c r="W213">
        <v>1.4033</v>
      </c>
      <c r="X213">
        <v>-0.17283999999999999</v>
      </c>
      <c r="Y213">
        <v>-48.104999999999997</v>
      </c>
      <c r="Z213">
        <v>2.1139000000000001</v>
      </c>
      <c r="AA213">
        <v>1.1134999999999999</v>
      </c>
      <c r="AB213">
        <v>1.0004999999999999</v>
      </c>
      <c r="AC213">
        <v>-48.104999999999997</v>
      </c>
      <c r="AD213">
        <v>1.2303999999999999</v>
      </c>
      <c r="AE213">
        <v>0.84809999999999997</v>
      </c>
      <c r="AF213">
        <v>0.38235000000000002</v>
      </c>
      <c r="AY213" s="6">
        <v>-1.0123</v>
      </c>
      <c r="AZ213" s="7">
        <v>0.63275000000000003</v>
      </c>
      <c r="BA213" s="6">
        <v>-0.63288999999999995</v>
      </c>
      <c r="BB213" s="7">
        <v>0.51202000000000003</v>
      </c>
      <c r="BG213" s="7">
        <v>0.62383999999999995</v>
      </c>
      <c r="BI213" s="7">
        <v>0.53363000000000005</v>
      </c>
      <c r="BJ213" s="7"/>
    </row>
    <row r="214" spans="1:62" x14ac:dyDescent="0.3">
      <c r="A214">
        <v>-21.79</v>
      </c>
      <c r="B214">
        <v>3.6934</v>
      </c>
      <c r="C214">
        <v>2.1555</v>
      </c>
      <c r="D214">
        <v>1.5379</v>
      </c>
      <c r="E214">
        <v>-21.79</v>
      </c>
      <c r="F214">
        <v>2.4653999999999998</v>
      </c>
      <c r="G214">
        <v>1.794</v>
      </c>
      <c r="H214">
        <v>0.67135</v>
      </c>
      <c r="I214">
        <v>-48.173999999999999</v>
      </c>
      <c r="J214">
        <v>3.6934</v>
      </c>
      <c r="K214">
        <v>2.3961999999999999</v>
      </c>
      <c r="L214">
        <v>1.2971999999999999</v>
      </c>
      <c r="M214">
        <v>-48.173999999999999</v>
      </c>
      <c r="N214">
        <v>2.4653999999999998</v>
      </c>
      <c r="O214">
        <v>1.9373</v>
      </c>
      <c r="P214">
        <v>0.52808999999999995</v>
      </c>
      <c r="Q214">
        <v>-22.907</v>
      </c>
      <c r="R214">
        <v>3.0899000000000001</v>
      </c>
      <c r="S214">
        <v>1.1881999999999999</v>
      </c>
      <c r="T214">
        <v>1.9016999999999999</v>
      </c>
      <c r="U214">
        <v>-22.907</v>
      </c>
      <c r="V214">
        <v>2.3908999999999998</v>
      </c>
      <c r="W214">
        <v>0.89976</v>
      </c>
      <c r="X214">
        <v>1.4912000000000001</v>
      </c>
      <c r="Y214">
        <v>-47.06</v>
      </c>
      <c r="Z214">
        <v>3.0899000000000001</v>
      </c>
      <c r="AA214">
        <v>1.3265</v>
      </c>
      <c r="AB214">
        <v>1.7635000000000001</v>
      </c>
      <c r="AC214">
        <v>-47.06</v>
      </c>
      <c r="AD214">
        <v>2.3908999999999998</v>
      </c>
      <c r="AE214">
        <v>1.0014000000000001</v>
      </c>
      <c r="AF214">
        <v>1.3895</v>
      </c>
      <c r="AY214" s="9">
        <v>-0.10889</v>
      </c>
      <c r="AZ214" s="6">
        <v>4.0015000000000002E-2</v>
      </c>
      <c r="BA214" s="9">
        <v>-0.29022999999999999</v>
      </c>
      <c r="BB214" s="6">
        <v>-8.0253000000000005E-2</v>
      </c>
      <c r="BG214" s="6">
        <v>3.3841000000000003E-2</v>
      </c>
      <c r="BI214" s="6">
        <v>2.1484E-2</v>
      </c>
      <c r="BJ214" s="6"/>
    </row>
    <row r="215" spans="1:62" x14ac:dyDescent="0.3">
      <c r="A215">
        <v>-22.356999999999999</v>
      </c>
      <c r="B215">
        <v>3.7984</v>
      </c>
      <c r="C215">
        <v>2.3250000000000002</v>
      </c>
      <c r="D215">
        <v>1.4734</v>
      </c>
      <c r="E215">
        <v>-22.356999999999999</v>
      </c>
      <c r="F215">
        <v>2.5263</v>
      </c>
      <c r="G215">
        <v>1.8905000000000001</v>
      </c>
      <c r="H215">
        <v>0.63588</v>
      </c>
      <c r="I215">
        <v>-47.386000000000003</v>
      </c>
      <c r="J215">
        <v>3.7984</v>
      </c>
      <c r="K215">
        <v>2.6364000000000001</v>
      </c>
      <c r="L215">
        <v>1.1619999999999999</v>
      </c>
      <c r="M215">
        <v>-47.386000000000003</v>
      </c>
      <c r="N215">
        <v>2.5263</v>
      </c>
      <c r="O215">
        <v>2.0857000000000001</v>
      </c>
      <c r="P215">
        <v>0.44063000000000002</v>
      </c>
      <c r="Q215">
        <v>-22.74</v>
      </c>
      <c r="R215">
        <v>2.5366</v>
      </c>
      <c r="S215">
        <v>1.113</v>
      </c>
      <c r="T215">
        <v>1.4236</v>
      </c>
      <c r="U215">
        <v>-22.74</v>
      </c>
      <c r="V215">
        <v>1.9494</v>
      </c>
      <c r="W215">
        <v>0.85346</v>
      </c>
      <c r="X215">
        <v>1.0959000000000001</v>
      </c>
      <c r="Y215">
        <v>-45.588999999999999</v>
      </c>
      <c r="Z215">
        <v>2.5366</v>
      </c>
      <c r="AA215">
        <v>1.6263000000000001</v>
      </c>
      <c r="AB215">
        <v>0.91025</v>
      </c>
      <c r="AC215">
        <v>-45.588999999999999</v>
      </c>
      <c r="AD215">
        <v>1.9494</v>
      </c>
      <c r="AE215">
        <v>1.2172000000000001</v>
      </c>
      <c r="AF215">
        <v>0.73214999999999997</v>
      </c>
      <c r="AZ215" s="7">
        <v>-0.87882000000000005</v>
      </c>
      <c r="BB215" s="7">
        <v>-1.1563000000000001</v>
      </c>
      <c r="BG215" s="7">
        <v>-0.89663000000000004</v>
      </c>
      <c r="BI215" s="7">
        <v>-1.0942000000000001</v>
      </c>
      <c r="BJ215" s="7"/>
    </row>
    <row r="216" spans="1:62" x14ac:dyDescent="0.3">
      <c r="A216">
        <v>-21.774000000000001</v>
      </c>
      <c r="B216">
        <v>1.5441</v>
      </c>
      <c r="C216">
        <v>2.1505000000000001</v>
      </c>
      <c r="D216">
        <v>-0.60648000000000002</v>
      </c>
      <c r="E216">
        <v>-21.774000000000001</v>
      </c>
      <c r="F216">
        <v>1.5051000000000001</v>
      </c>
      <c r="G216">
        <v>1.7911999999999999</v>
      </c>
      <c r="H216">
        <v>-0.28609000000000001</v>
      </c>
      <c r="I216">
        <v>-50.465000000000003</v>
      </c>
      <c r="J216">
        <v>1.5441</v>
      </c>
      <c r="K216">
        <v>1.6983999999999999</v>
      </c>
      <c r="L216">
        <v>-0.15432000000000001</v>
      </c>
      <c r="M216">
        <v>-50.465000000000003</v>
      </c>
      <c r="N216">
        <v>1.5051000000000001</v>
      </c>
      <c r="O216">
        <v>1.5062</v>
      </c>
      <c r="P216">
        <v>-1.0591999999999999E-3</v>
      </c>
      <c r="Q216">
        <v>-25.016999999999999</v>
      </c>
      <c r="R216">
        <v>3.0445000000000002</v>
      </c>
      <c r="S216">
        <v>2.1368</v>
      </c>
      <c r="T216">
        <v>0.90773000000000004</v>
      </c>
      <c r="U216">
        <v>-25.016999999999999</v>
      </c>
      <c r="V216">
        <v>2.0933999999999999</v>
      </c>
      <c r="W216">
        <v>1.4837</v>
      </c>
      <c r="X216">
        <v>0.60970999999999997</v>
      </c>
      <c r="Y216">
        <v>-47.927999999999997</v>
      </c>
      <c r="Z216">
        <v>3.0445000000000002</v>
      </c>
      <c r="AA216">
        <v>1.1494</v>
      </c>
      <c r="AB216">
        <v>1.8951</v>
      </c>
      <c r="AC216">
        <v>-47.927999999999997</v>
      </c>
      <c r="AD216">
        <v>2.0933999999999999</v>
      </c>
      <c r="AE216">
        <v>0.874</v>
      </c>
      <c r="AF216">
        <v>1.2194</v>
      </c>
      <c r="AZ216" s="6">
        <v>-0.88436000000000003</v>
      </c>
      <c r="BB216" s="6">
        <v>-0.76885999999999999</v>
      </c>
      <c r="BG216" s="6">
        <v>-0.71626999999999996</v>
      </c>
      <c r="BI216" s="6">
        <v>-0.60570999999999997</v>
      </c>
      <c r="BJ216" s="6"/>
    </row>
    <row r="217" spans="1:62" x14ac:dyDescent="0.3">
      <c r="A217">
        <v>-22.024999999999999</v>
      </c>
      <c r="B217">
        <v>2.1818</v>
      </c>
      <c r="C217">
        <v>2.2256</v>
      </c>
      <c r="D217">
        <v>-4.3735000000000003E-2</v>
      </c>
      <c r="E217">
        <v>-22.024999999999999</v>
      </c>
      <c r="F217">
        <v>1.9494</v>
      </c>
      <c r="G217">
        <v>1.8339000000000001</v>
      </c>
      <c r="H217">
        <v>0.11547</v>
      </c>
      <c r="I217">
        <v>-48.92</v>
      </c>
      <c r="J217">
        <v>2.1818</v>
      </c>
      <c r="K217">
        <v>2.1688999999999998</v>
      </c>
      <c r="L217">
        <v>1.2938E-2</v>
      </c>
      <c r="M217">
        <v>-48.92</v>
      </c>
      <c r="N217">
        <v>1.9494</v>
      </c>
      <c r="O217">
        <v>1.7968999999999999</v>
      </c>
      <c r="P217">
        <v>0.1525</v>
      </c>
      <c r="Q217">
        <v>-24.007000000000001</v>
      </c>
      <c r="R217">
        <v>2.0754999999999999</v>
      </c>
      <c r="S217">
        <v>1.6826000000000001</v>
      </c>
      <c r="T217">
        <v>0.39295999999999998</v>
      </c>
      <c r="U217">
        <v>-24.007000000000001</v>
      </c>
      <c r="V217">
        <v>1.8692</v>
      </c>
      <c r="W217">
        <v>1.2040999999999999</v>
      </c>
      <c r="X217">
        <v>0.66513</v>
      </c>
      <c r="Y217">
        <v>-48.350999999999999</v>
      </c>
      <c r="Z217">
        <v>2.0754999999999999</v>
      </c>
      <c r="AA217">
        <v>1.0631999999999999</v>
      </c>
      <c r="AB217">
        <v>1.0123</v>
      </c>
      <c r="AC217">
        <v>-48.350999999999999</v>
      </c>
      <c r="AD217">
        <v>1.8692</v>
      </c>
      <c r="AE217">
        <v>0.81194</v>
      </c>
      <c r="AF217">
        <v>1.0572999999999999</v>
      </c>
      <c r="AZ217" s="9">
        <v>-0.29081000000000001</v>
      </c>
      <c r="BB217" s="9">
        <v>-0.38906000000000002</v>
      </c>
      <c r="BG217" s="9">
        <v>-0.15828</v>
      </c>
      <c r="BI217" s="9">
        <v>-0.23516999999999999</v>
      </c>
      <c r="BJ217" s="12"/>
    </row>
    <row r="218" spans="1:62" x14ac:dyDescent="0.3">
      <c r="A218">
        <v>-22.582000000000001</v>
      </c>
      <c r="B218">
        <v>2.5575000000000001</v>
      </c>
      <c r="C218">
        <v>2.3923000000000001</v>
      </c>
      <c r="D218">
        <v>0.16519</v>
      </c>
      <c r="E218">
        <v>-22.582000000000001</v>
      </c>
      <c r="F218">
        <v>2.2404999999999999</v>
      </c>
      <c r="G218">
        <v>1.9288000000000001</v>
      </c>
      <c r="H218">
        <v>0.31179000000000001</v>
      </c>
      <c r="I218">
        <v>-44.698999999999998</v>
      </c>
      <c r="J218">
        <v>2.5575000000000001</v>
      </c>
      <c r="K218">
        <v>3.4548000000000001</v>
      </c>
      <c r="L218">
        <v>-0.89727000000000001</v>
      </c>
      <c r="M218">
        <v>-44.698999999999998</v>
      </c>
      <c r="N218">
        <v>2.2404999999999999</v>
      </c>
      <c r="O218">
        <v>2.5912999999999999</v>
      </c>
      <c r="P218">
        <v>-0.35076000000000002</v>
      </c>
      <c r="Q218">
        <v>-23.622</v>
      </c>
      <c r="R218">
        <v>2.9504000000000001</v>
      </c>
      <c r="S218">
        <v>1.5096000000000001</v>
      </c>
      <c r="T218">
        <v>1.4408000000000001</v>
      </c>
      <c r="U218">
        <v>-23.622</v>
      </c>
      <c r="V218">
        <v>1.9137999999999999</v>
      </c>
      <c r="W218">
        <v>1.0975999999999999</v>
      </c>
      <c r="X218">
        <v>0.81623000000000001</v>
      </c>
      <c r="Y218">
        <v>-45.411000000000001</v>
      </c>
      <c r="Z218">
        <v>2.9504000000000001</v>
      </c>
      <c r="AA218">
        <v>1.6627000000000001</v>
      </c>
      <c r="AB218">
        <v>1.2877000000000001</v>
      </c>
      <c r="AC218">
        <v>-45.411000000000001</v>
      </c>
      <c r="AD218">
        <v>1.9137999999999999</v>
      </c>
      <c r="AE218">
        <v>1.2434000000000001</v>
      </c>
      <c r="AF218">
        <v>0.67039000000000004</v>
      </c>
    </row>
    <row r="219" spans="1:62" x14ac:dyDescent="0.3">
      <c r="A219">
        <v>-22.673999999999999</v>
      </c>
      <c r="B219">
        <v>0.90308999999999995</v>
      </c>
      <c r="C219">
        <v>2.4198</v>
      </c>
      <c r="D219">
        <v>-1.5166999999999999</v>
      </c>
      <c r="E219">
        <v>-22.673999999999999</v>
      </c>
      <c r="F219">
        <v>0.90308999999999995</v>
      </c>
      <c r="G219">
        <v>1.9443999999999999</v>
      </c>
      <c r="H219">
        <v>-1.0412999999999999</v>
      </c>
      <c r="I219">
        <v>-48.665999999999997</v>
      </c>
      <c r="J219">
        <v>0.90308999999999995</v>
      </c>
      <c r="K219">
        <v>2.2465000000000002</v>
      </c>
      <c r="L219">
        <v>-1.3433999999999999</v>
      </c>
      <c r="M219">
        <v>-48.665999999999997</v>
      </c>
      <c r="N219">
        <v>0.90308999999999995</v>
      </c>
      <c r="O219">
        <v>1.8449</v>
      </c>
      <c r="P219">
        <v>-0.94176000000000004</v>
      </c>
      <c r="Q219">
        <v>-20.872</v>
      </c>
      <c r="R219">
        <v>0</v>
      </c>
      <c r="S219">
        <v>0.27295999999999998</v>
      </c>
      <c r="T219">
        <v>-0.27295999999999998</v>
      </c>
      <c r="U219">
        <v>-20.872</v>
      </c>
      <c r="V219">
        <v>0</v>
      </c>
      <c r="W219">
        <v>0.33634999999999998</v>
      </c>
      <c r="X219">
        <v>-0.33634999999999998</v>
      </c>
      <c r="Y219">
        <v>-51.488999999999997</v>
      </c>
      <c r="Z219">
        <v>0</v>
      </c>
      <c r="AA219">
        <v>0.42354000000000003</v>
      </c>
      <c r="AB219">
        <v>-0.42354000000000003</v>
      </c>
      <c r="AC219">
        <v>-51.488999999999997</v>
      </c>
      <c r="AD219">
        <v>0</v>
      </c>
      <c r="AE219">
        <v>0.35150999999999999</v>
      </c>
      <c r="AF219">
        <v>-0.35150999999999999</v>
      </c>
    </row>
    <row r="220" spans="1:62" x14ac:dyDescent="0.3">
      <c r="A220">
        <v>-21.186</v>
      </c>
      <c r="B220">
        <v>1</v>
      </c>
      <c r="C220">
        <v>1.9746999999999999</v>
      </c>
      <c r="D220">
        <v>-0.97472999999999999</v>
      </c>
      <c r="E220">
        <v>-21.186</v>
      </c>
      <c r="F220">
        <v>1</v>
      </c>
      <c r="G220">
        <v>1.6912</v>
      </c>
      <c r="H220">
        <v>-0.69123000000000001</v>
      </c>
      <c r="I220">
        <v>-48.787999999999997</v>
      </c>
      <c r="J220">
        <v>1</v>
      </c>
      <c r="K220">
        <v>2.2090999999999998</v>
      </c>
      <c r="L220">
        <v>-1.2091000000000001</v>
      </c>
      <c r="M220">
        <v>-48.787999999999997</v>
      </c>
      <c r="N220">
        <v>1</v>
      </c>
      <c r="O220">
        <v>1.8218000000000001</v>
      </c>
      <c r="P220">
        <v>-0.82174999999999998</v>
      </c>
      <c r="Q220">
        <v>-23.169</v>
      </c>
      <c r="R220">
        <v>0.30103000000000002</v>
      </c>
      <c r="S220">
        <v>1.3057000000000001</v>
      </c>
      <c r="T220">
        <v>-1.0046999999999999</v>
      </c>
      <c r="U220">
        <v>-23.169</v>
      </c>
      <c r="V220">
        <v>0.30103000000000002</v>
      </c>
      <c r="W220">
        <v>0.97209999999999996</v>
      </c>
      <c r="X220">
        <v>-0.67107000000000006</v>
      </c>
      <c r="Y220">
        <v>-47.738</v>
      </c>
      <c r="Z220">
        <v>0.30103000000000002</v>
      </c>
      <c r="AA220">
        <v>1.1883999999999999</v>
      </c>
      <c r="AB220">
        <v>-0.88734000000000002</v>
      </c>
      <c r="AC220">
        <v>-47.738</v>
      </c>
      <c r="AD220">
        <v>0.30103000000000002</v>
      </c>
      <c r="AE220">
        <v>0.90202000000000004</v>
      </c>
      <c r="AF220">
        <v>-0.60099000000000002</v>
      </c>
    </row>
    <row r="221" spans="1:62" x14ac:dyDescent="0.3">
      <c r="A221">
        <v>-22.571000000000002</v>
      </c>
      <c r="B221">
        <v>2.5550999999999999</v>
      </c>
      <c r="C221">
        <v>2.3891</v>
      </c>
      <c r="D221">
        <v>0.16603000000000001</v>
      </c>
      <c r="E221">
        <v>-22.571000000000002</v>
      </c>
      <c r="F221">
        <v>2.1366999999999998</v>
      </c>
      <c r="G221">
        <v>1.9269000000000001</v>
      </c>
      <c r="H221">
        <v>0.20981</v>
      </c>
      <c r="I221">
        <v>-47.164000000000001</v>
      </c>
      <c r="J221">
        <v>2.5550999999999999</v>
      </c>
      <c r="K221">
        <v>2.7039</v>
      </c>
      <c r="L221">
        <v>-0.14879000000000001</v>
      </c>
      <c r="M221">
        <v>-47.164000000000001</v>
      </c>
      <c r="N221">
        <v>2.1366999999999998</v>
      </c>
      <c r="O221">
        <v>2.1274000000000002</v>
      </c>
      <c r="P221">
        <v>9.3174E-3</v>
      </c>
      <c r="Q221">
        <v>-22.509</v>
      </c>
      <c r="R221">
        <v>0</v>
      </c>
      <c r="S221">
        <v>1.0089999999999999</v>
      </c>
      <c r="T221">
        <v>-1.0089999999999999</v>
      </c>
      <c r="U221">
        <v>-22.509</v>
      </c>
      <c r="V221">
        <v>0</v>
      </c>
      <c r="W221">
        <v>0.78946000000000005</v>
      </c>
      <c r="X221">
        <v>-0.78946000000000005</v>
      </c>
      <c r="Y221">
        <v>-47.776000000000003</v>
      </c>
      <c r="Z221">
        <v>0</v>
      </c>
      <c r="AA221">
        <v>1.1806000000000001</v>
      </c>
      <c r="AB221">
        <v>-1.1806000000000001</v>
      </c>
      <c r="AC221">
        <v>-47.776000000000003</v>
      </c>
      <c r="AD221">
        <v>0</v>
      </c>
      <c r="AE221">
        <v>0.89641999999999999</v>
      </c>
      <c r="AF221">
        <v>-0.89641999999999999</v>
      </c>
    </row>
    <row r="222" spans="1:62" x14ac:dyDescent="0.3">
      <c r="A222">
        <v>-23.396000000000001</v>
      </c>
      <c r="B222">
        <v>2.5118999999999998</v>
      </c>
      <c r="C222">
        <v>2.6356999999999999</v>
      </c>
      <c r="D222">
        <v>-0.12379999999999999</v>
      </c>
      <c r="E222">
        <v>-23.396000000000001</v>
      </c>
      <c r="F222">
        <v>2.1004</v>
      </c>
      <c r="G222">
        <v>2.0672000000000001</v>
      </c>
      <c r="H222">
        <v>3.3175000000000003E-2</v>
      </c>
      <c r="I222">
        <v>-46.32</v>
      </c>
      <c r="J222">
        <v>2.5118999999999998</v>
      </c>
      <c r="K222">
        <v>2.9609000000000001</v>
      </c>
      <c r="L222">
        <v>-0.44906000000000001</v>
      </c>
      <c r="M222">
        <v>-46.32</v>
      </c>
      <c r="N222">
        <v>2.1004</v>
      </c>
      <c r="O222">
        <v>2.2862</v>
      </c>
      <c r="P222">
        <v>-0.18584000000000001</v>
      </c>
      <c r="Q222">
        <v>-22.33</v>
      </c>
      <c r="R222">
        <v>0.30103000000000002</v>
      </c>
      <c r="S222">
        <v>0.92861000000000005</v>
      </c>
      <c r="T222">
        <v>-0.62758000000000003</v>
      </c>
      <c r="U222">
        <v>-22.33</v>
      </c>
      <c r="V222">
        <v>0.30103000000000002</v>
      </c>
      <c r="W222">
        <v>0.73995999999999995</v>
      </c>
      <c r="X222">
        <v>-0.43892999999999999</v>
      </c>
      <c r="Y222">
        <v>-47.173999999999999</v>
      </c>
      <c r="Z222">
        <v>0.30103000000000002</v>
      </c>
      <c r="AA222">
        <v>1.3031999999999999</v>
      </c>
      <c r="AB222">
        <v>-1.0021</v>
      </c>
      <c r="AC222">
        <v>-47.173999999999999</v>
      </c>
      <c r="AD222">
        <v>0.30103000000000002</v>
      </c>
      <c r="AE222">
        <v>0.98465000000000003</v>
      </c>
      <c r="AF222">
        <v>-0.68362000000000001</v>
      </c>
    </row>
    <row r="223" spans="1:62" x14ac:dyDescent="0.3">
      <c r="A223">
        <v>-20.158000000000001</v>
      </c>
      <c r="B223">
        <v>1.2040999999999999</v>
      </c>
      <c r="C223">
        <v>1.6673</v>
      </c>
      <c r="D223">
        <v>-0.46312999999999999</v>
      </c>
      <c r="E223">
        <v>-20.158000000000001</v>
      </c>
      <c r="F223">
        <v>1.1760999999999999</v>
      </c>
      <c r="G223">
        <v>1.5163</v>
      </c>
      <c r="H223">
        <v>-0.34023999999999999</v>
      </c>
      <c r="I223">
        <v>-50.726999999999997</v>
      </c>
      <c r="J223">
        <v>1.2040999999999999</v>
      </c>
      <c r="K223">
        <v>1.6186</v>
      </c>
      <c r="L223">
        <v>-0.41443999999999998</v>
      </c>
      <c r="M223">
        <v>-50.726999999999997</v>
      </c>
      <c r="N223">
        <v>1.1760999999999999</v>
      </c>
      <c r="O223">
        <v>1.4569000000000001</v>
      </c>
      <c r="P223">
        <v>-0.28079999999999999</v>
      </c>
      <c r="Q223">
        <v>-22.646000000000001</v>
      </c>
      <c r="R223">
        <v>0.30103000000000002</v>
      </c>
      <c r="S223">
        <v>1.0706</v>
      </c>
      <c r="T223">
        <v>-0.76954</v>
      </c>
      <c r="U223">
        <v>-22.646000000000001</v>
      </c>
      <c r="V223">
        <v>0.30103000000000002</v>
      </c>
      <c r="W223">
        <v>0.82735000000000003</v>
      </c>
      <c r="X223">
        <v>-0.52632000000000001</v>
      </c>
      <c r="Y223">
        <v>-47.197000000000003</v>
      </c>
      <c r="Z223">
        <v>0.30103000000000002</v>
      </c>
      <c r="AA223">
        <v>1.2986</v>
      </c>
      <c r="AB223">
        <v>-0.99756999999999996</v>
      </c>
      <c r="AC223">
        <v>-47.197000000000003</v>
      </c>
      <c r="AD223">
        <v>0.30103000000000002</v>
      </c>
      <c r="AE223">
        <v>0.98136999999999996</v>
      </c>
      <c r="AF223">
        <v>-0.68033999999999994</v>
      </c>
    </row>
    <row r="224" spans="1:62" x14ac:dyDescent="0.3">
      <c r="A224">
        <v>-22.663</v>
      </c>
      <c r="B224">
        <v>2.7450999999999999</v>
      </c>
      <c r="C224">
        <v>2.4163999999999999</v>
      </c>
      <c r="D224">
        <v>0.32863999999999999</v>
      </c>
      <c r="E224">
        <v>-22.663</v>
      </c>
      <c r="F224">
        <v>2.1461000000000001</v>
      </c>
      <c r="G224">
        <v>1.9424999999999999</v>
      </c>
      <c r="H224">
        <v>0.20365</v>
      </c>
      <c r="I224">
        <v>-50.417999999999999</v>
      </c>
      <c r="J224">
        <v>2.7450999999999999</v>
      </c>
      <c r="K224">
        <v>1.7128000000000001</v>
      </c>
      <c r="L224">
        <v>1.0322</v>
      </c>
      <c r="M224">
        <v>-50.417999999999999</v>
      </c>
      <c r="N224">
        <v>2.1461000000000001</v>
      </c>
      <c r="O224">
        <v>1.5150999999999999</v>
      </c>
      <c r="P224">
        <v>0.63100000000000001</v>
      </c>
      <c r="Q224">
        <v>-23.603999999999999</v>
      </c>
      <c r="R224">
        <v>2.7364000000000002</v>
      </c>
      <c r="S224">
        <v>1.5012000000000001</v>
      </c>
      <c r="T224">
        <v>1.2352000000000001</v>
      </c>
      <c r="U224">
        <v>-23.603999999999999</v>
      </c>
      <c r="V224">
        <v>2.0682</v>
      </c>
      <c r="W224">
        <v>1.0925</v>
      </c>
      <c r="X224">
        <v>0.97572000000000003</v>
      </c>
      <c r="Y224">
        <v>-46.932000000000002</v>
      </c>
      <c r="Z224">
        <v>2.7364000000000002</v>
      </c>
      <c r="AA224">
        <v>1.3526</v>
      </c>
      <c r="AB224">
        <v>1.3837999999999999</v>
      </c>
      <c r="AC224">
        <v>-46.932000000000002</v>
      </c>
      <c r="AD224">
        <v>2.0682</v>
      </c>
      <c r="AE224">
        <v>1.0202</v>
      </c>
      <c r="AF224">
        <v>1.0479000000000001</v>
      </c>
    </row>
    <row r="225" spans="1:32" x14ac:dyDescent="0.3">
      <c r="A225">
        <v>-23.116</v>
      </c>
      <c r="B225">
        <v>3.4563999999999999</v>
      </c>
      <c r="C225">
        <v>2.5520999999999998</v>
      </c>
      <c r="D225">
        <v>0.90429000000000004</v>
      </c>
      <c r="E225">
        <v>-23.116</v>
      </c>
      <c r="F225">
        <v>2.48</v>
      </c>
      <c r="G225">
        <v>2.0196000000000001</v>
      </c>
      <c r="H225">
        <v>0.46037</v>
      </c>
      <c r="I225">
        <v>-46.555</v>
      </c>
      <c r="J225">
        <v>3.4563999999999999</v>
      </c>
      <c r="K225">
        <v>2.8895</v>
      </c>
      <c r="L225">
        <v>0.56688000000000005</v>
      </c>
      <c r="M225">
        <v>-46.555</v>
      </c>
      <c r="N225">
        <v>2.48</v>
      </c>
      <c r="O225">
        <v>2.2421000000000002</v>
      </c>
      <c r="P225">
        <v>0.23794000000000001</v>
      </c>
      <c r="Q225">
        <v>-23.884</v>
      </c>
      <c r="R225">
        <v>0.95423999999999998</v>
      </c>
      <c r="S225">
        <v>1.6273</v>
      </c>
      <c r="T225">
        <v>-0.67305000000000004</v>
      </c>
      <c r="U225">
        <v>-23.884</v>
      </c>
      <c r="V225">
        <v>0.77815000000000001</v>
      </c>
      <c r="W225">
        <v>1.1700999999999999</v>
      </c>
      <c r="X225">
        <v>-0.39190999999999998</v>
      </c>
      <c r="Y225">
        <v>-46.42</v>
      </c>
      <c r="Z225">
        <v>0.95423999999999998</v>
      </c>
      <c r="AA225">
        <v>1.4569000000000001</v>
      </c>
      <c r="AB225">
        <v>-0.50270000000000004</v>
      </c>
      <c r="AC225">
        <v>-46.42</v>
      </c>
      <c r="AD225">
        <v>0.77815000000000001</v>
      </c>
      <c r="AE225">
        <v>1.0952999999999999</v>
      </c>
      <c r="AF225">
        <v>-0.31719000000000003</v>
      </c>
    </row>
    <row r="226" spans="1:32" x14ac:dyDescent="0.3">
      <c r="A226">
        <v>-20.687000000000001</v>
      </c>
      <c r="B226">
        <v>2.5440999999999998</v>
      </c>
      <c r="C226">
        <v>1.8254999999999999</v>
      </c>
      <c r="D226">
        <v>0.71853999999999996</v>
      </c>
      <c r="E226">
        <v>-20.687000000000001</v>
      </c>
      <c r="F226">
        <v>2.1173000000000002</v>
      </c>
      <c r="G226">
        <v>1.6064000000000001</v>
      </c>
      <c r="H226">
        <v>0.51090999999999998</v>
      </c>
      <c r="I226">
        <v>-50.554000000000002</v>
      </c>
      <c r="J226">
        <v>2.5440999999999998</v>
      </c>
      <c r="K226">
        <v>1.6713</v>
      </c>
      <c r="L226">
        <v>0.87280000000000002</v>
      </c>
      <c r="M226">
        <v>-50.554000000000002</v>
      </c>
      <c r="N226">
        <v>2.1173000000000002</v>
      </c>
      <c r="O226">
        <v>1.4894000000000001</v>
      </c>
      <c r="P226">
        <v>0.62782000000000004</v>
      </c>
      <c r="Q226">
        <v>-23.074999999999999</v>
      </c>
      <c r="R226">
        <v>1.8194999999999999</v>
      </c>
      <c r="S226">
        <v>1.2635000000000001</v>
      </c>
      <c r="T226">
        <v>0.55606999999999995</v>
      </c>
      <c r="U226">
        <v>-23.074999999999999</v>
      </c>
      <c r="V226">
        <v>1.6628000000000001</v>
      </c>
      <c r="W226">
        <v>0.94610000000000005</v>
      </c>
      <c r="X226">
        <v>0.71665999999999996</v>
      </c>
      <c r="Y226">
        <v>-44.957999999999998</v>
      </c>
      <c r="Z226">
        <v>1.8194999999999999</v>
      </c>
      <c r="AA226">
        <v>1.7549999999999999</v>
      </c>
      <c r="AB226">
        <v>6.4569000000000001E-2</v>
      </c>
      <c r="AC226">
        <v>-44.957999999999998</v>
      </c>
      <c r="AD226">
        <v>1.6628000000000001</v>
      </c>
      <c r="AE226">
        <v>1.3099000000000001</v>
      </c>
      <c r="AF226">
        <v>0.35289999999999999</v>
      </c>
    </row>
    <row r="227" spans="1:32" x14ac:dyDescent="0.3">
      <c r="A227">
        <v>-22.157</v>
      </c>
      <c r="B227">
        <v>1.2303999999999999</v>
      </c>
      <c r="C227">
        <v>2.2650999999999999</v>
      </c>
      <c r="D227">
        <v>-1.0346</v>
      </c>
      <c r="E227">
        <v>-22.157</v>
      </c>
      <c r="F227">
        <v>1.2303999999999999</v>
      </c>
      <c r="G227">
        <v>1.8564000000000001</v>
      </c>
      <c r="H227">
        <v>-0.62592999999999999</v>
      </c>
      <c r="I227">
        <v>-49.337000000000003</v>
      </c>
      <c r="J227">
        <v>1.2303999999999999</v>
      </c>
      <c r="K227">
        <v>2.0421</v>
      </c>
      <c r="L227">
        <v>-0.81159999999999999</v>
      </c>
      <c r="M227">
        <v>-49.337000000000003</v>
      </c>
      <c r="N227">
        <v>1.2303999999999999</v>
      </c>
      <c r="O227">
        <v>1.7184999999999999</v>
      </c>
      <c r="P227">
        <v>-0.48807</v>
      </c>
      <c r="Q227">
        <v>-21.661999999999999</v>
      </c>
      <c r="R227">
        <v>0.77815000000000001</v>
      </c>
      <c r="S227">
        <v>0.62802000000000002</v>
      </c>
      <c r="T227">
        <v>0.15013000000000001</v>
      </c>
      <c r="U227">
        <v>-21.661999999999999</v>
      </c>
      <c r="V227">
        <v>0.77815000000000001</v>
      </c>
      <c r="W227">
        <v>0.55491999999999997</v>
      </c>
      <c r="X227">
        <v>0.22323000000000001</v>
      </c>
      <c r="Y227">
        <v>-46.737000000000002</v>
      </c>
      <c r="Z227">
        <v>0.77815000000000001</v>
      </c>
      <c r="AA227">
        <v>1.3924000000000001</v>
      </c>
      <c r="AB227">
        <v>-0.61419999999999997</v>
      </c>
      <c r="AC227">
        <v>-46.737000000000002</v>
      </c>
      <c r="AD227">
        <v>0.77815000000000001</v>
      </c>
      <c r="AE227">
        <v>1.0488</v>
      </c>
      <c r="AF227">
        <v>-0.2707</v>
      </c>
    </row>
    <row r="228" spans="1:32" x14ac:dyDescent="0.3">
      <c r="A228">
        <v>-21.460999999999999</v>
      </c>
      <c r="B228">
        <v>1.2040999999999999</v>
      </c>
      <c r="C228">
        <v>2.0569000000000002</v>
      </c>
      <c r="D228">
        <v>-0.85279000000000005</v>
      </c>
      <c r="E228">
        <v>-21.460999999999999</v>
      </c>
      <c r="F228">
        <v>1.2040999999999999</v>
      </c>
      <c r="G228">
        <v>1.738</v>
      </c>
      <c r="H228">
        <v>-0.53385000000000005</v>
      </c>
      <c r="I228">
        <v>-49.942999999999998</v>
      </c>
      <c r="J228">
        <v>1.2040999999999999</v>
      </c>
      <c r="K228">
        <v>1.8574999999999999</v>
      </c>
      <c r="L228">
        <v>-0.65336000000000005</v>
      </c>
      <c r="M228">
        <v>-49.942999999999998</v>
      </c>
      <c r="N228">
        <v>1.2040999999999999</v>
      </c>
      <c r="O228">
        <v>1.6045</v>
      </c>
      <c r="P228">
        <v>-0.40037</v>
      </c>
      <c r="Q228">
        <v>-22.113</v>
      </c>
      <c r="R228">
        <v>1.3978999999999999</v>
      </c>
      <c r="S228">
        <v>0.83106999999999998</v>
      </c>
      <c r="T228">
        <v>0.56686999999999999</v>
      </c>
      <c r="U228">
        <v>-22.113</v>
      </c>
      <c r="V228">
        <v>1.2553000000000001</v>
      </c>
      <c r="W228">
        <v>0.67991999999999997</v>
      </c>
      <c r="X228">
        <v>0.57535000000000003</v>
      </c>
      <c r="Y228">
        <v>-48.316000000000003</v>
      </c>
      <c r="Z228">
        <v>1.3978999999999999</v>
      </c>
      <c r="AA228">
        <v>1.0704</v>
      </c>
      <c r="AB228">
        <v>0.32754</v>
      </c>
      <c r="AC228">
        <v>-48.316000000000003</v>
      </c>
      <c r="AD228">
        <v>1.2553000000000001</v>
      </c>
      <c r="AE228">
        <v>0.81711</v>
      </c>
      <c r="AF228">
        <v>0.43815999999999999</v>
      </c>
    </row>
    <row r="229" spans="1:32" x14ac:dyDescent="0.3">
      <c r="A229">
        <v>-23.103000000000002</v>
      </c>
      <c r="B229">
        <v>3.0350000000000001</v>
      </c>
      <c r="C229">
        <v>2.5482</v>
      </c>
      <c r="D229">
        <v>0.48687000000000002</v>
      </c>
      <c r="E229">
        <v>-23.103000000000002</v>
      </c>
      <c r="F229">
        <v>2.3283999999999998</v>
      </c>
      <c r="G229">
        <v>2.0173999999999999</v>
      </c>
      <c r="H229">
        <v>0.31097000000000002</v>
      </c>
      <c r="I229">
        <v>-48.923000000000002</v>
      </c>
      <c r="J229">
        <v>3.0350000000000001</v>
      </c>
      <c r="K229">
        <v>2.1680000000000001</v>
      </c>
      <c r="L229">
        <v>0.86699000000000004</v>
      </c>
      <c r="M229">
        <v>-48.923000000000002</v>
      </c>
      <c r="N229">
        <v>2.3283999999999998</v>
      </c>
      <c r="O229">
        <v>1.7964</v>
      </c>
      <c r="P229">
        <v>0.53202000000000005</v>
      </c>
      <c r="Q229">
        <v>-24.524999999999999</v>
      </c>
      <c r="R229">
        <v>1.8976</v>
      </c>
      <c r="S229">
        <v>1.9157999999999999</v>
      </c>
      <c r="T229">
        <v>-1.8158000000000001E-2</v>
      </c>
      <c r="U229">
        <v>-24.524999999999999</v>
      </c>
      <c r="V229">
        <v>1.2553000000000001</v>
      </c>
      <c r="W229">
        <v>1.3476999999999999</v>
      </c>
      <c r="X229">
        <v>-9.2383000000000007E-2</v>
      </c>
      <c r="Y229">
        <v>-48.103000000000002</v>
      </c>
      <c r="Z229">
        <v>1.8976</v>
      </c>
      <c r="AA229">
        <v>1.1137999999999999</v>
      </c>
      <c r="AB229">
        <v>0.78381000000000001</v>
      </c>
      <c r="AC229">
        <v>-48.103000000000002</v>
      </c>
      <c r="AD229">
        <v>1.2553000000000001</v>
      </c>
      <c r="AE229">
        <v>0.84836</v>
      </c>
      <c r="AF229">
        <v>0.40690999999999999</v>
      </c>
    </row>
    <row r="230" spans="1:32" x14ac:dyDescent="0.3">
      <c r="A230">
        <v>-20.919</v>
      </c>
      <c r="B230">
        <v>2.2147999999999999</v>
      </c>
      <c r="C230">
        <v>1.8947000000000001</v>
      </c>
      <c r="D230">
        <v>0.32014999999999999</v>
      </c>
      <c r="E230">
        <v>-20.919</v>
      </c>
      <c r="F230">
        <v>1.8062</v>
      </c>
      <c r="G230">
        <v>1.6456999999999999</v>
      </c>
      <c r="H230">
        <v>0.16048000000000001</v>
      </c>
      <c r="I230">
        <v>-49.448999999999998</v>
      </c>
      <c r="J230">
        <v>2.2147999999999999</v>
      </c>
      <c r="K230">
        <v>2.008</v>
      </c>
      <c r="L230">
        <v>0.20684</v>
      </c>
      <c r="M230">
        <v>-49.448999999999998</v>
      </c>
      <c r="N230">
        <v>1.8062</v>
      </c>
      <c r="O230">
        <v>1.6975</v>
      </c>
      <c r="P230">
        <v>0.10868999999999999</v>
      </c>
      <c r="Q230">
        <v>-23.832000000000001</v>
      </c>
      <c r="R230">
        <v>0.84509999999999996</v>
      </c>
      <c r="S230">
        <v>1.6039000000000001</v>
      </c>
      <c r="T230">
        <v>-0.75880999999999998</v>
      </c>
      <c r="U230">
        <v>-23.832000000000001</v>
      </c>
      <c r="V230">
        <v>0.69896999999999998</v>
      </c>
      <c r="W230">
        <v>1.1556999999999999</v>
      </c>
      <c r="X230">
        <v>-0.45669999999999999</v>
      </c>
      <c r="Y230">
        <v>-46.817</v>
      </c>
      <c r="Z230">
        <v>0.84509999999999996</v>
      </c>
      <c r="AA230">
        <v>1.3759999999999999</v>
      </c>
      <c r="AB230">
        <v>-0.53090000000000004</v>
      </c>
      <c r="AC230">
        <v>-46.817</v>
      </c>
      <c r="AD230">
        <v>0.69896999999999998</v>
      </c>
      <c r="AE230">
        <v>1.0370999999999999</v>
      </c>
      <c r="AF230">
        <v>-0.33810000000000001</v>
      </c>
    </row>
    <row r="231" spans="1:32" x14ac:dyDescent="0.3">
      <c r="A231">
        <v>-21.902000000000001</v>
      </c>
      <c r="B231">
        <v>1.1760999999999999</v>
      </c>
      <c r="C231">
        <v>2.1886999999999999</v>
      </c>
      <c r="D231">
        <v>-1.0125999999999999</v>
      </c>
      <c r="E231">
        <v>-21.902000000000001</v>
      </c>
      <c r="F231">
        <v>1.0791999999999999</v>
      </c>
      <c r="G231">
        <v>1.8129</v>
      </c>
      <c r="H231">
        <v>-0.73377000000000003</v>
      </c>
      <c r="I231">
        <v>-49.356000000000002</v>
      </c>
      <c r="J231">
        <v>1.1760999999999999</v>
      </c>
      <c r="K231">
        <v>2.0360999999999998</v>
      </c>
      <c r="L231">
        <v>-0.85997000000000001</v>
      </c>
      <c r="M231">
        <v>-49.356000000000002</v>
      </c>
      <c r="N231">
        <v>1.0791999999999999</v>
      </c>
      <c r="O231">
        <v>1.7148000000000001</v>
      </c>
      <c r="P231">
        <v>-0.63563999999999998</v>
      </c>
      <c r="Q231">
        <v>-22.555</v>
      </c>
      <c r="R231">
        <v>0.30103000000000002</v>
      </c>
      <c r="S231">
        <v>1.0297000000000001</v>
      </c>
      <c r="T231">
        <v>-0.72872000000000003</v>
      </c>
      <c r="U231">
        <v>-22.555</v>
      </c>
      <c r="V231">
        <v>0</v>
      </c>
      <c r="W231">
        <v>0.80222000000000004</v>
      </c>
      <c r="X231">
        <v>-0.80222000000000004</v>
      </c>
      <c r="Y231">
        <v>-52.591000000000001</v>
      </c>
      <c r="Z231">
        <v>0.30103000000000002</v>
      </c>
      <c r="AA231">
        <v>0.19900000000000001</v>
      </c>
      <c r="AB231">
        <v>0.10203</v>
      </c>
      <c r="AC231">
        <v>-52.591000000000001</v>
      </c>
      <c r="AD231">
        <v>0</v>
      </c>
      <c r="AE231">
        <v>0.18989</v>
      </c>
      <c r="AF231">
        <v>-0.18989</v>
      </c>
    </row>
    <row r="232" spans="1:32" x14ac:dyDescent="0.3">
      <c r="A232">
        <v>-20.738</v>
      </c>
      <c r="B232">
        <v>1.4771000000000001</v>
      </c>
      <c r="C232">
        <v>1.8408</v>
      </c>
      <c r="D232">
        <v>-0.36364000000000002</v>
      </c>
      <c r="E232">
        <v>-20.738</v>
      </c>
      <c r="F232">
        <v>1.3424</v>
      </c>
      <c r="G232">
        <v>1.615</v>
      </c>
      <c r="H232">
        <v>-0.27260000000000001</v>
      </c>
      <c r="I232">
        <v>-49.579000000000001</v>
      </c>
      <c r="J232">
        <v>1.4771000000000001</v>
      </c>
      <c r="K232">
        <v>1.9681999999999999</v>
      </c>
      <c r="L232">
        <v>-0.49104999999999999</v>
      </c>
      <c r="M232">
        <v>-49.579000000000001</v>
      </c>
      <c r="N232">
        <v>1.3424</v>
      </c>
      <c r="O232">
        <v>1.6729000000000001</v>
      </c>
      <c r="P232">
        <v>-0.33045999999999998</v>
      </c>
      <c r="Q232">
        <v>-20.536000000000001</v>
      </c>
      <c r="R232">
        <v>0</v>
      </c>
      <c r="S232">
        <v>0.12189999999999999</v>
      </c>
      <c r="T232">
        <v>-0.12189999999999999</v>
      </c>
      <c r="U232">
        <v>-20.536000000000001</v>
      </c>
      <c r="V232">
        <v>0</v>
      </c>
      <c r="W232">
        <v>0.24335999999999999</v>
      </c>
      <c r="X232">
        <v>-0.24335999999999999</v>
      </c>
      <c r="Y232">
        <v>-47.402000000000001</v>
      </c>
      <c r="Z232">
        <v>0</v>
      </c>
      <c r="AA232">
        <v>1.2566999999999999</v>
      </c>
      <c r="AB232">
        <v>-1.2566999999999999</v>
      </c>
      <c r="AC232">
        <v>-47.402000000000001</v>
      </c>
      <c r="AD232">
        <v>0</v>
      </c>
      <c r="AE232">
        <v>0.95120000000000005</v>
      </c>
      <c r="AF232">
        <v>-0.95120000000000005</v>
      </c>
    </row>
    <row r="233" spans="1:32" x14ac:dyDescent="0.3">
      <c r="A233">
        <v>-22.683</v>
      </c>
      <c r="B233">
        <v>3.0318000000000001</v>
      </c>
      <c r="C233">
        <v>2.4224000000000001</v>
      </c>
      <c r="D233">
        <v>0.60946</v>
      </c>
      <c r="E233">
        <v>-22.683</v>
      </c>
      <c r="F233">
        <v>2.4378000000000002</v>
      </c>
      <c r="G233">
        <v>1.9458</v>
      </c>
      <c r="H233">
        <v>0.4919</v>
      </c>
      <c r="I233">
        <v>-44.323</v>
      </c>
      <c r="J233">
        <v>3.0318000000000001</v>
      </c>
      <c r="K233">
        <v>3.5693999999999999</v>
      </c>
      <c r="L233">
        <v>-0.53754000000000002</v>
      </c>
      <c r="M233">
        <v>-44.323</v>
      </c>
      <c r="N233">
        <v>2.4378000000000002</v>
      </c>
      <c r="O233">
        <v>2.6621000000000001</v>
      </c>
      <c r="P233">
        <v>-0.22434000000000001</v>
      </c>
      <c r="Q233">
        <v>-22.294</v>
      </c>
      <c r="R233">
        <v>0.77815000000000001</v>
      </c>
      <c r="S233">
        <v>0.91239000000000003</v>
      </c>
      <c r="T233">
        <v>-0.13424</v>
      </c>
      <c r="U233">
        <v>-22.294</v>
      </c>
      <c r="V233">
        <v>0.77815000000000001</v>
      </c>
      <c r="W233">
        <v>0.72997999999999996</v>
      </c>
      <c r="X233">
        <v>4.8169999999999998E-2</v>
      </c>
      <c r="Y233">
        <v>-49.552</v>
      </c>
      <c r="Z233">
        <v>0.77815000000000001</v>
      </c>
      <c r="AA233">
        <v>0.81845999999999997</v>
      </c>
      <c r="AB233">
        <v>-4.0312000000000001E-2</v>
      </c>
      <c r="AC233">
        <v>-49.552</v>
      </c>
      <c r="AD233">
        <v>0.77815000000000001</v>
      </c>
      <c r="AE233">
        <v>0.63576999999999995</v>
      </c>
      <c r="AF233">
        <v>0.14238000000000001</v>
      </c>
    </row>
    <row r="234" spans="1:32" x14ac:dyDescent="0.3">
      <c r="A234">
        <v>-23.626999999999999</v>
      </c>
      <c r="B234">
        <v>2.0253000000000001</v>
      </c>
      <c r="C234">
        <v>2.7048999999999999</v>
      </c>
      <c r="D234">
        <v>-0.67956000000000005</v>
      </c>
      <c r="E234">
        <v>-23.626999999999999</v>
      </c>
      <c r="F234">
        <v>1.8129</v>
      </c>
      <c r="G234">
        <v>2.1065</v>
      </c>
      <c r="H234">
        <v>-0.29363</v>
      </c>
      <c r="I234">
        <v>-49.566000000000003</v>
      </c>
      <c r="J234">
        <v>2.0253000000000001</v>
      </c>
      <c r="K234">
        <v>1.9722</v>
      </c>
      <c r="L234">
        <v>5.3089999999999998E-2</v>
      </c>
      <c r="M234">
        <v>-49.566000000000003</v>
      </c>
      <c r="N234">
        <v>1.8129</v>
      </c>
      <c r="O234">
        <v>1.6754</v>
      </c>
      <c r="P234">
        <v>0.13754</v>
      </c>
      <c r="Q234">
        <v>-22.210999999999999</v>
      </c>
      <c r="R234">
        <v>1.6990000000000001</v>
      </c>
      <c r="S234">
        <v>0.87492999999999999</v>
      </c>
      <c r="T234">
        <v>0.82403999999999999</v>
      </c>
      <c r="U234">
        <v>-22.210999999999999</v>
      </c>
      <c r="V234">
        <v>1.5315000000000001</v>
      </c>
      <c r="W234">
        <v>0.70691999999999999</v>
      </c>
      <c r="X234">
        <v>0.82455999999999996</v>
      </c>
      <c r="Y234">
        <v>-49.656999999999996</v>
      </c>
      <c r="Z234">
        <v>1.6990000000000001</v>
      </c>
      <c r="AA234">
        <v>0.79718</v>
      </c>
      <c r="AB234">
        <v>0.90178999999999998</v>
      </c>
      <c r="AC234">
        <v>-49.656999999999996</v>
      </c>
      <c r="AD234">
        <v>1.5315000000000001</v>
      </c>
      <c r="AE234">
        <v>0.62044999999999995</v>
      </c>
      <c r="AF234">
        <v>0.91103000000000001</v>
      </c>
    </row>
    <row r="235" spans="1:32" x14ac:dyDescent="0.3">
      <c r="A235">
        <v>-21.259</v>
      </c>
      <c r="B235">
        <v>1.8633</v>
      </c>
      <c r="C235">
        <v>1.9964999999999999</v>
      </c>
      <c r="D235">
        <v>-0.13321</v>
      </c>
      <c r="E235">
        <v>-21.259</v>
      </c>
      <c r="F235">
        <v>1.6335</v>
      </c>
      <c r="G235">
        <v>1.7036</v>
      </c>
      <c r="H235">
        <v>-7.0162000000000002E-2</v>
      </c>
      <c r="I235">
        <v>-49.954000000000001</v>
      </c>
      <c r="J235">
        <v>1.8633</v>
      </c>
      <c r="K235">
        <v>1.8540000000000001</v>
      </c>
      <c r="L235">
        <v>9.2841E-3</v>
      </c>
      <c r="M235">
        <v>-49.954000000000001</v>
      </c>
      <c r="N235">
        <v>1.6335</v>
      </c>
      <c r="O235">
        <v>1.6024</v>
      </c>
      <c r="P235">
        <v>3.1101E-2</v>
      </c>
      <c r="Q235">
        <v>-24.183</v>
      </c>
      <c r="R235">
        <v>0.60206000000000004</v>
      </c>
      <c r="S235">
        <v>1.7616000000000001</v>
      </c>
      <c r="T235">
        <v>-1.1595</v>
      </c>
      <c r="U235">
        <v>-24.183</v>
      </c>
      <c r="V235">
        <v>0.47711999999999999</v>
      </c>
      <c r="W235">
        <v>1.2526999999999999</v>
      </c>
      <c r="X235">
        <v>-0.77563000000000004</v>
      </c>
      <c r="Y235">
        <v>-48.527999999999999</v>
      </c>
      <c r="Z235">
        <v>0.60206000000000004</v>
      </c>
      <c r="AA235">
        <v>1.0273000000000001</v>
      </c>
      <c r="AB235">
        <v>-0.42523</v>
      </c>
      <c r="AC235">
        <v>-48.527999999999999</v>
      </c>
      <c r="AD235">
        <v>0.47711999999999999</v>
      </c>
      <c r="AE235">
        <v>0.78608</v>
      </c>
      <c r="AF235">
        <v>-0.30896000000000001</v>
      </c>
    </row>
    <row r="236" spans="1:32" x14ac:dyDescent="0.3">
      <c r="A236">
        <v>-22.071999999999999</v>
      </c>
      <c r="B236">
        <v>3.3113000000000001</v>
      </c>
      <c r="C236">
        <v>2.2397</v>
      </c>
      <c r="D236">
        <v>1.0716000000000001</v>
      </c>
      <c r="E236">
        <v>-22.071999999999999</v>
      </c>
      <c r="F236">
        <v>2.3746999999999998</v>
      </c>
      <c r="G236">
        <v>1.8419000000000001</v>
      </c>
      <c r="H236">
        <v>0.53280000000000005</v>
      </c>
      <c r="I236">
        <v>-48.741999999999997</v>
      </c>
      <c r="J236">
        <v>3.3113000000000001</v>
      </c>
      <c r="K236">
        <v>2.2233999999999998</v>
      </c>
      <c r="L236">
        <v>1.0879000000000001</v>
      </c>
      <c r="M236">
        <v>-48.741999999999997</v>
      </c>
      <c r="N236">
        <v>2.3746999999999998</v>
      </c>
      <c r="O236">
        <v>1.8306</v>
      </c>
      <c r="P236">
        <v>0.54418999999999995</v>
      </c>
      <c r="Q236">
        <v>-21.253</v>
      </c>
      <c r="R236">
        <v>0</v>
      </c>
      <c r="S236">
        <v>0.44446999999999998</v>
      </c>
      <c r="T236">
        <v>-0.44446999999999998</v>
      </c>
      <c r="U236">
        <v>-21.253</v>
      </c>
      <c r="V236">
        <v>0</v>
      </c>
      <c r="W236">
        <v>0.44194</v>
      </c>
      <c r="X236">
        <v>-0.44194</v>
      </c>
      <c r="Y236">
        <v>-50.643000000000001</v>
      </c>
      <c r="Z236">
        <v>0</v>
      </c>
      <c r="AA236">
        <v>0.59616000000000002</v>
      </c>
      <c r="AB236">
        <v>-0.59616000000000002</v>
      </c>
      <c r="AC236">
        <v>-50.643000000000001</v>
      </c>
      <c r="AD236">
        <v>0</v>
      </c>
      <c r="AE236">
        <v>0.47576000000000002</v>
      </c>
      <c r="AF236">
        <v>-0.47576000000000002</v>
      </c>
    </row>
    <row r="237" spans="1:32" x14ac:dyDescent="0.3">
      <c r="A237">
        <v>-22.491</v>
      </c>
      <c r="B237">
        <v>2.7225999999999999</v>
      </c>
      <c r="C237">
        <v>2.3651</v>
      </c>
      <c r="D237">
        <v>0.35754999999999998</v>
      </c>
      <c r="E237">
        <v>-22.491</v>
      </c>
      <c r="F237">
        <v>2.1335000000000002</v>
      </c>
      <c r="G237">
        <v>1.9133</v>
      </c>
      <c r="H237">
        <v>0.22026999999999999</v>
      </c>
      <c r="I237">
        <v>-48.563000000000002</v>
      </c>
      <c r="J237">
        <v>2.7225999999999999</v>
      </c>
      <c r="K237">
        <v>2.2776999999999998</v>
      </c>
      <c r="L237">
        <v>0.44491999999999998</v>
      </c>
      <c r="M237">
        <v>-48.563000000000002</v>
      </c>
      <c r="N237">
        <v>2.1335000000000002</v>
      </c>
      <c r="O237">
        <v>1.8641000000000001</v>
      </c>
      <c r="P237">
        <v>0.26941999999999999</v>
      </c>
      <c r="Q237">
        <v>-23.995000000000001</v>
      </c>
      <c r="R237">
        <v>2.6928000000000001</v>
      </c>
      <c r="S237">
        <v>1.6774</v>
      </c>
      <c r="T237">
        <v>1.0155000000000001</v>
      </c>
      <c r="U237">
        <v>-23.995000000000001</v>
      </c>
      <c r="V237">
        <v>1.5185</v>
      </c>
      <c r="W237">
        <v>1.2009000000000001</v>
      </c>
      <c r="X237">
        <v>0.31763999999999998</v>
      </c>
      <c r="Y237">
        <v>-46.249000000000002</v>
      </c>
      <c r="Z237">
        <v>2.6928000000000001</v>
      </c>
      <c r="AA237">
        <v>1.4918</v>
      </c>
      <c r="AB237">
        <v>1.2010000000000001</v>
      </c>
      <c r="AC237">
        <v>-46.249000000000002</v>
      </c>
      <c r="AD237">
        <v>1.5185</v>
      </c>
      <c r="AE237">
        <v>1.1204000000000001</v>
      </c>
      <c r="AF237">
        <v>0.39809</v>
      </c>
    </row>
    <row r="238" spans="1:32" x14ac:dyDescent="0.3">
      <c r="A238">
        <v>-24.471</v>
      </c>
      <c r="B238">
        <v>1.6628000000000001</v>
      </c>
      <c r="C238">
        <v>2.9573999999999998</v>
      </c>
      <c r="D238">
        <v>-1.2947</v>
      </c>
      <c r="E238">
        <v>-24.471</v>
      </c>
      <c r="F238">
        <v>1.5682</v>
      </c>
      <c r="G238">
        <v>2.2502</v>
      </c>
      <c r="H238">
        <v>-0.68200000000000005</v>
      </c>
      <c r="I238">
        <v>-49.027000000000001</v>
      </c>
      <c r="J238">
        <v>1.6628000000000001</v>
      </c>
      <c r="K238">
        <v>2.1364000000000001</v>
      </c>
      <c r="L238">
        <v>-0.47364000000000001</v>
      </c>
      <c r="M238">
        <v>-49.027000000000001</v>
      </c>
      <c r="N238">
        <v>1.5682</v>
      </c>
      <c r="O238">
        <v>1.7767999999999999</v>
      </c>
      <c r="P238">
        <v>-0.20860000000000001</v>
      </c>
      <c r="Q238">
        <v>-23.469000000000001</v>
      </c>
      <c r="R238">
        <v>0.95423999999999998</v>
      </c>
      <c r="S238">
        <v>1.4404999999999999</v>
      </c>
      <c r="T238">
        <v>-0.48629</v>
      </c>
      <c r="U238">
        <v>-23.469000000000001</v>
      </c>
      <c r="V238">
        <v>0.84509999999999996</v>
      </c>
      <c r="W238">
        <v>1.0550999999999999</v>
      </c>
      <c r="X238">
        <v>-0.21</v>
      </c>
      <c r="Y238">
        <v>-46.530999999999999</v>
      </c>
      <c r="Z238">
        <v>0.95423999999999998</v>
      </c>
      <c r="AA238">
        <v>1.4342999999999999</v>
      </c>
      <c r="AB238">
        <v>-0.48005999999999999</v>
      </c>
      <c r="AC238">
        <v>-46.530999999999999</v>
      </c>
      <c r="AD238">
        <v>0.84509999999999996</v>
      </c>
      <c r="AE238">
        <v>1.079</v>
      </c>
      <c r="AF238">
        <v>-0.23394000000000001</v>
      </c>
    </row>
    <row r="239" spans="1:32" x14ac:dyDescent="0.3">
      <c r="A239">
        <v>-24.759</v>
      </c>
      <c r="B239">
        <v>2.4346000000000001</v>
      </c>
      <c r="C239">
        <v>3.0436000000000001</v>
      </c>
      <c r="D239">
        <v>-0.60897999999999997</v>
      </c>
      <c r="E239">
        <v>-24.759</v>
      </c>
      <c r="F239">
        <v>2.0373999999999999</v>
      </c>
      <c r="G239">
        <v>2.2991999999999999</v>
      </c>
      <c r="H239">
        <v>-0.26177</v>
      </c>
      <c r="I239">
        <v>-48.502000000000002</v>
      </c>
      <c r="J239">
        <v>2.4346000000000001</v>
      </c>
      <c r="K239">
        <v>2.2963</v>
      </c>
      <c r="L239">
        <v>0.13830000000000001</v>
      </c>
      <c r="M239">
        <v>-48.502000000000002</v>
      </c>
      <c r="N239">
        <v>2.0373999999999999</v>
      </c>
      <c r="O239">
        <v>1.8755999999999999</v>
      </c>
      <c r="P239">
        <v>0.16184999999999999</v>
      </c>
      <c r="Q239">
        <v>-22.858000000000001</v>
      </c>
      <c r="R239">
        <v>0.47711999999999999</v>
      </c>
      <c r="S239">
        <v>1.1661999999999999</v>
      </c>
      <c r="T239">
        <v>-0.68906000000000001</v>
      </c>
      <c r="U239">
        <v>-22.858000000000001</v>
      </c>
      <c r="V239">
        <v>0.30103000000000002</v>
      </c>
      <c r="W239">
        <v>0.88621000000000005</v>
      </c>
      <c r="X239">
        <v>-0.58518000000000003</v>
      </c>
      <c r="Y239">
        <v>-47.220999999999997</v>
      </c>
      <c r="Z239">
        <v>0.47711999999999999</v>
      </c>
      <c r="AA239">
        <v>1.2936000000000001</v>
      </c>
      <c r="AB239">
        <v>-0.81652000000000002</v>
      </c>
      <c r="AC239">
        <v>-47.220999999999997</v>
      </c>
      <c r="AD239">
        <v>0.30103000000000002</v>
      </c>
      <c r="AE239">
        <v>0.9778</v>
      </c>
      <c r="AF239">
        <v>-0.67676999999999998</v>
      </c>
    </row>
    <row r="240" spans="1:32" x14ac:dyDescent="0.3">
      <c r="A240">
        <v>-20.558</v>
      </c>
      <c r="B240">
        <v>3.4161000000000001</v>
      </c>
      <c r="C240">
        <v>1.7869999999999999</v>
      </c>
      <c r="D240">
        <v>1.6292</v>
      </c>
      <c r="E240">
        <v>-20.558</v>
      </c>
      <c r="F240">
        <v>2.4563999999999999</v>
      </c>
      <c r="G240">
        <v>1.5844</v>
      </c>
      <c r="H240">
        <v>0.87192999999999998</v>
      </c>
      <c r="I240">
        <v>-48.567</v>
      </c>
      <c r="J240">
        <v>3.4161000000000001</v>
      </c>
      <c r="K240">
        <v>2.2765</v>
      </c>
      <c r="L240">
        <v>1.1396999999999999</v>
      </c>
      <c r="M240">
        <v>-48.567</v>
      </c>
      <c r="N240">
        <v>2.4563999999999999</v>
      </c>
      <c r="O240">
        <v>1.8633</v>
      </c>
      <c r="P240">
        <v>0.59302999999999995</v>
      </c>
      <c r="Q240">
        <v>-21.855</v>
      </c>
      <c r="R240">
        <v>0.69896999999999998</v>
      </c>
      <c r="S240">
        <v>0.71499999999999997</v>
      </c>
      <c r="T240">
        <v>-1.6035000000000001E-2</v>
      </c>
      <c r="U240">
        <v>-21.855</v>
      </c>
      <c r="V240">
        <v>0.69896999999999998</v>
      </c>
      <c r="W240">
        <v>0.60846999999999996</v>
      </c>
      <c r="X240">
        <v>9.0498999999999996E-2</v>
      </c>
      <c r="Y240">
        <v>-50.689</v>
      </c>
      <c r="Z240">
        <v>0.69896999999999998</v>
      </c>
      <c r="AA240">
        <v>0.58667000000000002</v>
      </c>
      <c r="AB240">
        <v>0.1123</v>
      </c>
      <c r="AC240">
        <v>-50.689</v>
      </c>
      <c r="AD240">
        <v>0.69896999999999998</v>
      </c>
      <c r="AE240">
        <v>0.46892</v>
      </c>
      <c r="AF240">
        <v>0.23005</v>
      </c>
    </row>
    <row r="241" spans="1:32" x14ac:dyDescent="0.3">
      <c r="A241">
        <v>-21.192</v>
      </c>
      <c r="B241">
        <v>2.4392999999999998</v>
      </c>
      <c r="C241">
        <v>1.9763999999999999</v>
      </c>
      <c r="D241">
        <v>0.46293000000000001</v>
      </c>
      <c r="E241">
        <v>-21.192</v>
      </c>
      <c r="F241">
        <v>2.1846999999999999</v>
      </c>
      <c r="G241">
        <v>1.6921999999999999</v>
      </c>
      <c r="H241">
        <v>0.49251</v>
      </c>
      <c r="I241">
        <v>-48.162999999999997</v>
      </c>
      <c r="J241">
        <v>2.4392999999999998</v>
      </c>
      <c r="K241">
        <v>2.3997000000000002</v>
      </c>
      <c r="L241">
        <v>3.9632000000000001E-2</v>
      </c>
      <c r="M241">
        <v>-48.162999999999997</v>
      </c>
      <c r="N241">
        <v>2.1846999999999999</v>
      </c>
      <c r="O241">
        <v>1.9395</v>
      </c>
      <c r="P241">
        <v>0.24521000000000001</v>
      </c>
      <c r="Q241">
        <v>-23.652999999999999</v>
      </c>
      <c r="R241">
        <v>2.9165000000000001</v>
      </c>
      <c r="S241">
        <v>1.5233000000000001</v>
      </c>
      <c r="T241">
        <v>1.3931</v>
      </c>
      <c r="U241">
        <v>-23.652999999999999</v>
      </c>
      <c r="V241">
        <v>1.8976</v>
      </c>
      <c r="W241">
        <v>1.1061000000000001</v>
      </c>
      <c r="X241">
        <v>0.79156000000000004</v>
      </c>
      <c r="Y241">
        <v>-47.22</v>
      </c>
      <c r="Z241">
        <v>2.9165000000000001</v>
      </c>
      <c r="AA241">
        <v>1.2938000000000001</v>
      </c>
      <c r="AB241">
        <v>1.6227</v>
      </c>
      <c r="AC241">
        <v>-47.22</v>
      </c>
      <c r="AD241">
        <v>1.8976</v>
      </c>
      <c r="AE241">
        <v>0.97789000000000004</v>
      </c>
      <c r="AF241">
        <v>0.91974</v>
      </c>
    </row>
    <row r="242" spans="1:32" x14ac:dyDescent="0.3">
      <c r="A242">
        <v>-23.509</v>
      </c>
      <c r="B242">
        <v>3.0318000000000001</v>
      </c>
      <c r="C242">
        <v>2.6695000000000002</v>
      </c>
      <c r="D242">
        <v>0.36230000000000001</v>
      </c>
      <c r="E242">
        <v>-23.509</v>
      </c>
      <c r="F242">
        <v>2.2429999999999999</v>
      </c>
      <c r="G242">
        <v>2.0863999999999998</v>
      </c>
      <c r="H242">
        <v>0.15659999999999999</v>
      </c>
      <c r="I242">
        <v>-46.875</v>
      </c>
      <c r="J242">
        <v>3.0318000000000001</v>
      </c>
      <c r="K242">
        <v>2.7921</v>
      </c>
      <c r="L242">
        <v>0.23968999999999999</v>
      </c>
      <c r="M242">
        <v>-46.875</v>
      </c>
      <c r="N242">
        <v>2.2429999999999999</v>
      </c>
      <c r="O242">
        <v>2.1819000000000002</v>
      </c>
      <c r="P242">
        <v>6.1121000000000002E-2</v>
      </c>
      <c r="Q242">
        <v>-23.204999999999998</v>
      </c>
      <c r="R242">
        <v>0.77815000000000001</v>
      </c>
      <c r="S242">
        <v>1.3220000000000001</v>
      </c>
      <c r="T242">
        <v>-0.54381999999999997</v>
      </c>
      <c r="U242">
        <v>-23.204999999999998</v>
      </c>
      <c r="V242">
        <v>0.77815000000000001</v>
      </c>
      <c r="W242">
        <v>0.98211000000000004</v>
      </c>
      <c r="X242">
        <v>-0.20396</v>
      </c>
      <c r="Y242">
        <v>-46.155999999999999</v>
      </c>
      <c r="Z242">
        <v>0.77815000000000001</v>
      </c>
      <c r="AA242">
        <v>1.5106999999999999</v>
      </c>
      <c r="AB242">
        <v>-0.73255000000000003</v>
      </c>
      <c r="AC242">
        <v>-46.155999999999999</v>
      </c>
      <c r="AD242">
        <v>0.77815000000000001</v>
      </c>
      <c r="AE242">
        <v>1.1339999999999999</v>
      </c>
      <c r="AF242">
        <v>-0.35587999999999997</v>
      </c>
    </row>
    <row r="243" spans="1:32" x14ac:dyDescent="0.3">
      <c r="A243">
        <v>-21.920999999999999</v>
      </c>
      <c r="B243">
        <v>0.90308999999999995</v>
      </c>
      <c r="C243">
        <v>2.1945999999999999</v>
      </c>
      <c r="D243">
        <v>-1.2915000000000001</v>
      </c>
      <c r="E243">
        <v>-21.920999999999999</v>
      </c>
      <c r="F243">
        <v>0.77815000000000001</v>
      </c>
      <c r="G243">
        <v>1.8163</v>
      </c>
      <c r="H243">
        <v>-1.0381</v>
      </c>
      <c r="I243">
        <v>-50.734999999999999</v>
      </c>
      <c r="J243">
        <v>0.90308999999999995</v>
      </c>
      <c r="K243">
        <v>1.6162000000000001</v>
      </c>
      <c r="L243">
        <v>-0.71306000000000003</v>
      </c>
      <c r="M243">
        <v>-50.734999999999999</v>
      </c>
      <c r="N243">
        <v>0.77815000000000001</v>
      </c>
      <c r="O243">
        <v>1.4554</v>
      </c>
      <c r="P243">
        <v>-0.67725000000000002</v>
      </c>
      <c r="Q243">
        <v>-24.707000000000001</v>
      </c>
      <c r="R243">
        <v>3.4237000000000002</v>
      </c>
      <c r="S243">
        <v>1.9974000000000001</v>
      </c>
      <c r="T243">
        <v>1.4262999999999999</v>
      </c>
      <c r="U243">
        <v>-24.707000000000001</v>
      </c>
      <c r="V243">
        <v>2.1614</v>
      </c>
      <c r="W243">
        <v>1.3978999999999999</v>
      </c>
      <c r="X243">
        <v>0.76344999999999996</v>
      </c>
      <c r="Y243">
        <v>-47.552999999999997</v>
      </c>
      <c r="Z243">
        <v>3.4237000000000002</v>
      </c>
      <c r="AA243">
        <v>1.226</v>
      </c>
      <c r="AB243">
        <v>2.1978</v>
      </c>
      <c r="AC243">
        <v>-47.552999999999997</v>
      </c>
      <c r="AD243">
        <v>2.1614</v>
      </c>
      <c r="AE243">
        <v>0.92908000000000002</v>
      </c>
      <c r="AF243">
        <v>1.2323</v>
      </c>
    </row>
    <row r="244" spans="1:32" x14ac:dyDescent="0.3">
      <c r="A244">
        <v>-20.891999999999999</v>
      </c>
      <c r="B244">
        <v>3.3978000000000002</v>
      </c>
      <c r="C244">
        <v>1.8867</v>
      </c>
      <c r="D244">
        <v>1.5109999999999999</v>
      </c>
      <c r="E244">
        <v>-20.891999999999999</v>
      </c>
      <c r="F244">
        <v>2.3944999999999999</v>
      </c>
      <c r="G244">
        <v>1.6412</v>
      </c>
      <c r="H244">
        <v>0.75327999999999995</v>
      </c>
      <c r="I244">
        <v>-47.585999999999999</v>
      </c>
      <c r="J244">
        <v>3.3978000000000002</v>
      </c>
      <c r="K244">
        <v>2.5754000000000001</v>
      </c>
      <c r="L244">
        <v>0.82238</v>
      </c>
      <c r="M244">
        <v>-47.585999999999999</v>
      </c>
      <c r="N244">
        <v>2.3944999999999999</v>
      </c>
      <c r="O244">
        <v>2.048</v>
      </c>
      <c r="P244">
        <v>0.34643000000000002</v>
      </c>
      <c r="Q244">
        <v>-24.739000000000001</v>
      </c>
      <c r="R244">
        <v>2.2648000000000001</v>
      </c>
      <c r="S244">
        <v>2.0118999999999998</v>
      </c>
      <c r="T244">
        <v>0.25286999999999998</v>
      </c>
      <c r="U244">
        <v>-24.739000000000001</v>
      </c>
      <c r="V244">
        <v>0.69896999999999998</v>
      </c>
      <c r="W244">
        <v>1.4069</v>
      </c>
      <c r="X244">
        <v>-0.70787999999999995</v>
      </c>
      <c r="Y244">
        <v>-47.554000000000002</v>
      </c>
      <c r="Z244">
        <v>2.2648000000000001</v>
      </c>
      <c r="AA244">
        <v>1.2257</v>
      </c>
      <c r="AB244">
        <v>1.0390999999999999</v>
      </c>
      <c r="AC244">
        <v>-47.554000000000002</v>
      </c>
      <c r="AD244">
        <v>0.69896999999999998</v>
      </c>
      <c r="AE244">
        <v>0.92889999999999995</v>
      </c>
      <c r="AF244">
        <v>-0.22993</v>
      </c>
    </row>
    <row r="245" spans="1:32" x14ac:dyDescent="0.3">
      <c r="A245">
        <v>-22.324999999999999</v>
      </c>
      <c r="B245">
        <v>3.4597000000000002</v>
      </c>
      <c r="C245">
        <v>2.3153999999999999</v>
      </c>
      <c r="D245">
        <v>1.1443000000000001</v>
      </c>
      <c r="E245">
        <v>-22.324999999999999</v>
      </c>
      <c r="F245">
        <v>2.4361999999999999</v>
      </c>
      <c r="G245">
        <v>1.885</v>
      </c>
      <c r="H245">
        <v>0.55113999999999996</v>
      </c>
      <c r="I245">
        <v>-49.082999999999998</v>
      </c>
      <c r="J245">
        <v>3.4597000000000002</v>
      </c>
      <c r="K245">
        <v>2.1194000000000002</v>
      </c>
      <c r="L245">
        <v>1.3403</v>
      </c>
      <c r="M245">
        <v>-49.082999999999998</v>
      </c>
      <c r="N245">
        <v>2.4361999999999999</v>
      </c>
      <c r="O245">
        <v>1.7663</v>
      </c>
      <c r="P245">
        <v>0.66986999999999997</v>
      </c>
      <c r="Q245">
        <v>-23.789000000000001</v>
      </c>
      <c r="R245">
        <v>0.77815000000000001</v>
      </c>
      <c r="S245">
        <v>1.5845</v>
      </c>
      <c r="T245">
        <v>-0.80633999999999995</v>
      </c>
      <c r="U245">
        <v>-23.789000000000001</v>
      </c>
      <c r="V245">
        <v>0.77815000000000001</v>
      </c>
      <c r="W245">
        <v>1.1436999999999999</v>
      </c>
      <c r="X245">
        <v>-0.36557000000000001</v>
      </c>
      <c r="Y245">
        <v>-45.353999999999999</v>
      </c>
      <c r="Z245">
        <v>0.77815000000000001</v>
      </c>
      <c r="AA245">
        <v>1.6741999999999999</v>
      </c>
      <c r="AB245">
        <v>-0.89609000000000005</v>
      </c>
      <c r="AC245">
        <v>-45.353999999999999</v>
      </c>
      <c r="AD245">
        <v>0.77815000000000001</v>
      </c>
      <c r="AE245">
        <v>1.2517</v>
      </c>
      <c r="AF245">
        <v>-0.47360000000000002</v>
      </c>
    </row>
    <row r="246" spans="1:32" x14ac:dyDescent="0.3">
      <c r="A246">
        <v>-20.95</v>
      </c>
      <c r="B246">
        <v>2.9903</v>
      </c>
      <c r="C246">
        <v>1.9039999999999999</v>
      </c>
      <c r="D246">
        <v>1.0863</v>
      </c>
      <c r="E246">
        <v>-20.95</v>
      </c>
      <c r="F246">
        <v>2.3784000000000001</v>
      </c>
      <c r="G246">
        <v>1.651</v>
      </c>
      <c r="H246">
        <v>0.72738000000000003</v>
      </c>
      <c r="I246">
        <v>-48.476999999999997</v>
      </c>
      <c r="J246">
        <v>2.9903</v>
      </c>
      <c r="K246">
        <v>2.3039000000000001</v>
      </c>
      <c r="L246">
        <v>0.68645999999999996</v>
      </c>
      <c r="M246">
        <v>-48.476999999999997</v>
      </c>
      <c r="N246">
        <v>2.3784000000000001</v>
      </c>
      <c r="O246">
        <v>1.8803000000000001</v>
      </c>
      <c r="P246">
        <v>0.49812000000000001</v>
      </c>
      <c r="Q246">
        <v>-23.082000000000001</v>
      </c>
      <c r="R246">
        <v>0.90308999999999995</v>
      </c>
      <c r="S246">
        <v>1.2665999999999999</v>
      </c>
      <c r="T246">
        <v>-0.36348000000000003</v>
      </c>
      <c r="U246">
        <v>-23.082000000000001</v>
      </c>
      <c r="V246">
        <v>0.60206000000000004</v>
      </c>
      <c r="W246">
        <v>0.94801000000000002</v>
      </c>
      <c r="X246">
        <v>-0.34594999999999998</v>
      </c>
      <c r="Y246">
        <v>-47.212000000000003</v>
      </c>
      <c r="Z246">
        <v>0.90308999999999995</v>
      </c>
      <c r="AA246">
        <v>1.2954000000000001</v>
      </c>
      <c r="AB246">
        <v>-0.39234999999999998</v>
      </c>
      <c r="AC246">
        <v>-47.212000000000003</v>
      </c>
      <c r="AD246">
        <v>0.60206000000000004</v>
      </c>
      <c r="AE246">
        <v>0.97909000000000002</v>
      </c>
      <c r="AF246">
        <v>-0.37702999999999998</v>
      </c>
    </row>
    <row r="247" spans="1:32" x14ac:dyDescent="0.3">
      <c r="A247">
        <v>-21.268999999999998</v>
      </c>
      <c r="B247">
        <v>0.47711999999999999</v>
      </c>
      <c r="C247">
        <v>1.9995000000000001</v>
      </c>
      <c r="D247">
        <v>-1.5224</v>
      </c>
      <c r="E247">
        <v>-21.268999999999998</v>
      </c>
      <c r="F247">
        <v>0.47711999999999999</v>
      </c>
      <c r="G247">
        <v>1.7053</v>
      </c>
      <c r="H247">
        <v>-1.2282</v>
      </c>
      <c r="I247">
        <v>-50.811999999999998</v>
      </c>
      <c r="J247">
        <v>0.47711999999999999</v>
      </c>
      <c r="K247">
        <v>1.5927</v>
      </c>
      <c r="L247">
        <v>-1.1155999999999999</v>
      </c>
      <c r="M247">
        <v>-50.811999999999998</v>
      </c>
      <c r="N247">
        <v>0.47711999999999999</v>
      </c>
      <c r="O247">
        <v>1.4409000000000001</v>
      </c>
      <c r="P247">
        <v>-0.96379000000000004</v>
      </c>
      <c r="Q247">
        <v>-23.35</v>
      </c>
      <c r="R247">
        <v>1.6901999999999999</v>
      </c>
      <c r="S247">
        <v>1.3874</v>
      </c>
      <c r="T247">
        <v>0.30282999999999999</v>
      </c>
      <c r="U247">
        <v>-23.35</v>
      </c>
      <c r="V247">
        <v>1.5563</v>
      </c>
      <c r="W247">
        <v>1.0224</v>
      </c>
      <c r="X247">
        <v>0.53393000000000002</v>
      </c>
      <c r="Y247">
        <v>-47.69</v>
      </c>
      <c r="Z247">
        <v>1.6901999999999999</v>
      </c>
      <c r="AA247">
        <v>1.1980999999999999</v>
      </c>
      <c r="AB247">
        <v>0.49212</v>
      </c>
      <c r="AC247">
        <v>-47.69</v>
      </c>
      <c r="AD247">
        <v>1.5563</v>
      </c>
      <c r="AE247">
        <v>0.90900999999999998</v>
      </c>
      <c r="AF247">
        <v>0.64729000000000003</v>
      </c>
    </row>
    <row r="248" spans="1:32" x14ac:dyDescent="0.3">
      <c r="A248">
        <v>-23.013999999999999</v>
      </c>
      <c r="B248">
        <v>1.9444999999999999</v>
      </c>
      <c r="C248">
        <v>2.5213000000000001</v>
      </c>
      <c r="D248">
        <v>-0.57686000000000004</v>
      </c>
      <c r="E248">
        <v>-23.013999999999999</v>
      </c>
      <c r="F248">
        <v>1.8062</v>
      </c>
      <c r="G248">
        <v>2.0022000000000002</v>
      </c>
      <c r="H248">
        <v>-0.19597000000000001</v>
      </c>
      <c r="I248">
        <v>-49.473999999999997</v>
      </c>
      <c r="J248">
        <v>1.9444999999999999</v>
      </c>
      <c r="K248">
        <v>2.0002</v>
      </c>
      <c r="L248">
        <v>-5.5766000000000003E-2</v>
      </c>
      <c r="M248">
        <v>-49.473999999999997</v>
      </c>
      <c r="N248">
        <v>1.8062</v>
      </c>
      <c r="O248">
        <v>1.6927000000000001</v>
      </c>
      <c r="P248">
        <v>0.11348</v>
      </c>
      <c r="Q248">
        <v>-24.584</v>
      </c>
      <c r="R248">
        <v>0</v>
      </c>
      <c r="S248">
        <v>1.9422999999999999</v>
      </c>
      <c r="T248">
        <v>-1.9422999999999999</v>
      </c>
      <c r="U248">
        <v>-24.584</v>
      </c>
      <c r="V248">
        <v>0</v>
      </c>
      <c r="W248">
        <v>1.3640000000000001</v>
      </c>
      <c r="X248">
        <v>-1.3640000000000001</v>
      </c>
      <c r="Y248">
        <v>-48.59</v>
      </c>
      <c r="Z248">
        <v>0</v>
      </c>
      <c r="AA248">
        <v>1.0146999999999999</v>
      </c>
      <c r="AB248">
        <v>-1.0146999999999999</v>
      </c>
      <c r="AC248">
        <v>-48.59</v>
      </c>
      <c r="AD248">
        <v>0</v>
      </c>
      <c r="AE248">
        <v>0.77700000000000002</v>
      </c>
      <c r="AF248">
        <v>-0.77700000000000002</v>
      </c>
    </row>
    <row r="249" spans="1:32" x14ac:dyDescent="0.3">
      <c r="A249">
        <v>-23.853999999999999</v>
      </c>
      <c r="B249">
        <v>3.7172999999999998</v>
      </c>
      <c r="C249">
        <v>2.7726999999999999</v>
      </c>
      <c r="D249">
        <v>0.94452000000000003</v>
      </c>
      <c r="E249">
        <v>-23.853999999999999</v>
      </c>
      <c r="F249">
        <v>2.5065</v>
      </c>
      <c r="G249">
        <v>2.1452</v>
      </c>
      <c r="H249">
        <v>0.36135</v>
      </c>
      <c r="I249">
        <v>-46.137</v>
      </c>
      <c r="J249">
        <v>3.7172999999999998</v>
      </c>
      <c r="K249">
        <v>3.0169999999999999</v>
      </c>
      <c r="L249">
        <v>0.70026999999999995</v>
      </c>
      <c r="M249">
        <v>-46.137</v>
      </c>
      <c r="N249">
        <v>2.5065</v>
      </c>
      <c r="O249">
        <v>2.3208000000000002</v>
      </c>
      <c r="P249">
        <v>0.18567</v>
      </c>
      <c r="Q249">
        <v>-24.186</v>
      </c>
      <c r="R249">
        <v>3.1892</v>
      </c>
      <c r="S249">
        <v>1.7632000000000001</v>
      </c>
      <c r="T249">
        <v>1.4259999999999999</v>
      </c>
      <c r="U249">
        <v>-24.186</v>
      </c>
      <c r="V249">
        <v>1.5682</v>
      </c>
      <c r="W249">
        <v>1.2537</v>
      </c>
      <c r="X249">
        <v>0.31446000000000002</v>
      </c>
      <c r="Y249">
        <v>-46.790999999999997</v>
      </c>
      <c r="Z249">
        <v>3.1892</v>
      </c>
      <c r="AA249">
        <v>1.3813</v>
      </c>
      <c r="AB249">
        <v>1.8079000000000001</v>
      </c>
      <c r="AC249">
        <v>-46.790999999999997</v>
      </c>
      <c r="AD249">
        <v>1.5682</v>
      </c>
      <c r="AE249">
        <v>1.0408999999999999</v>
      </c>
      <c r="AF249">
        <v>0.52729999999999999</v>
      </c>
    </row>
    <row r="250" spans="1:32" x14ac:dyDescent="0.3">
      <c r="A250">
        <v>-21.402999999999999</v>
      </c>
      <c r="B250">
        <v>1.3222</v>
      </c>
      <c r="C250">
        <v>2.0394999999999999</v>
      </c>
      <c r="D250">
        <v>-0.71725000000000005</v>
      </c>
      <c r="E250">
        <v>-21.402999999999999</v>
      </c>
      <c r="F250">
        <v>1.2787999999999999</v>
      </c>
      <c r="G250">
        <v>1.7281</v>
      </c>
      <c r="H250">
        <v>-0.44929999999999998</v>
      </c>
      <c r="I250">
        <v>-50.481000000000002</v>
      </c>
      <c r="J250">
        <v>1.3222</v>
      </c>
      <c r="K250">
        <v>1.6935</v>
      </c>
      <c r="L250">
        <v>-0.37124000000000001</v>
      </c>
      <c r="M250">
        <v>-50.481000000000002</v>
      </c>
      <c r="N250">
        <v>1.2787999999999999</v>
      </c>
      <c r="O250">
        <v>1.5032000000000001</v>
      </c>
      <c r="P250">
        <v>-0.22441</v>
      </c>
      <c r="Q250">
        <v>-23.588000000000001</v>
      </c>
      <c r="R250">
        <v>3.5234999999999999</v>
      </c>
      <c r="S250">
        <v>1.4942</v>
      </c>
      <c r="T250">
        <v>2.0293000000000001</v>
      </c>
      <c r="U250">
        <v>-23.588000000000001</v>
      </c>
      <c r="V250">
        <v>2.2877999999999998</v>
      </c>
      <c r="W250">
        <v>1.0881000000000001</v>
      </c>
      <c r="X250">
        <v>1.1997</v>
      </c>
      <c r="Y250">
        <v>-48.045999999999999</v>
      </c>
      <c r="Z250">
        <v>3.5234999999999999</v>
      </c>
      <c r="AA250">
        <v>1.1254999999999999</v>
      </c>
      <c r="AB250">
        <v>2.3980000000000001</v>
      </c>
      <c r="AC250">
        <v>-48.045999999999999</v>
      </c>
      <c r="AD250">
        <v>2.2877999999999998</v>
      </c>
      <c r="AE250">
        <v>0.85673999999999995</v>
      </c>
      <c r="AF250">
        <v>1.4311</v>
      </c>
    </row>
    <row r="251" spans="1:32" x14ac:dyDescent="0.3">
      <c r="A251">
        <v>-21.292000000000002</v>
      </c>
      <c r="B251">
        <v>2.2967</v>
      </c>
      <c r="C251">
        <v>2.0065</v>
      </c>
      <c r="D251">
        <v>0.29015000000000002</v>
      </c>
      <c r="E251">
        <v>-21.292000000000002</v>
      </c>
      <c r="F251">
        <v>2.0607000000000002</v>
      </c>
      <c r="G251">
        <v>1.7093</v>
      </c>
      <c r="H251">
        <v>0.35138999999999998</v>
      </c>
      <c r="I251">
        <v>-50.338999999999999</v>
      </c>
      <c r="J251">
        <v>2.2967</v>
      </c>
      <c r="K251">
        <v>1.7365999999999999</v>
      </c>
      <c r="L251">
        <v>0.56001999999999996</v>
      </c>
      <c r="M251">
        <v>-50.338999999999999</v>
      </c>
      <c r="N251">
        <v>2.0607000000000002</v>
      </c>
      <c r="O251">
        <v>1.5298</v>
      </c>
      <c r="P251">
        <v>0.53085000000000004</v>
      </c>
      <c r="Q251">
        <v>-23.983000000000001</v>
      </c>
      <c r="R251">
        <v>0</v>
      </c>
      <c r="S251">
        <v>1.6720999999999999</v>
      </c>
      <c r="T251">
        <v>-1.6720999999999999</v>
      </c>
      <c r="U251">
        <v>-23.983000000000001</v>
      </c>
      <c r="V251">
        <v>0</v>
      </c>
      <c r="W251">
        <v>1.1976</v>
      </c>
      <c r="X251">
        <v>-1.1976</v>
      </c>
      <c r="Y251">
        <v>-48.877000000000002</v>
      </c>
      <c r="Z251">
        <v>0</v>
      </c>
      <c r="AA251">
        <v>0.95601000000000003</v>
      </c>
      <c r="AB251">
        <v>-0.95601000000000003</v>
      </c>
      <c r="AC251">
        <v>-48.877000000000002</v>
      </c>
      <c r="AD251">
        <v>0</v>
      </c>
      <c r="AE251">
        <v>0.73477000000000003</v>
      </c>
      <c r="AF251">
        <v>-0.73477000000000003</v>
      </c>
    </row>
    <row r="252" spans="1:32" x14ac:dyDescent="0.3">
      <c r="A252">
        <v>-23.571000000000002</v>
      </c>
      <c r="B252">
        <v>2.6656</v>
      </c>
      <c r="C252">
        <v>2.6880999999999999</v>
      </c>
      <c r="D252">
        <v>-2.2512999999999998E-2</v>
      </c>
      <c r="E252">
        <v>-23.571000000000002</v>
      </c>
      <c r="F252">
        <v>2.2040999999999999</v>
      </c>
      <c r="G252">
        <v>2.097</v>
      </c>
      <c r="H252">
        <v>0.10711</v>
      </c>
      <c r="I252">
        <v>-46.040999999999997</v>
      </c>
      <c r="J252">
        <v>2.6656</v>
      </c>
      <c r="K252">
        <v>3.0459999999999998</v>
      </c>
      <c r="L252">
        <v>-0.38044</v>
      </c>
      <c r="M252">
        <v>-46.040999999999997</v>
      </c>
      <c r="N252">
        <v>2.2040999999999999</v>
      </c>
      <c r="O252">
        <v>2.3388</v>
      </c>
      <c r="P252">
        <v>-0.13466</v>
      </c>
      <c r="Q252">
        <v>-23.547000000000001</v>
      </c>
      <c r="R252">
        <v>0.69896999999999998</v>
      </c>
      <c r="S252">
        <v>1.4758</v>
      </c>
      <c r="T252">
        <v>-0.77683000000000002</v>
      </c>
      <c r="U252">
        <v>-23.547000000000001</v>
      </c>
      <c r="V252">
        <v>0.60206000000000004</v>
      </c>
      <c r="W252">
        <v>1.0768</v>
      </c>
      <c r="X252">
        <v>-0.47475000000000001</v>
      </c>
      <c r="Y252">
        <v>-46.933</v>
      </c>
      <c r="Z252">
        <v>0.69896999999999998</v>
      </c>
      <c r="AA252">
        <v>1.3523000000000001</v>
      </c>
      <c r="AB252">
        <v>-0.65332999999999997</v>
      </c>
      <c r="AC252">
        <v>-46.933</v>
      </c>
      <c r="AD252">
        <v>0.60206000000000004</v>
      </c>
      <c r="AE252">
        <v>1.02</v>
      </c>
      <c r="AF252">
        <v>-0.41794999999999999</v>
      </c>
    </row>
    <row r="253" spans="1:32" x14ac:dyDescent="0.3">
      <c r="A253">
        <v>-21.992000000000001</v>
      </c>
      <c r="B253">
        <v>3.0518999999999998</v>
      </c>
      <c r="C253">
        <v>2.2159</v>
      </c>
      <c r="D253">
        <v>0.83599999999999997</v>
      </c>
      <c r="E253">
        <v>-21.992000000000001</v>
      </c>
      <c r="F253">
        <v>2.2833000000000001</v>
      </c>
      <c r="G253">
        <v>1.8284</v>
      </c>
      <c r="H253">
        <v>0.45488000000000001</v>
      </c>
      <c r="I253">
        <v>-48.390999999999998</v>
      </c>
      <c r="J253">
        <v>3.0518999999999998</v>
      </c>
      <c r="K253">
        <v>2.3302999999999998</v>
      </c>
      <c r="L253">
        <v>0.72162000000000004</v>
      </c>
      <c r="M253">
        <v>-48.390999999999998</v>
      </c>
      <c r="N253">
        <v>2.2833000000000001</v>
      </c>
      <c r="O253">
        <v>1.8966000000000001</v>
      </c>
      <c r="P253">
        <v>0.38668999999999998</v>
      </c>
      <c r="Q253">
        <v>-22.436</v>
      </c>
      <c r="R253">
        <v>0</v>
      </c>
      <c r="S253">
        <v>0.97624</v>
      </c>
      <c r="T253">
        <v>-0.97624</v>
      </c>
      <c r="U253">
        <v>-22.436</v>
      </c>
      <c r="V253">
        <v>0</v>
      </c>
      <c r="W253">
        <v>0.76927999999999996</v>
      </c>
      <c r="X253">
        <v>-0.76927999999999996</v>
      </c>
      <c r="Y253">
        <v>-46.820999999999998</v>
      </c>
      <c r="Z253">
        <v>0</v>
      </c>
      <c r="AA253">
        <v>1.3752</v>
      </c>
      <c r="AB253">
        <v>-1.3752</v>
      </c>
      <c r="AC253">
        <v>-46.820999999999998</v>
      </c>
      <c r="AD253">
        <v>0</v>
      </c>
      <c r="AE253">
        <v>1.0365</v>
      </c>
      <c r="AF253">
        <v>-1.0365</v>
      </c>
    </row>
    <row r="254" spans="1:32" x14ac:dyDescent="0.3">
      <c r="A254">
        <v>-22.134</v>
      </c>
      <c r="B254">
        <v>2.6084999999999998</v>
      </c>
      <c r="C254">
        <v>2.2582</v>
      </c>
      <c r="D254">
        <v>0.3503</v>
      </c>
      <c r="E254">
        <v>-22.134</v>
      </c>
      <c r="F254">
        <v>2.1703000000000001</v>
      </c>
      <c r="G254">
        <v>1.8525</v>
      </c>
      <c r="H254">
        <v>0.31777</v>
      </c>
      <c r="I254">
        <v>-48.52</v>
      </c>
      <c r="J254">
        <v>2.6084999999999998</v>
      </c>
      <c r="K254">
        <v>2.2907000000000002</v>
      </c>
      <c r="L254">
        <v>0.31779000000000002</v>
      </c>
      <c r="M254">
        <v>-48.52</v>
      </c>
      <c r="N254">
        <v>2.1703000000000001</v>
      </c>
      <c r="O254">
        <v>1.8722000000000001</v>
      </c>
      <c r="P254">
        <v>0.29809999999999998</v>
      </c>
      <c r="Q254">
        <v>-23.477</v>
      </c>
      <c r="R254">
        <v>0</v>
      </c>
      <c r="S254">
        <v>1.4442999999999999</v>
      </c>
      <c r="T254">
        <v>-1.4442999999999999</v>
      </c>
      <c r="U254">
        <v>-23.477</v>
      </c>
      <c r="V254">
        <v>0</v>
      </c>
      <c r="W254">
        <v>1.0573999999999999</v>
      </c>
      <c r="X254">
        <v>-1.0573999999999999</v>
      </c>
      <c r="Y254">
        <v>-46.351999999999997</v>
      </c>
      <c r="Z254">
        <v>0</v>
      </c>
      <c r="AA254">
        <v>1.4709000000000001</v>
      </c>
      <c r="AB254">
        <v>-1.4709000000000001</v>
      </c>
      <c r="AC254">
        <v>-46.351999999999997</v>
      </c>
      <c r="AD254">
        <v>0</v>
      </c>
      <c r="AE254">
        <v>1.1053999999999999</v>
      </c>
      <c r="AF254">
        <v>-1.1053999999999999</v>
      </c>
    </row>
    <row r="255" spans="1:32" x14ac:dyDescent="0.3">
      <c r="A255">
        <v>-23.103000000000002</v>
      </c>
      <c r="B255">
        <v>3.0224000000000002</v>
      </c>
      <c r="C255">
        <v>2.548</v>
      </c>
      <c r="D255">
        <v>0.47448000000000001</v>
      </c>
      <c r="E255">
        <v>-23.103000000000002</v>
      </c>
      <c r="F255">
        <v>2.4409000000000001</v>
      </c>
      <c r="G255">
        <v>2.0173000000000001</v>
      </c>
      <c r="H255">
        <v>0.42362</v>
      </c>
      <c r="I255">
        <v>-48.26</v>
      </c>
      <c r="J255">
        <v>3.0224000000000002</v>
      </c>
      <c r="K255">
        <v>2.3700999999999999</v>
      </c>
      <c r="L255">
        <v>0.65234000000000003</v>
      </c>
      <c r="M255">
        <v>-48.26</v>
      </c>
      <c r="N255">
        <v>2.4409000000000001</v>
      </c>
      <c r="O255">
        <v>1.9212</v>
      </c>
      <c r="P255">
        <v>0.51973000000000003</v>
      </c>
      <c r="Q255">
        <v>-24.111999999999998</v>
      </c>
      <c r="R255">
        <v>1.6990000000000001</v>
      </c>
      <c r="S255">
        <v>1.73</v>
      </c>
      <c r="T255">
        <v>-3.0987000000000001E-2</v>
      </c>
      <c r="U255">
        <v>-24.111999999999998</v>
      </c>
      <c r="V255">
        <v>1.4914000000000001</v>
      </c>
      <c r="W255">
        <v>1.2333000000000001</v>
      </c>
      <c r="X255">
        <v>0.2581</v>
      </c>
      <c r="Y255">
        <v>-49.335999999999999</v>
      </c>
      <c r="Z255">
        <v>1.6990000000000001</v>
      </c>
      <c r="AA255">
        <v>0.86248999999999998</v>
      </c>
      <c r="AB255">
        <v>0.83648</v>
      </c>
      <c r="AC255">
        <v>-49.335999999999999</v>
      </c>
      <c r="AD255">
        <v>1.4914000000000001</v>
      </c>
      <c r="AE255">
        <v>0.66746000000000005</v>
      </c>
      <c r="AF255">
        <v>0.82389999999999997</v>
      </c>
    </row>
    <row r="256" spans="1:32" x14ac:dyDescent="0.3">
      <c r="A256">
        <v>-23.282</v>
      </c>
      <c r="B256">
        <v>2.8948999999999998</v>
      </c>
      <c r="C256">
        <v>2.6015999999999999</v>
      </c>
      <c r="D256">
        <v>0.29325000000000001</v>
      </c>
      <c r="E256">
        <v>-23.282</v>
      </c>
      <c r="F256">
        <v>2.2504</v>
      </c>
      <c r="G256">
        <v>2.0478000000000001</v>
      </c>
      <c r="H256">
        <v>0.2026</v>
      </c>
      <c r="I256">
        <v>-47.670999999999999</v>
      </c>
      <c r="J256">
        <v>2.8948999999999998</v>
      </c>
      <c r="K256">
        <v>2.5493999999999999</v>
      </c>
      <c r="L256">
        <v>0.34549000000000002</v>
      </c>
      <c r="M256">
        <v>-47.670999999999999</v>
      </c>
      <c r="N256">
        <v>2.2504</v>
      </c>
      <c r="O256">
        <v>2.032</v>
      </c>
      <c r="P256">
        <v>0.21847</v>
      </c>
      <c r="Q256">
        <v>-23.004999999999999</v>
      </c>
      <c r="R256">
        <v>2.2742</v>
      </c>
      <c r="S256">
        <v>1.232</v>
      </c>
      <c r="T256">
        <v>1.0421</v>
      </c>
      <c r="U256">
        <v>-23.004999999999999</v>
      </c>
      <c r="V256">
        <v>1.8261000000000001</v>
      </c>
      <c r="W256">
        <v>0.92674999999999996</v>
      </c>
      <c r="X256">
        <v>0.89932000000000001</v>
      </c>
      <c r="Y256">
        <v>-46.838000000000001</v>
      </c>
      <c r="Z256">
        <v>2.2742</v>
      </c>
      <c r="AA256">
        <v>1.3717999999999999</v>
      </c>
      <c r="AB256">
        <v>0.90232999999999997</v>
      </c>
      <c r="AC256">
        <v>-46.838000000000001</v>
      </c>
      <c r="AD256">
        <v>1.8261000000000001</v>
      </c>
      <c r="AE256">
        <v>1.0341</v>
      </c>
      <c r="AF256">
        <v>0.79200000000000004</v>
      </c>
    </row>
    <row r="257" spans="1:32" x14ac:dyDescent="0.3">
      <c r="A257">
        <v>-23.131</v>
      </c>
      <c r="B257">
        <v>2.1429999999999998</v>
      </c>
      <c r="C257">
        <v>2.5564</v>
      </c>
      <c r="D257">
        <v>-0.41341</v>
      </c>
      <c r="E257">
        <v>-23.131</v>
      </c>
      <c r="F257">
        <v>1.9541999999999999</v>
      </c>
      <c r="G257">
        <v>2.0221</v>
      </c>
      <c r="H257">
        <v>-6.7866999999999997E-2</v>
      </c>
      <c r="I257">
        <v>-46.466000000000001</v>
      </c>
      <c r="J257">
        <v>2.1429999999999998</v>
      </c>
      <c r="K257">
        <v>2.9165000000000001</v>
      </c>
      <c r="L257">
        <v>-0.77344999999999997</v>
      </c>
      <c r="M257">
        <v>-46.466000000000001</v>
      </c>
      <c r="N257">
        <v>1.9541999999999999</v>
      </c>
      <c r="O257">
        <v>2.2587000000000002</v>
      </c>
      <c r="P257">
        <v>-0.30448999999999998</v>
      </c>
      <c r="Q257">
        <v>-22.254000000000001</v>
      </c>
      <c r="R257">
        <v>1.7634000000000001</v>
      </c>
      <c r="S257">
        <v>0.89437999999999995</v>
      </c>
      <c r="T257">
        <v>0.86904000000000003</v>
      </c>
      <c r="U257">
        <v>-22.254000000000001</v>
      </c>
      <c r="V257">
        <v>1.3802000000000001</v>
      </c>
      <c r="W257">
        <v>0.71889000000000003</v>
      </c>
      <c r="X257">
        <v>0.66132000000000002</v>
      </c>
      <c r="Y257">
        <v>-47.82</v>
      </c>
      <c r="Z257">
        <v>1.7634000000000001</v>
      </c>
      <c r="AA257">
        <v>1.1716</v>
      </c>
      <c r="AB257">
        <v>0.59184999999999999</v>
      </c>
      <c r="AC257">
        <v>-47.82</v>
      </c>
      <c r="AD257">
        <v>1.3802000000000001</v>
      </c>
      <c r="AE257">
        <v>0.88993999999999995</v>
      </c>
      <c r="AF257">
        <v>0.49026999999999998</v>
      </c>
    </row>
    <row r="258" spans="1:32" x14ac:dyDescent="0.3">
      <c r="A258">
        <v>-24.318000000000001</v>
      </c>
      <c r="B258">
        <v>1.8325</v>
      </c>
      <c r="C258">
        <v>2.9116</v>
      </c>
      <c r="D258">
        <v>-1.0790999999999999</v>
      </c>
      <c r="E258">
        <v>-24.318000000000001</v>
      </c>
      <c r="F258">
        <v>1.7634000000000001</v>
      </c>
      <c r="G258">
        <v>2.2241</v>
      </c>
      <c r="H258">
        <v>-0.46072000000000002</v>
      </c>
      <c r="I258">
        <v>-49.143999999999998</v>
      </c>
      <c r="J258">
        <v>1.8325</v>
      </c>
      <c r="K258">
        <v>2.1009000000000002</v>
      </c>
      <c r="L258">
        <v>-0.26835999999999999</v>
      </c>
      <c r="M258">
        <v>-49.143999999999998</v>
      </c>
      <c r="N258">
        <v>1.7634000000000001</v>
      </c>
      <c r="O258">
        <v>1.7548999999999999</v>
      </c>
      <c r="P258">
        <v>8.5708999999999994E-3</v>
      </c>
      <c r="Q258">
        <v>-23.152999999999999</v>
      </c>
      <c r="R258">
        <v>0.77815000000000001</v>
      </c>
      <c r="S258">
        <v>1.2988</v>
      </c>
      <c r="T258">
        <v>-0.52068999999999999</v>
      </c>
      <c r="U258">
        <v>-23.152999999999999</v>
      </c>
      <c r="V258">
        <v>0.69896999999999998</v>
      </c>
      <c r="W258">
        <v>0.96787000000000001</v>
      </c>
      <c r="X258">
        <v>-0.26889999999999997</v>
      </c>
      <c r="Y258">
        <v>-47.055999999999997</v>
      </c>
      <c r="Z258">
        <v>0.77815000000000001</v>
      </c>
      <c r="AA258">
        <v>1.3273999999999999</v>
      </c>
      <c r="AB258">
        <v>-0.54920999999999998</v>
      </c>
      <c r="AC258">
        <v>-47.055999999999997</v>
      </c>
      <c r="AD258">
        <v>0.69896999999999998</v>
      </c>
      <c r="AE258">
        <v>1.0021</v>
      </c>
      <c r="AF258">
        <v>-0.30309999999999998</v>
      </c>
    </row>
    <row r="259" spans="1:32" x14ac:dyDescent="0.3">
      <c r="A259">
        <v>-22.27</v>
      </c>
      <c r="B259">
        <v>1.716</v>
      </c>
      <c r="C259">
        <v>2.2989999999999999</v>
      </c>
      <c r="D259">
        <v>-0.58296000000000003</v>
      </c>
      <c r="E259">
        <v>-22.27</v>
      </c>
      <c r="F259">
        <v>1.5441</v>
      </c>
      <c r="G259">
        <v>1.8756999999999999</v>
      </c>
      <c r="H259">
        <v>-0.33159</v>
      </c>
      <c r="I259">
        <v>-50.545000000000002</v>
      </c>
      <c r="J259">
        <v>1.716</v>
      </c>
      <c r="K259">
        <v>1.6739999999999999</v>
      </c>
      <c r="L259">
        <v>4.1973000000000003E-2</v>
      </c>
      <c r="M259">
        <v>-50.545000000000002</v>
      </c>
      <c r="N259">
        <v>1.5441</v>
      </c>
      <c r="O259">
        <v>1.4912000000000001</v>
      </c>
      <c r="P259">
        <v>5.2909999999999999E-2</v>
      </c>
      <c r="Q259">
        <v>-24.698</v>
      </c>
      <c r="R259">
        <v>2.6884000000000001</v>
      </c>
      <c r="S259">
        <v>1.9935</v>
      </c>
      <c r="T259">
        <v>0.69494999999999996</v>
      </c>
      <c r="U259">
        <v>-24.698</v>
      </c>
      <c r="V259">
        <v>1.716</v>
      </c>
      <c r="W259">
        <v>1.3955</v>
      </c>
      <c r="X259">
        <v>0.32052000000000003</v>
      </c>
      <c r="Y259">
        <v>-48.005000000000003</v>
      </c>
      <c r="Z259">
        <v>2.6884000000000001</v>
      </c>
      <c r="AA259">
        <v>1.1338999999999999</v>
      </c>
      <c r="AB259">
        <v>1.5545</v>
      </c>
      <c r="AC259">
        <v>-48.005000000000003</v>
      </c>
      <c r="AD259">
        <v>1.716</v>
      </c>
      <c r="AE259">
        <v>0.86282000000000003</v>
      </c>
      <c r="AF259">
        <v>0.85318000000000005</v>
      </c>
    </row>
    <row r="260" spans="1:32" x14ac:dyDescent="0.3">
      <c r="A260">
        <v>-22.193000000000001</v>
      </c>
      <c r="B260">
        <v>2.3483000000000001</v>
      </c>
      <c r="C260">
        <v>2.2759999999999998</v>
      </c>
      <c r="D260">
        <v>7.2344000000000006E-2</v>
      </c>
      <c r="E260">
        <v>-22.193000000000001</v>
      </c>
      <c r="F260">
        <v>2.1614</v>
      </c>
      <c r="G260">
        <v>1.8626</v>
      </c>
      <c r="H260">
        <v>0.29879</v>
      </c>
      <c r="I260">
        <v>-48.779000000000003</v>
      </c>
      <c r="J260">
        <v>2.3483000000000001</v>
      </c>
      <c r="K260">
        <v>2.2119</v>
      </c>
      <c r="L260">
        <v>0.13639000000000001</v>
      </c>
      <c r="M260">
        <v>-48.779000000000003</v>
      </c>
      <c r="N260">
        <v>2.1614</v>
      </c>
      <c r="O260">
        <v>1.8234999999999999</v>
      </c>
      <c r="P260">
        <v>0.33789999999999998</v>
      </c>
      <c r="Q260">
        <v>-22.707000000000001</v>
      </c>
      <c r="R260">
        <v>0.47711999999999999</v>
      </c>
      <c r="S260">
        <v>1.0980000000000001</v>
      </c>
      <c r="T260">
        <v>-0.62087999999999999</v>
      </c>
      <c r="U260">
        <v>-22.707000000000001</v>
      </c>
      <c r="V260">
        <v>0.47711999999999999</v>
      </c>
      <c r="W260">
        <v>0.84423999999999999</v>
      </c>
      <c r="X260">
        <v>-0.36712</v>
      </c>
      <c r="Y260">
        <v>-46.981999999999999</v>
      </c>
      <c r="Z260">
        <v>0.47711999999999999</v>
      </c>
      <c r="AA260">
        <v>1.3423</v>
      </c>
      <c r="AB260">
        <v>-0.86519000000000001</v>
      </c>
      <c r="AC260">
        <v>-46.981999999999999</v>
      </c>
      <c r="AD260">
        <v>0.47711999999999999</v>
      </c>
      <c r="AE260">
        <v>1.0127999999999999</v>
      </c>
      <c r="AF260">
        <v>-0.53571000000000002</v>
      </c>
    </row>
    <row r="261" spans="1:32" x14ac:dyDescent="0.3">
      <c r="A261">
        <v>-21.622</v>
      </c>
      <c r="B261">
        <v>2.3502000000000001</v>
      </c>
      <c r="C261">
        <v>2.105</v>
      </c>
      <c r="D261">
        <v>0.24528</v>
      </c>
      <c r="E261">
        <v>-21.622</v>
      </c>
      <c r="F261">
        <v>1.9590000000000001</v>
      </c>
      <c r="G261">
        <v>1.7653000000000001</v>
      </c>
      <c r="H261">
        <v>0.19373000000000001</v>
      </c>
      <c r="I261">
        <v>-49.073</v>
      </c>
      <c r="J261">
        <v>2.3502000000000001</v>
      </c>
      <c r="K261">
        <v>2.1225000000000001</v>
      </c>
      <c r="L261">
        <v>0.22772000000000001</v>
      </c>
      <c r="M261">
        <v>-49.073</v>
      </c>
      <c r="N261">
        <v>1.9590000000000001</v>
      </c>
      <c r="O261">
        <v>1.7682</v>
      </c>
      <c r="P261">
        <v>0.1908</v>
      </c>
      <c r="Q261">
        <v>-22.295999999999999</v>
      </c>
      <c r="R261">
        <v>0</v>
      </c>
      <c r="S261">
        <v>0.91318999999999995</v>
      </c>
      <c r="T261">
        <v>-0.91318999999999995</v>
      </c>
      <c r="U261">
        <v>-22.295999999999999</v>
      </c>
      <c r="V261">
        <v>0</v>
      </c>
      <c r="W261">
        <v>0.73046999999999995</v>
      </c>
      <c r="X261">
        <v>-0.73046999999999995</v>
      </c>
      <c r="Y261">
        <v>-48.558</v>
      </c>
      <c r="Z261">
        <v>0</v>
      </c>
      <c r="AA261">
        <v>1.0210999999999999</v>
      </c>
      <c r="AB261">
        <v>-1.0210999999999999</v>
      </c>
      <c r="AC261">
        <v>-48.558</v>
      </c>
      <c r="AD261">
        <v>0</v>
      </c>
      <c r="AE261">
        <v>0.78161000000000003</v>
      </c>
      <c r="AF261">
        <v>-0.78161000000000003</v>
      </c>
    </row>
    <row r="262" spans="1:32" x14ac:dyDescent="0.3">
      <c r="A262">
        <v>-22.568000000000001</v>
      </c>
      <c r="B262">
        <v>1.9191</v>
      </c>
      <c r="C262">
        <v>2.3879999999999999</v>
      </c>
      <c r="D262">
        <v>-0.46894000000000002</v>
      </c>
      <c r="E262">
        <v>-22.568000000000001</v>
      </c>
      <c r="F262">
        <v>1.8194999999999999</v>
      </c>
      <c r="G262">
        <v>1.9262999999999999</v>
      </c>
      <c r="H262">
        <v>-0.10677</v>
      </c>
      <c r="I262">
        <v>-48.972000000000001</v>
      </c>
      <c r="J262">
        <v>1.9191</v>
      </c>
      <c r="K262">
        <v>2.1533000000000002</v>
      </c>
      <c r="L262">
        <v>-0.23424</v>
      </c>
      <c r="M262">
        <v>-48.972000000000001</v>
      </c>
      <c r="N262">
        <v>1.8194999999999999</v>
      </c>
      <c r="O262">
        <v>1.7873000000000001</v>
      </c>
      <c r="P262">
        <v>3.2284E-2</v>
      </c>
      <c r="Q262">
        <v>-21.053999999999998</v>
      </c>
      <c r="R262">
        <v>1.6128</v>
      </c>
      <c r="S262">
        <v>0.35465999999999998</v>
      </c>
      <c r="T262">
        <v>1.2581</v>
      </c>
      <c r="U262">
        <v>-21.053999999999998</v>
      </c>
      <c r="V262">
        <v>1.4314</v>
      </c>
      <c r="W262">
        <v>0.38664999999999999</v>
      </c>
      <c r="X262">
        <v>1.0447</v>
      </c>
      <c r="Y262">
        <v>-49.686</v>
      </c>
      <c r="Z262">
        <v>1.6128</v>
      </c>
      <c r="AA262">
        <v>0.79110999999999998</v>
      </c>
      <c r="AB262">
        <v>0.82167000000000001</v>
      </c>
      <c r="AC262">
        <v>-49.686</v>
      </c>
      <c r="AD262">
        <v>1.4314</v>
      </c>
      <c r="AE262">
        <v>0.61607999999999996</v>
      </c>
      <c r="AF262">
        <v>0.81528</v>
      </c>
    </row>
    <row r="263" spans="1:32" x14ac:dyDescent="0.3">
      <c r="A263">
        <v>-22.888000000000002</v>
      </c>
      <c r="B263">
        <v>3.5899000000000001</v>
      </c>
      <c r="C263">
        <v>2.4839000000000002</v>
      </c>
      <c r="D263">
        <v>1.1060000000000001</v>
      </c>
      <c r="E263">
        <v>-22.888000000000002</v>
      </c>
      <c r="F263">
        <v>2.5091999999999999</v>
      </c>
      <c r="G263">
        <v>1.9809000000000001</v>
      </c>
      <c r="H263">
        <v>0.52834999999999999</v>
      </c>
      <c r="I263">
        <v>-48.441000000000003</v>
      </c>
      <c r="J263">
        <v>3.5899000000000001</v>
      </c>
      <c r="K263">
        <v>2.3149000000000002</v>
      </c>
      <c r="L263">
        <v>1.2750999999999999</v>
      </c>
      <c r="M263">
        <v>-48.441000000000003</v>
      </c>
      <c r="N263">
        <v>2.5091999999999999</v>
      </c>
      <c r="O263">
        <v>1.8871</v>
      </c>
      <c r="P263">
        <v>0.62214000000000003</v>
      </c>
      <c r="Q263">
        <v>-23.187999999999999</v>
      </c>
      <c r="R263">
        <v>2.1732</v>
      </c>
      <c r="S263">
        <v>1.3142</v>
      </c>
      <c r="T263">
        <v>0.85894000000000004</v>
      </c>
      <c r="U263">
        <v>-23.187999999999999</v>
      </c>
      <c r="V263">
        <v>1.8920999999999999</v>
      </c>
      <c r="W263">
        <v>0.97736000000000001</v>
      </c>
      <c r="X263">
        <v>0.91474</v>
      </c>
      <c r="Y263">
        <v>-46.884999999999998</v>
      </c>
      <c r="Z263">
        <v>2.1732</v>
      </c>
      <c r="AA263">
        <v>1.3621000000000001</v>
      </c>
      <c r="AB263">
        <v>0.81108000000000002</v>
      </c>
      <c r="AC263">
        <v>-46.884999999999998</v>
      </c>
      <c r="AD263">
        <v>1.8920999999999999</v>
      </c>
      <c r="AE263">
        <v>1.0270999999999999</v>
      </c>
      <c r="AF263">
        <v>0.86502000000000001</v>
      </c>
    </row>
    <row r="264" spans="1:32" x14ac:dyDescent="0.3">
      <c r="A264">
        <v>-22.957000000000001</v>
      </c>
      <c r="B264">
        <v>3.4188000000000001</v>
      </c>
      <c r="C264">
        <v>2.5044</v>
      </c>
      <c r="D264">
        <v>0.91439999999999999</v>
      </c>
      <c r="E264">
        <v>-22.957000000000001</v>
      </c>
      <c r="F264">
        <v>2.4378000000000002</v>
      </c>
      <c r="G264">
        <v>1.9924999999999999</v>
      </c>
      <c r="H264">
        <v>0.44524000000000002</v>
      </c>
      <c r="I264">
        <v>-46.542000000000002</v>
      </c>
      <c r="J264">
        <v>3.4188000000000001</v>
      </c>
      <c r="K264">
        <v>2.8934000000000002</v>
      </c>
      <c r="L264">
        <v>0.52544000000000002</v>
      </c>
      <c r="M264">
        <v>-46.542000000000002</v>
      </c>
      <c r="N264">
        <v>2.4378000000000002</v>
      </c>
      <c r="O264">
        <v>2.2444999999999999</v>
      </c>
      <c r="P264">
        <v>0.19328999999999999</v>
      </c>
      <c r="Q264">
        <v>-24.321000000000002</v>
      </c>
      <c r="R264">
        <v>2.5527000000000002</v>
      </c>
      <c r="S264">
        <v>1.8237000000000001</v>
      </c>
      <c r="T264">
        <v>0.72892000000000001</v>
      </c>
      <c r="U264">
        <v>-24.321000000000002</v>
      </c>
      <c r="V264">
        <v>1.9684999999999999</v>
      </c>
      <c r="W264">
        <v>1.2909999999999999</v>
      </c>
      <c r="X264">
        <v>0.67749000000000004</v>
      </c>
      <c r="Y264">
        <v>-47.634999999999998</v>
      </c>
      <c r="Z264">
        <v>2.5527000000000002</v>
      </c>
      <c r="AA264">
        <v>1.2092000000000001</v>
      </c>
      <c r="AB264">
        <v>1.3434999999999999</v>
      </c>
      <c r="AC264">
        <v>-47.634999999999998</v>
      </c>
      <c r="AD264">
        <v>1.9684999999999999</v>
      </c>
      <c r="AE264">
        <v>0.91701999999999995</v>
      </c>
      <c r="AF264">
        <v>1.0515000000000001</v>
      </c>
    </row>
    <row r="265" spans="1:32" x14ac:dyDescent="0.3">
      <c r="A265">
        <v>-21.501000000000001</v>
      </c>
      <c r="B265">
        <v>0.60206000000000004</v>
      </c>
      <c r="C265">
        <v>2.0689000000000002</v>
      </c>
      <c r="D265">
        <v>-1.4669000000000001</v>
      </c>
      <c r="E265">
        <v>-21.501000000000001</v>
      </c>
      <c r="F265">
        <v>0.30103000000000002</v>
      </c>
      <c r="G265">
        <v>1.7447999999999999</v>
      </c>
      <c r="H265">
        <v>-1.4438</v>
      </c>
      <c r="I265">
        <v>-50.317999999999998</v>
      </c>
      <c r="J265">
        <v>0.60206000000000004</v>
      </c>
      <c r="K265">
        <v>1.7431000000000001</v>
      </c>
      <c r="L265">
        <v>-1.141</v>
      </c>
      <c r="M265">
        <v>-50.317999999999998</v>
      </c>
      <c r="N265">
        <v>0.30103000000000002</v>
      </c>
      <c r="O265">
        <v>1.5338000000000001</v>
      </c>
      <c r="P265">
        <v>-1.2327999999999999</v>
      </c>
      <c r="Q265">
        <v>-23.936</v>
      </c>
      <c r="R265">
        <v>2.3365</v>
      </c>
      <c r="S265">
        <v>1.6506000000000001</v>
      </c>
      <c r="T265">
        <v>0.68584999999999996</v>
      </c>
      <c r="U265">
        <v>-23.936</v>
      </c>
      <c r="V265">
        <v>2.1959</v>
      </c>
      <c r="W265">
        <v>1.1843999999999999</v>
      </c>
      <c r="X265">
        <v>1.0115000000000001</v>
      </c>
      <c r="Y265">
        <v>-47.082000000000001</v>
      </c>
      <c r="Z265">
        <v>2.3365</v>
      </c>
      <c r="AA265">
        <v>1.3221000000000001</v>
      </c>
      <c r="AB265">
        <v>1.0144</v>
      </c>
      <c r="AC265">
        <v>-47.082000000000001</v>
      </c>
      <c r="AD265">
        <v>2.1959</v>
      </c>
      <c r="AE265">
        <v>0.99826999999999999</v>
      </c>
      <c r="AF265">
        <v>1.1976</v>
      </c>
    </row>
    <row r="266" spans="1:32" x14ac:dyDescent="0.3">
      <c r="A266">
        <v>-21.166</v>
      </c>
      <c r="B266">
        <v>0</v>
      </c>
      <c r="C266">
        <v>1.9686999999999999</v>
      </c>
      <c r="D266">
        <v>-1.9686999999999999</v>
      </c>
      <c r="E266">
        <v>-21.166</v>
      </c>
      <c r="F266">
        <v>0</v>
      </c>
      <c r="G266">
        <v>1.6878</v>
      </c>
      <c r="H266">
        <v>-1.6878</v>
      </c>
      <c r="I266">
        <v>-50.186999999999998</v>
      </c>
      <c r="J266">
        <v>0</v>
      </c>
      <c r="K266">
        <v>1.7829999999999999</v>
      </c>
      <c r="L266">
        <v>-1.7829999999999999</v>
      </c>
      <c r="M266">
        <v>-50.186999999999998</v>
      </c>
      <c r="N266">
        <v>0</v>
      </c>
      <c r="O266">
        <v>1.5585</v>
      </c>
      <c r="P266">
        <v>-1.5585</v>
      </c>
      <c r="Q266">
        <v>-22.597999999999999</v>
      </c>
      <c r="R266">
        <v>2.7443</v>
      </c>
      <c r="S266">
        <v>1.0488999999999999</v>
      </c>
      <c r="T266">
        <v>1.6954</v>
      </c>
      <c r="U266">
        <v>-22.597999999999999</v>
      </c>
      <c r="V266">
        <v>2.2094999999999998</v>
      </c>
      <c r="W266">
        <v>0.81398999999999999</v>
      </c>
      <c r="X266">
        <v>1.3955</v>
      </c>
      <c r="Y266">
        <v>-48.798999999999999</v>
      </c>
      <c r="Z266">
        <v>2.7443</v>
      </c>
      <c r="AA266">
        <v>0.97204999999999997</v>
      </c>
      <c r="AB266">
        <v>1.7722</v>
      </c>
      <c r="AC266">
        <v>-48.798999999999999</v>
      </c>
      <c r="AD266">
        <v>2.2094999999999998</v>
      </c>
      <c r="AE266">
        <v>0.74631999999999998</v>
      </c>
      <c r="AF266">
        <v>1.4632000000000001</v>
      </c>
    </row>
    <row r="267" spans="1:32" x14ac:dyDescent="0.3">
      <c r="A267">
        <v>-20.99</v>
      </c>
      <c r="B267">
        <v>2.7818000000000001</v>
      </c>
      <c r="C267">
        <v>1.9160999999999999</v>
      </c>
      <c r="D267">
        <v>0.86565000000000003</v>
      </c>
      <c r="E267">
        <v>-20.99</v>
      </c>
      <c r="F267">
        <v>2.2765</v>
      </c>
      <c r="G267">
        <v>1.6578999999999999</v>
      </c>
      <c r="H267">
        <v>0.61858000000000002</v>
      </c>
      <c r="I267">
        <v>-47.655999999999999</v>
      </c>
      <c r="J267">
        <v>2.7818000000000001</v>
      </c>
      <c r="K267">
        <v>2.5539999999999998</v>
      </c>
      <c r="L267">
        <v>0.22778000000000001</v>
      </c>
      <c r="M267">
        <v>-47.655999999999999</v>
      </c>
      <c r="N267">
        <v>2.2765</v>
      </c>
      <c r="O267">
        <v>2.0348000000000002</v>
      </c>
      <c r="P267">
        <v>0.24167</v>
      </c>
      <c r="Q267">
        <v>-21.552</v>
      </c>
      <c r="R267">
        <v>0</v>
      </c>
      <c r="S267">
        <v>0.57859000000000005</v>
      </c>
      <c r="T267">
        <v>-0.57859000000000005</v>
      </c>
      <c r="U267">
        <v>-21.552</v>
      </c>
      <c r="V267">
        <v>0</v>
      </c>
      <c r="W267">
        <v>0.52449999999999997</v>
      </c>
      <c r="X267">
        <v>-0.52449999999999997</v>
      </c>
      <c r="Y267">
        <v>-47.7</v>
      </c>
      <c r="Z267">
        <v>0</v>
      </c>
      <c r="AA267">
        <v>1.196</v>
      </c>
      <c r="AB267">
        <v>-1.196</v>
      </c>
      <c r="AC267">
        <v>-47.7</v>
      </c>
      <c r="AD267">
        <v>0</v>
      </c>
      <c r="AE267">
        <v>0.90749000000000002</v>
      </c>
      <c r="AF267">
        <v>-0.90749000000000002</v>
      </c>
    </row>
    <row r="268" spans="1:32" x14ac:dyDescent="0.3">
      <c r="A268">
        <v>-22.286999999999999</v>
      </c>
      <c r="B268">
        <v>3.5718000000000001</v>
      </c>
      <c r="C268">
        <v>2.3039000000000001</v>
      </c>
      <c r="D268">
        <v>1.268</v>
      </c>
      <c r="E268">
        <v>-22.286999999999999</v>
      </c>
      <c r="F268">
        <v>2.4756999999999998</v>
      </c>
      <c r="G268">
        <v>1.8785000000000001</v>
      </c>
      <c r="H268">
        <v>0.59721999999999997</v>
      </c>
      <c r="I268">
        <v>-48.127000000000002</v>
      </c>
      <c r="J268">
        <v>3.5718000000000001</v>
      </c>
      <c r="K268">
        <v>2.4106999999999998</v>
      </c>
      <c r="L268">
        <v>1.1612</v>
      </c>
      <c r="M268">
        <v>-48.127000000000002</v>
      </c>
      <c r="N268">
        <v>2.4756999999999998</v>
      </c>
      <c r="O268">
        <v>1.9461999999999999</v>
      </c>
      <c r="P268">
        <v>0.52942</v>
      </c>
      <c r="Q268">
        <v>-22.506</v>
      </c>
      <c r="R268">
        <v>0.30103000000000002</v>
      </c>
      <c r="S268">
        <v>1.0075000000000001</v>
      </c>
      <c r="T268">
        <v>-0.70648</v>
      </c>
      <c r="U268">
        <v>-22.506</v>
      </c>
      <c r="V268">
        <v>0.30103000000000002</v>
      </c>
      <c r="W268">
        <v>0.78854000000000002</v>
      </c>
      <c r="X268">
        <v>-0.48751</v>
      </c>
      <c r="Y268">
        <v>-48.710999999999999</v>
      </c>
      <c r="Z268">
        <v>0.30103000000000002</v>
      </c>
      <c r="AA268">
        <v>0.98984000000000005</v>
      </c>
      <c r="AB268">
        <v>-0.68881000000000003</v>
      </c>
      <c r="AC268">
        <v>-48.710999999999999</v>
      </c>
      <c r="AD268">
        <v>0.30103000000000002</v>
      </c>
      <c r="AE268">
        <v>0.75912000000000002</v>
      </c>
      <c r="AF268">
        <v>-0.45809</v>
      </c>
    </row>
    <row r="269" spans="1:32" x14ac:dyDescent="0.3">
      <c r="A269">
        <v>-23.798999999999999</v>
      </c>
      <c r="B269">
        <v>2.3874</v>
      </c>
      <c r="C269">
        <v>2.7564000000000002</v>
      </c>
      <c r="D269">
        <v>-0.36901</v>
      </c>
      <c r="E269">
        <v>-23.798999999999999</v>
      </c>
      <c r="F269">
        <v>2.2067999999999999</v>
      </c>
      <c r="G269">
        <v>2.1358999999999999</v>
      </c>
      <c r="H269">
        <v>7.0967000000000002E-2</v>
      </c>
      <c r="I269">
        <v>-48.597000000000001</v>
      </c>
      <c r="J269">
        <v>2.3874</v>
      </c>
      <c r="K269">
        <v>2.2673000000000001</v>
      </c>
      <c r="L269">
        <v>0.12009</v>
      </c>
      <c r="M269">
        <v>-48.597000000000001</v>
      </c>
      <c r="N269">
        <v>2.2067999999999999</v>
      </c>
      <c r="O269">
        <v>1.8576999999999999</v>
      </c>
      <c r="P269">
        <v>0.34914000000000001</v>
      </c>
      <c r="Q269">
        <v>-23.321999999999999</v>
      </c>
      <c r="R269">
        <v>1.1460999999999999</v>
      </c>
      <c r="S269">
        <v>1.3749</v>
      </c>
      <c r="T269">
        <v>-0.22872999999999999</v>
      </c>
      <c r="U269">
        <v>-23.321999999999999</v>
      </c>
      <c r="V269">
        <v>1.1460999999999999</v>
      </c>
      <c r="W269">
        <v>1.0146999999999999</v>
      </c>
      <c r="X269">
        <v>0.13145999999999999</v>
      </c>
      <c r="Y269">
        <v>-46.59</v>
      </c>
      <c r="Z269">
        <v>1.1460999999999999</v>
      </c>
      <c r="AA269">
        <v>1.4222999999999999</v>
      </c>
      <c r="AB269">
        <v>-0.27612999999999999</v>
      </c>
      <c r="AC269">
        <v>-46.59</v>
      </c>
      <c r="AD269">
        <v>1.1460999999999999</v>
      </c>
      <c r="AE269">
        <v>1.0704</v>
      </c>
      <c r="AF269">
        <v>7.5759000000000007E-2</v>
      </c>
    </row>
    <row r="270" spans="1:32" x14ac:dyDescent="0.3">
      <c r="A270">
        <v>-21.067</v>
      </c>
      <c r="B270">
        <v>1.8692</v>
      </c>
      <c r="C270">
        <v>1.9391</v>
      </c>
      <c r="D270">
        <v>-6.9873000000000005E-2</v>
      </c>
      <c r="E270">
        <v>-21.067</v>
      </c>
      <c r="F270">
        <v>1.7482</v>
      </c>
      <c r="G270">
        <v>1.671</v>
      </c>
      <c r="H270">
        <v>7.7223E-2</v>
      </c>
      <c r="I270">
        <v>-50.149000000000001</v>
      </c>
      <c r="J270">
        <v>1.8692</v>
      </c>
      <c r="K270">
        <v>1.7945</v>
      </c>
      <c r="L270">
        <v>7.4687000000000003E-2</v>
      </c>
      <c r="M270">
        <v>-50.149000000000001</v>
      </c>
      <c r="N270">
        <v>1.7482</v>
      </c>
      <c r="O270">
        <v>1.5656000000000001</v>
      </c>
      <c r="P270">
        <v>0.18257999999999999</v>
      </c>
      <c r="Q270">
        <v>-22.411999999999999</v>
      </c>
      <c r="R270">
        <v>0.30103000000000002</v>
      </c>
      <c r="S270">
        <v>0.96531</v>
      </c>
      <c r="T270">
        <v>-0.66427999999999998</v>
      </c>
      <c r="U270">
        <v>-22.411999999999999</v>
      </c>
      <c r="V270">
        <v>0</v>
      </c>
      <c r="W270">
        <v>0.76256000000000002</v>
      </c>
      <c r="X270">
        <v>-0.76256000000000002</v>
      </c>
      <c r="Y270">
        <v>-48.451999999999998</v>
      </c>
      <c r="Z270">
        <v>0.30103000000000002</v>
      </c>
      <c r="AA270">
        <v>1.0427999999999999</v>
      </c>
      <c r="AB270">
        <v>-0.74173</v>
      </c>
      <c r="AC270">
        <v>-48.451999999999998</v>
      </c>
      <c r="AD270">
        <v>0</v>
      </c>
      <c r="AE270">
        <v>0.79722000000000004</v>
      </c>
      <c r="AF270">
        <v>-0.79722000000000004</v>
      </c>
    </row>
    <row r="271" spans="1:32" x14ac:dyDescent="0.3">
      <c r="A271">
        <v>-20.193000000000001</v>
      </c>
      <c r="B271">
        <v>2.6137999999999999</v>
      </c>
      <c r="C271">
        <v>1.6777</v>
      </c>
      <c r="D271">
        <v>0.93613000000000002</v>
      </c>
      <c r="E271">
        <v>-20.193000000000001</v>
      </c>
      <c r="F271">
        <v>2.2404999999999999</v>
      </c>
      <c r="G271">
        <v>1.5223</v>
      </c>
      <c r="H271">
        <v>0.71826999999999996</v>
      </c>
      <c r="I271">
        <v>-47.709000000000003</v>
      </c>
      <c r="J271">
        <v>2.6137999999999999</v>
      </c>
      <c r="K271">
        <v>2.5379999999999998</v>
      </c>
      <c r="L271">
        <v>7.5850000000000001E-2</v>
      </c>
      <c r="M271">
        <v>-47.709000000000003</v>
      </c>
      <c r="N271">
        <v>2.2404999999999999</v>
      </c>
      <c r="O271">
        <v>2.0249000000000001</v>
      </c>
      <c r="P271">
        <v>0.21564</v>
      </c>
      <c r="Q271">
        <v>-24.283999999999999</v>
      </c>
      <c r="R271">
        <v>2.7372000000000001</v>
      </c>
      <c r="S271">
        <v>1.8071999999999999</v>
      </c>
      <c r="T271">
        <v>0.92998000000000003</v>
      </c>
      <c r="U271">
        <v>-24.283999999999999</v>
      </c>
      <c r="V271">
        <v>1.3802000000000001</v>
      </c>
      <c r="W271">
        <v>1.2807999999999999</v>
      </c>
      <c r="X271">
        <v>9.9393999999999996E-2</v>
      </c>
      <c r="Y271">
        <v>-47.457000000000001</v>
      </c>
      <c r="Z271">
        <v>2.7372000000000001</v>
      </c>
      <c r="AA271">
        <v>1.2455000000000001</v>
      </c>
      <c r="AB271">
        <v>1.4917</v>
      </c>
      <c r="AC271">
        <v>-47.457000000000001</v>
      </c>
      <c r="AD271">
        <v>1.3802000000000001</v>
      </c>
      <c r="AE271">
        <v>0.94316999999999995</v>
      </c>
      <c r="AF271">
        <v>0.43703999999999998</v>
      </c>
    </row>
    <row r="272" spans="1:32" x14ac:dyDescent="0.3">
      <c r="A272">
        <v>-22.454999999999998</v>
      </c>
      <c r="B272">
        <v>1.6532</v>
      </c>
      <c r="C272">
        <v>2.3542999999999998</v>
      </c>
      <c r="D272">
        <v>-0.70108000000000004</v>
      </c>
      <c r="E272">
        <v>-22.454999999999998</v>
      </c>
      <c r="F272">
        <v>1.5051000000000001</v>
      </c>
      <c r="G272">
        <v>1.9071</v>
      </c>
      <c r="H272">
        <v>-0.40198</v>
      </c>
      <c r="I272">
        <v>-49.332000000000001</v>
      </c>
      <c r="J272">
        <v>1.6532</v>
      </c>
      <c r="K272">
        <v>2.0434000000000001</v>
      </c>
      <c r="L272">
        <v>-0.39017000000000002</v>
      </c>
      <c r="M272">
        <v>-49.332000000000001</v>
      </c>
      <c r="N272">
        <v>1.5051000000000001</v>
      </c>
      <c r="O272">
        <v>1.7193000000000001</v>
      </c>
      <c r="P272">
        <v>-0.2142</v>
      </c>
      <c r="Q272">
        <v>-21.132000000000001</v>
      </c>
      <c r="R272">
        <v>0.47711999999999999</v>
      </c>
      <c r="S272">
        <v>0.38990000000000002</v>
      </c>
      <c r="T272">
        <v>8.7220000000000006E-2</v>
      </c>
      <c r="U272">
        <v>-21.132000000000001</v>
      </c>
      <c r="V272">
        <v>0.47711999999999999</v>
      </c>
      <c r="W272">
        <v>0.40833999999999998</v>
      </c>
      <c r="X272">
        <v>6.8779999999999994E-2</v>
      </c>
      <c r="Y272">
        <v>-51.106000000000002</v>
      </c>
      <c r="Z272">
        <v>0.47711999999999999</v>
      </c>
      <c r="AA272">
        <v>0.50177000000000005</v>
      </c>
      <c r="AB272">
        <v>-2.4653000000000001E-2</v>
      </c>
      <c r="AC272">
        <v>-51.106000000000002</v>
      </c>
      <c r="AD272">
        <v>0.47711999999999999</v>
      </c>
      <c r="AE272">
        <v>0.40782000000000002</v>
      </c>
      <c r="AF272">
        <v>6.9302000000000002E-2</v>
      </c>
    </row>
    <row r="273" spans="1:32" x14ac:dyDescent="0.3">
      <c r="A273">
        <v>-23.312999999999999</v>
      </c>
      <c r="B273">
        <v>2.9983</v>
      </c>
      <c r="C273">
        <v>2.6107999999999998</v>
      </c>
      <c r="D273">
        <v>0.38745000000000002</v>
      </c>
      <c r="E273">
        <v>-23.312999999999999</v>
      </c>
      <c r="F273">
        <v>2.3673999999999999</v>
      </c>
      <c r="G273">
        <v>2.0529999999999999</v>
      </c>
      <c r="H273">
        <v>0.31430999999999998</v>
      </c>
      <c r="I273">
        <v>-47.134</v>
      </c>
      <c r="J273">
        <v>2.9983</v>
      </c>
      <c r="K273">
        <v>2.7132000000000001</v>
      </c>
      <c r="L273">
        <v>0.28504000000000002</v>
      </c>
      <c r="M273">
        <v>-47.134</v>
      </c>
      <c r="N273">
        <v>2.3673999999999999</v>
      </c>
      <c r="O273">
        <v>2.1332</v>
      </c>
      <c r="P273">
        <v>0.23419000000000001</v>
      </c>
      <c r="Q273">
        <v>-20.817</v>
      </c>
      <c r="R273">
        <v>0.30103000000000002</v>
      </c>
      <c r="S273">
        <v>0.24822</v>
      </c>
      <c r="T273">
        <v>5.2814E-2</v>
      </c>
      <c r="U273">
        <v>-20.817</v>
      </c>
      <c r="V273">
        <v>0.30103000000000002</v>
      </c>
      <c r="W273">
        <v>0.32112000000000002</v>
      </c>
      <c r="X273">
        <v>-2.0091999999999999E-2</v>
      </c>
      <c r="Y273">
        <v>-49.512</v>
      </c>
      <c r="Z273">
        <v>0.30103000000000002</v>
      </c>
      <c r="AA273">
        <v>0.82660999999999996</v>
      </c>
      <c r="AB273">
        <v>-0.52558000000000005</v>
      </c>
      <c r="AC273">
        <v>-49.512</v>
      </c>
      <c r="AD273">
        <v>0.30103000000000002</v>
      </c>
      <c r="AE273">
        <v>0.64163000000000003</v>
      </c>
      <c r="AF273">
        <v>-0.34060000000000001</v>
      </c>
    </row>
    <row r="274" spans="1:32" x14ac:dyDescent="0.3">
      <c r="A274">
        <v>-23.100999999999999</v>
      </c>
      <c r="B274">
        <v>3.0137</v>
      </c>
      <c r="C274">
        <v>2.5474000000000001</v>
      </c>
      <c r="D274">
        <v>0.46627999999999997</v>
      </c>
      <c r="E274">
        <v>-23.100999999999999</v>
      </c>
      <c r="F274">
        <v>2.4116</v>
      </c>
      <c r="G274">
        <v>2.0169999999999999</v>
      </c>
      <c r="H274">
        <v>0.39463999999999999</v>
      </c>
      <c r="I274">
        <v>-45.707999999999998</v>
      </c>
      <c r="J274">
        <v>3.0137</v>
      </c>
      <c r="K274">
        <v>3.1476000000000002</v>
      </c>
      <c r="L274">
        <v>-0.13392999999999999</v>
      </c>
      <c r="M274">
        <v>-45.707999999999998</v>
      </c>
      <c r="N274">
        <v>2.4116</v>
      </c>
      <c r="O274">
        <v>2.4015</v>
      </c>
      <c r="P274">
        <v>1.0081E-2</v>
      </c>
      <c r="Q274">
        <v>-21.469000000000001</v>
      </c>
      <c r="R274">
        <v>1.3424</v>
      </c>
      <c r="S274">
        <v>0.54139999999999999</v>
      </c>
      <c r="T274">
        <v>0.80101999999999995</v>
      </c>
      <c r="U274">
        <v>-21.469000000000001</v>
      </c>
      <c r="V274">
        <v>1.2787999999999999</v>
      </c>
      <c r="W274">
        <v>0.50160000000000005</v>
      </c>
      <c r="X274">
        <v>0.77715000000000001</v>
      </c>
      <c r="Y274">
        <v>-47.006999999999998</v>
      </c>
      <c r="Z274">
        <v>1.3424</v>
      </c>
      <c r="AA274">
        <v>1.3372999999999999</v>
      </c>
      <c r="AB274">
        <v>5.1692999999999999E-3</v>
      </c>
      <c r="AC274">
        <v>-47.006999999999998</v>
      </c>
      <c r="AD274">
        <v>1.2787999999999999</v>
      </c>
      <c r="AE274">
        <v>1.0092000000000001</v>
      </c>
      <c r="AF274">
        <v>0.26956999999999998</v>
      </c>
    </row>
    <row r="275" spans="1:32" x14ac:dyDescent="0.3">
      <c r="A275">
        <v>-22.664999999999999</v>
      </c>
      <c r="B275">
        <v>3.0394000000000001</v>
      </c>
      <c r="C275">
        <v>2.4169999999999998</v>
      </c>
      <c r="D275">
        <v>0.62239999999999995</v>
      </c>
      <c r="E275">
        <v>-22.664999999999999</v>
      </c>
      <c r="F275">
        <v>2.2227000000000001</v>
      </c>
      <c r="G275">
        <v>1.9428000000000001</v>
      </c>
      <c r="H275">
        <v>0.27990999999999999</v>
      </c>
      <c r="I275">
        <v>-45.011000000000003</v>
      </c>
      <c r="J275">
        <v>3.0394000000000001</v>
      </c>
      <c r="K275">
        <v>3.36</v>
      </c>
      <c r="L275">
        <v>-0.32056000000000001</v>
      </c>
      <c r="M275">
        <v>-45.011000000000003</v>
      </c>
      <c r="N275">
        <v>2.2227000000000001</v>
      </c>
      <c r="O275">
        <v>2.5327000000000002</v>
      </c>
      <c r="P275">
        <v>-0.31002000000000002</v>
      </c>
      <c r="Q275">
        <v>-23.523</v>
      </c>
      <c r="R275">
        <v>1.5798000000000001</v>
      </c>
      <c r="S275">
        <v>1.4649000000000001</v>
      </c>
      <c r="T275">
        <v>0.11488</v>
      </c>
      <c r="U275">
        <v>-23.523</v>
      </c>
      <c r="V275">
        <v>1.3009999999999999</v>
      </c>
      <c r="W275">
        <v>1.0701000000000001</v>
      </c>
      <c r="X275">
        <v>0.23093</v>
      </c>
      <c r="Y275">
        <v>-46.197000000000003</v>
      </c>
      <c r="Z275">
        <v>1.5798000000000001</v>
      </c>
      <c r="AA275">
        <v>1.5024999999999999</v>
      </c>
      <c r="AB275">
        <v>7.7327000000000007E-2</v>
      </c>
      <c r="AC275">
        <v>-46.197000000000003</v>
      </c>
      <c r="AD275">
        <v>1.3009999999999999</v>
      </c>
      <c r="AE275">
        <v>1.1281000000000001</v>
      </c>
      <c r="AF275">
        <v>0.17293</v>
      </c>
    </row>
    <row r="276" spans="1:32" x14ac:dyDescent="0.3">
      <c r="A276">
        <v>-21.529</v>
      </c>
      <c r="B276">
        <v>3.3721999999999999</v>
      </c>
      <c r="C276">
        <v>2.0771999999999999</v>
      </c>
      <c r="D276">
        <v>1.2949999999999999</v>
      </c>
      <c r="E276">
        <v>-21.529</v>
      </c>
      <c r="F276">
        <v>2.4843000000000002</v>
      </c>
      <c r="G276">
        <v>1.7495000000000001</v>
      </c>
      <c r="H276">
        <v>0.73477999999999999</v>
      </c>
      <c r="I276">
        <v>-46.646999999999998</v>
      </c>
      <c r="J276">
        <v>3.3721999999999999</v>
      </c>
      <c r="K276">
        <v>2.8614999999999999</v>
      </c>
      <c r="L276">
        <v>0.51065000000000005</v>
      </c>
      <c r="M276">
        <v>-46.646999999999998</v>
      </c>
      <c r="N276">
        <v>2.4843000000000002</v>
      </c>
      <c r="O276">
        <v>2.2248000000000001</v>
      </c>
      <c r="P276">
        <v>0.25951000000000002</v>
      </c>
      <c r="Q276">
        <v>-22.366</v>
      </c>
      <c r="R276">
        <v>1.6335</v>
      </c>
      <c r="S276">
        <v>0.94464000000000004</v>
      </c>
      <c r="T276">
        <v>0.68883000000000005</v>
      </c>
      <c r="U276">
        <v>-22.366</v>
      </c>
      <c r="V276">
        <v>1.5315000000000001</v>
      </c>
      <c r="W276">
        <v>0.74983</v>
      </c>
      <c r="X276">
        <v>0.78164999999999996</v>
      </c>
      <c r="Y276">
        <v>-46.944000000000003</v>
      </c>
      <c r="Z276">
        <v>1.6335</v>
      </c>
      <c r="AA276">
        <v>1.35</v>
      </c>
      <c r="AB276">
        <v>0.28343000000000002</v>
      </c>
      <c r="AC276">
        <v>-46.944000000000003</v>
      </c>
      <c r="AD276">
        <v>1.5315000000000001</v>
      </c>
      <c r="AE276">
        <v>1.0184</v>
      </c>
      <c r="AF276">
        <v>0.51309000000000005</v>
      </c>
    </row>
    <row r="277" spans="1:32" x14ac:dyDescent="0.3">
      <c r="A277">
        <v>-21.81</v>
      </c>
      <c r="B277">
        <v>1.9191</v>
      </c>
      <c r="C277">
        <v>2.1612</v>
      </c>
      <c r="D277">
        <v>-0.24217</v>
      </c>
      <c r="E277">
        <v>-21.81</v>
      </c>
      <c r="F277">
        <v>1.7634000000000001</v>
      </c>
      <c r="G277">
        <v>1.7972999999999999</v>
      </c>
      <c r="H277">
        <v>-3.3896999999999997E-2</v>
      </c>
      <c r="I277">
        <v>-49.6</v>
      </c>
      <c r="J277">
        <v>1.9191</v>
      </c>
      <c r="K277">
        <v>1.9618</v>
      </c>
      <c r="L277">
        <v>-4.2691E-2</v>
      </c>
      <c r="M277">
        <v>-49.6</v>
      </c>
      <c r="N277">
        <v>1.7634000000000001</v>
      </c>
      <c r="O277">
        <v>1.6689000000000001</v>
      </c>
      <c r="P277">
        <v>9.4504000000000005E-2</v>
      </c>
      <c r="Q277">
        <v>-22.366</v>
      </c>
      <c r="R277">
        <v>0.60206000000000004</v>
      </c>
      <c r="S277">
        <v>0.94464000000000004</v>
      </c>
      <c r="T277">
        <v>-0.34258</v>
      </c>
      <c r="U277">
        <v>-22.366</v>
      </c>
      <c r="V277">
        <v>0.30103000000000002</v>
      </c>
      <c r="W277">
        <v>0.74983</v>
      </c>
      <c r="X277">
        <v>-0.44879999999999998</v>
      </c>
      <c r="Y277">
        <v>-46.944000000000003</v>
      </c>
      <c r="Z277">
        <v>0.60206000000000004</v>
      </c>
      <c r="AA277">
        <v>1.35</v>
      </c>
      <c r="AB277">
        <v>-0.74797000000000002</v>
      </c>
      <c r="AC277">
        <v>-46.944000000000003</v>
      </c>
      <c r="AD277">
        <v>0.30103000000000002</v>
      </c>
      <c r="AE277">
        <v>1.0184</v>
      </c>
      <c r="AF277">
        <v>-0.71736</v>
      </c>
    </row>
    <row r="278" spans="1:32" x14ac:dyDescent="0.3">
      <c r="A278">
        <v>-23.361999999999998</v>
      </c>
      <c r="B278">
        <v>2.6981000000000002</v>
      </c>
      <c r="C278">
        <v>2.6255999999999999</v>
      </c>
      <c r="D278">
        <v>7.2498000000000007E-2</v>
      </c>
      <c r="E278">
        <v>-23.361999999999998</v>
      </c>
      <c r="F278">
        <v>2.1760999999999999</v>
      </c>
      <c r="G278">
        <v>2.0615000000000001</v>
      </c>
      <c r="H278">
        <v>0.11463</v>
      </c>
      <c r="I278">
        <v>-46.744</v>
      </c>
      <c r="J278">
        <v>2.6981000000000002</v>
      </c>
      <c r="K278">
        <v>2.8319000000000001</v>
      </c>
      <c r="L278">
        <v>-0.13378999999999999</v>
      </c>
      <c r="M278">
        <v>-46.744</v>
      </c>
      <c r="N278">
        <v>2.1760999999999999</v>
      </c>
      <c r="O278">
        <v>2.2065000000000001</v>
      </c>
      <c r="P278">
        <v>-3.0395999999999999E-2</v>
      </c>
      <c r="Q278">
        <v>-24.094000000000001</v>
      </c>
      <c r="R278">
        <v>0</v>
      </c>
      <c r="S278">
        <v>1.7219</v>
      </c>
      <c r="T278">
        <v>-1.7219</v>
      </c>
      <c r="U278">
        <v>-24.094000000000001</v>
      </c>
      <c r="V278">
        <v>0</v>
      </c>
      <c r="W278">
        <v>1.2282999999999999</v>
      </c>
      <c r="X278">
        <v>-1.2282999999999999</v>
      </c>
      <c r="Y278">
        <v>-46.62</v>
      </c>
      <c r="Z278">
        <v>0</v>
      </c>
      <c r="AA278">
        <v>1.4161999999999999</v>
      </c>
      <c r="AB278">
        <v>-1.4161999999999999</v>
      </c>
      <c r="AC278">
        <v>-46.62</v>
      </c>
      <c r="AD278">
        <v>0</v>
      </c>
      <c r="AE278">
        <v>1.0660000000000001</v>
      </c>
      <c r="AF278">
        <v>-1.0660000000000001</v>
      </c>
    </row>
    <row r="279" spans="1:32" x14ac:dyDescent="0.3">
      <c r="A279">
        <v>-21.83</v>
      </c>
      <c r="B279">
        <v>1</v>
      </c>
      <c r="C279">
        <v>2.1673</v>
      </c>
      <c r="D279">
        <v>-1.1673</v>
      </c>
      <c r="E279">
        <v>-21.83</v>
      </c>
      <c r="F279">
        <v>1</v>
      </c>
      <c r="G279">
        <v>1.8008</v>
      </c>
      <c r="H279">
        <v>-0.80076000000000003</v>
      </c>
      <c r="I279">
        <v>-51.987000000000002</v>
      </c>
      <c r="J279">
        <v>1</v>
      </c>
      <c r="K279">
        <v>1.2346999999999999</v>
      </c>
      <c r="L279">
        <v>-0.23474</v>
      </c>
      <c r="M279">
        <v>-51.987000000000002</v>
      </c>
      <c r="N279">
        <v>1</v>
      </c>
      <c r="O279">
        <v>1.2198</v>
      </c>
      <c r="P279">
        <v>-0.21976000000000001</v>
      </c>
      <c r="Q279">
        <v>-22.681000000000001</v>
      </c>
      <c r="R279">
        <v>0.30103000000000002</v>
      </c>
      <c r="S279">
        <v>1.0865</v>
      </c>
      <c r="T279">
        <v>-0.78544000000000003</v>
      </c>
      <c r="U279">
        <v>-22.681000000000001</v>
      </c>
      <c r="V279">
        <v>0.30103000000000002</v>
      </c>
      <c r="W279">
        <v>0.83714</v>
      </c>
      <c r="X279">
        <v>-0.53610999999999998</v>
      </c>
      <c r="Y279">
        <v>-46.680999999999997</v>
      </c>
      <c r="Z279">
        <v>0.30103000000000002</v>
      </c>
      <c r="AA279">
        <v>1.4036999999999999</v>
      </c>
      <c r="AB279">
        <v>-1.1027</v>
      </c>
      <c r="AC279">
        <v>-46.680999999999997</v>
      </c>
      <c r="AD279">
        <v>0.30103000000000002</v>
      </c>
      <c r="AE279">
        <v>1.0569999999999999</v>
      </c>
      <c r="AF279">
        <v>-0.75599000000000005</v>
      </c>
    </row>
    <row r="280" spans="1:32" x14ac:dyDescent="0.3">
      <c r="A280">
        <v>-23.361000000000001</v>
      </c>
      <c r="B280">
        <v>1.8194999999999999</v>
      </c>
      <c r="C280">
        <v>2.6253000000000002</v>
      </c>
      <c r="D280">
        <v>-0.80571999999999999</v>
      </c>
      <c r="E280">
        <v>-23.361000000000001</v>
      </c>
      <c r="F280">
        <v>1.6532</v>
      </c>
      <c r="G280">
        <v>2.0613000000000001</v>
      </c>
      <c r="H280">
        <v>-0.40805000000000002</v>
      </c>
      <c r="I280">
        <v>-46.883000000000003</v>
      </c>
      <c r="J280">
        <v>1.8194999999999999</v>
      </c>
      <c r="K280">
        <v>2.7896000000000001</v>
      </c>
      <c r="L280">
        <v>-0.97006000000000003</v>
      </c>
      <c r="M280">
        <v>-46.883000000000003</v>
      </c>
      <c r="N280">
        <v>1.6532</v>
      </c>
      <c r="O280">
        <v>2.1804000000000001</v>
      </c>
      <c r="P280">
        <v>-0.52715000000000001</v>
      </c>
      <c r="Q280">
        <v>-22.946000000000002</v>
      </c>
      <c r="R280">
        <v>0.95423999999999998</v>
      </c>
      <c r="S280">
        <v>1.2054</v>
      </c>
      <c r="T280">
        <v>-0.25112000000000001</v>
      </c>
      <c r="U280">
        <v>-22.946000000000002</v>
      </c>
      <c r="V280">
        <v>0.90308999999999995</v>
      </c>
      <c r="W280">
        <v>0.91032999999999997</v>
      </c>
      <c r="X280">
        <v>-7.2363999999999996E-3</v>
      </c>
      <c r="Y280">
        <v>-47.313000000000002</v>
      </c>
      <c r="Z280">
        <v>0.95423999999999998</v>
      </c>
      <c r="AA280">
        <v>1.2748999999999999</v>
      </c>
      <c r="AB280">
        <v>-0.32061000000000001</v>
      </c>
      <c r="AC280">
        <v>-47.313000000000002</v>
      </c>
      <c r="AD280">
        <v>0.90308999999999995</v>
      </c>
      <c r="AE280">
        <v>0.96426999999999996</v>
      </c>
      <c r="AF280">
        <v>-6.1183000000000001E-2</v>
      </c>
    </row>
    <row r="281" spans="1:32" x14ac:dyDescent="0.3">
      <c r="A281">
        <v>-24.725999999999999</v>
      </c>
      <c r="B281">
        <v>2.4609000000000001</v>
      </c>
      <c r="C281">
        <v>3.0337000000000001</v>
      </c>
      <c r="D281">
        <v>-0.57277</v>
      </c>
      <c r="E281">
        <v>-24.725999999999999</v>
      </c>
      <c r="F281">
        <v>2.1492</v>
      </c>
      <c r="G281">
        <v>2.2936000000000001</v>
      </c>
      <c r="H281">
        <v>-0.14435999999999999</v>
      </c>
      <c r="I281">
        <v>-48.104999999999997</v>
      </c>
      <c r="J281">
        <v>2.4609000000000001</v>
      </c>
      <c r="K281">
        <v>2.4173</v>
      </c>
      <c r="L281">
        <v>4.3584999999999999E-2</v>
      </c>
      <c r="M281">
        <v>-48.104999999999997</v>
      </c>
      <c r="N281">
        <v>2.1492</v>
      </c>
      <c r="O281">
        <v>1.9503999999999999</v>
      </c>
      <c r="P281">
        <v>0.19886000000000001</v>
      </c>
      <c r="Q281">
        <v>-20.733000000000001</v>
      </c>
      <c r="R281">
        <v>0</v>
      </c>
      <c r="S281">
        <v>0.21029</v>
      </c>
      <c r="T281">
        <v>-0.21029</v>
      </c>
      <c r="U281">
        <v>-20.733000000000001</v>
      </c>
      <c r="V281">
        <v>0</v>
      </c>
      <c r="W281">
        <v>0.29776999999999998</v>
      </c>
      <c r="X281">
        <v>-0.29776999999999998</v>
      </c>
      <c r="Y281">
        <v>-48.058</v>
      </c>
      <c r="Z281">
        <v>0</v>
      </c>
      <c r="AA281">
        <v>1.1231</v>
      </c>
      <c r="AB281">
        <v>-1.1231</v>
      </c>
      <c r="AC281">
        <v>-48.058</v>
      </c>
      <c r="AD281">
        <v>0</v>
      </c>
      <c r="AE281">
        <v>0.85506000000000004</v>
      </c>
      <c r="AF281">
        <v>-0.85506000000000004</v>
      </c>
    </row>
    <row r="282" spans="1:32" x14ac:dyDescent="0.3">
      <c r="A282">
        <v>-20.879000000000001</v>
      </c>
      <c r="B282">
        <v>2.0211999999999999</v>
      </c>
      <c r="C282">
        <v>1.8829</v>
      </c>
      <c r="D282">
        <v>0.13830000000000001</v>
      </c>
      <c r="E282">
        <v>-20.879000000000001</v>
      </c>
      <c r="F282">
        <v>1.8751</v>
      </c>
      <c r="G282">
        <v>1.639</v>
      </c>
      <c r="H282">
        <v>0.23607</v>
      </c>
      <c r="I282">
        <v>-48.81</v>
      </c>
      <c r="J282">
        <v>2.0211999999999999</v>
      </c>
      <c r="K282">
        <v>2.2025000000000001</v>
      </c>
      <c r="L282">
        <v>-0.18132000000000001</v>
      </c>
      <c r="M282">
        <v>-48.81</v>
      </c>
      <c r="N282">
        <v>1.8751</v>
      </c>
      <c r="O282">
        <v>1.8177000000000001</v>
      </c>
      <c r="P282">
        <v>5.7410999999999997E-2</v>
      </c>
      <c r="Q282">
        <v>-22.404</v>
      </c>
      <c r="R282">
        <v>0.30103000000000002</v>
      </c>
      <c r="S282">
        <v>0.96197999999999995</v>
      </c>
      <c r="T282">
        <v>-0.66095000000000004</v>
      </c>
      <c r="U282">
        <v>-22.404</v>
      </c>
      <c r="V282">
        <v>0.30103000000000002</v>
      </c>
      <c r="W282">
        <v>0.76049999999999995</v>
      </c>
      <c r="X282">
        <v>-0.45946999999999999</v>
      </c>
      <c r="Y282">
        <v>-51.524000000000001</v>
      </c>
      <c r="Z282">
        <v>0.30103000000000002</v>
      </c>
      <c r="AA282">
        <v>0.41643999999999998</v>
      </c>
      <c r="AB282">
        <v>-0.11541</v>
      </c>
      <c r="AC282">
        <v>-51.524000000000001</v>
      </c>
      <c r="AD282">
        <v>0.30103000000000002</v>
      </c>
      <c r="AE282">
        <v>0.34639999999999999</v>
      </c>
      <c r="AF282">
        <v>-4.5367999999999999E-2</v>
      </c>
    </row>
    <row r="283" spans="1:32" x14ac:dyDescent="0.3">
      <c r="A283">
        <v>-21.274999999999999</v>
      </c>
      <c r="B283">
        <v>2.9262999999999999</v>
      </c>
      <c r="C283">
        <v>2.0011999999999999</v>
      </c>
      <c r="D283">
        <v>0.92512000000000005</v>
      </c>
      <c r="E283">
        <v>-21.274999999999999</v>
      </c>
      <c r="F283">
        <v>2.3117999999999999</v>
      </c>
      <c r="G283">
        <v>1.7062999999999999</v>
      </c>
      <c r="H283">
        <v>0.60545000000000004</v>
      </c>
      <c r="I283">
        <v>-47.304000000000002</v>
      </c>
      <c r="J283">
        <v>2.9262999999999999</v>
      </c>
      <c r="K283">
        <v>2.6612</v>
      </c>
      <c r="L283">
        <v>0.2651</v>
      </c>
      <c r="M283">
        <v>-47.304000000000002</v>
      </c>
      <c r="N283">
        <v>2.3117999999999999</v>
      </c>
      <c r="O283">
        <v>2.1011000000000002</v>
      </c>
      <c r="P283">
        <v>0.21068999999999999</v>
      </c>
      <c r="Q283">
        <v>-24.123000000000001</v>
      </c>
      <c r="R283">
        <v>0.47711999999999999</v>
      </c>
      <c r="S283">
        <v>1.7349000000000001</v>
      </c>
      <c r="T283">
        <v>-1.2578</v>
      </c>
      <c r="U283">
        <v>-24.123000000000001</v>
      </c>
      <c r="V283">
        <v>0.47711999999999999</v>
      </c>
      <c r="W283">
        <v>1.2363</v>
      </c>
      <c r="X283">
        <v>-0.75921000000000005</v>
      </c>
      <c r="Y283">
        <v>-48.905999999999999</v>
      </c>
      <c r="Z283">
        <v>0.47711999999999999</v>
      </c>
      <c r="AA283">
        <v>0.95023000000000002</v>
      </c>
      <c r="AB283">
        <v>-0.47310999999999998</v>
      </c>
      <c r="AC283">
        <v>-48.905999999999999</v>
      </c>
      <c r="AD283">
        <v>0.47711999999999999</v>
      </c>
      <c r="AE283">
        <v>0.73060999999999998</v>
      </c>
      <c r="AF283">
        <v>-0.25348999999999999</v>
      </c>
    </row>
    <row r="284" spans="1:32" x14ac:dyDescent="0.3">
      <c r="A284">
        <v>-23.584</v>
      </c>
      <c r="B284">
        <v>2.1429999999999998</v>
      </c>
      <c r="C284">
        <v>2.6920000000000002</v>
      </c>
      <c r="D284">
        <v>-0.54898000000000002</v>
      </c>
      <c r="E284">
        <v>-23.584</v>
      </c>
      <c r="F284">
        <v>1.9031</v>
      </c>
      <c r="G284">
        <v>2.0992000000000002</v>
      </c>
      <c r="H284">
        <v>-0.19614000000000001</v>
      </c>
      <c r="I284">
        <v>-48.48</v>
      </c>
      <c r="J284">
        <v>2.1429999999999998</v>
      </c>
      <c r="K284">
        <v>2.3029999999999999</v>
      </c>
      <c r="L284">
        <v>-0.15994</v>
      </c>
      <c r="M284">
        <v>-48.48</v>
      </c>
      <c r="N284">
        <v>1.9031</v>
      </c>
      <c r="O284">
        <v>1.8796999999999999</v>
      </c>
      <c r="P284">
        <v>2.3383999999999999E-2</v>
      </c>
      <c r="Q284">
        <v>-22.783000000000001</v>
      </c>
      <c r="R284">
        <v>1.2553000000000001</v>
      </c>
      <c r="S284">
        <v>1.1322000000000001</v>
      </c>
      <c r="T284">
        <v>0.12309</v>
      </c>
      <c r="U284">
        <v>-22.783000000000001</v>
      </c>
      <c r="V284">
        <v>1.2040999999999999</v>
      </c>
      <c r="W284">
        <v>0.86528000000000005</v>
      </c>
      <c r="X284">
        <v>0.33883999999999997</v>
      </c>
      <c r="Y284">
        <v>-47.293999999999997</v>
      </c>
      <c r="Z284">
        <v>1.2553000000000001</v>
      </c>
      <c r="AA284">
        <v>1.2788999999999999</v>
      </c>
      <c r="AB284">
        <v>-2.3584999999999998E-2</v>
      </c>
      <c r="AC284">
        <v>-47.293999999999997</v>
      </c>
      <c r="AD284">
        <v>1.2040999999999999</v>
      </c>
      <c r="AE284">
        <v>0.96714999999999995</v>
      </c>
      <c r="AF284">
        <v>0.23696999999999999</v>
      </c>
    </row>
    <row r="285" spans="1:32" x14ac:dyDescent="0.3">
      <c r="A285">
        <v>-22.907</v>
      </c>
      <c r="B285">
        <v>4.1599000000000004</v>
      </c>
      <c r="C285">
        <v>2.4895999999999998</v>
      </c>
      <c r="D285">
        <v>1.6704000000000001</v>
      </c>
      <c r="E285">
        <v>-22.907</v>
      </c>
      <c r="F285">
        <v>2.5198</v>
      </c>
      <c r="G285">
        <v>1.9841</v>
      </c>
      <c r="H285">
        <v>0.53574999999999995</v>
      </c>
      <c r="I285">
        <v>-47.06</v>
      </c>
      <c r="J285">
        <v>4.1599000000000004</v>
      </c>
      <c r="K285">
        <v>2.7355999999999998</v>
      </c>
      <c r="L285">
        <v>1.4242999999999999</v>
      </c>
      <c r="M285">
        <v>-47.06</v>
      </c>
      <c r="N285">
        <v>2.5198</v>
      </c>
      <c r="O285">
        <v>2.1469999999999998</v>
      </c>
      <c r="P285">
        <v>0.37281999999999998</v>
      </c>
      <c r="Q285">
        <v>-22.945</v>
      </c>
      <c r="R285">
        <v>0</v>
      </c>
      <c r="S285">
        <v>1.2049000000000001</v>
      </c>
      <c r="T285">
        <v>-1.2049000000000001</v>
      </c>
      <c r="U285">
        <v>-22.945</v>
      </c>
      <c r="V285">
        <v>0</v>
      </c>
      <c r="W285">
        <v>0.91007000000000005</v>
      </c>
      <c r="X285">
        <v>-0.91007000000000005</v>
      </c>
      <c r="Y285">
        <v>-49.341000000000001</v>
      </c>
      <c r="Z285">
        <v>0</v>
      </c>
      <c r="AA285">
        <v>0.86151</v>
      </c>
      <c r="AB285">
        <v>-0.86151</v>
      </c>
      <c r="AC285">
        <v>-49.341000000000001</v>
      </c>
      <c r="AD285">
        <v>0</v>
      </c>
      <c r="AE285">
        <v>0.66674999999999995</v>
      </c>
      <c r="AF285">
        <v>-0.66674999999999995</v>
      </c>
    </row>
    <row r="286" spans="1:32" x14ac:dyDescent="0.3">
      <c r="A286">
        <v>-23.209</v>
      </c>
      <c r="B286">
        <v>2.7307999999999999</v>
      </c>
      <c r="C286">
        <v>2.5798999999999999</v>
      </c>
      <c r="D286">
        <v>0.15085999999999999</v>
      </c>
      <c r="E286">
        <v>-23.209</v>
      </c>
      <c r="F286">
        <v>2.1139000000000001</v>
      </c>
      <c r="G286">
        <v>2.0354999999999999</v>
      </c>
      <c r="H286">
        <v>7.8467999999999996E-2</v>
      </c>
      <c r="I286">
        <v>-46.764000000000003</v>
      </c>
      <c r="J286">
        <v>2.7307999999999999</v>
      </c>
      <c r="K286">
        <v>2.8258999999999999</v>
      </c>
      <c r="L286">
        <v>-9.5105999999999996E-2</v>
      </c>
      <c r="M286">
        <v>-46.764000000000003</v>
      </c>
      <c r="N286">
        <v>2.1139000000000001</v>
      </c>
      <c r="O286">
        <v>2.2027999999999999</v>
      </c>
      <c r="P286">
        <v>-8.8832999999999995E-2</v>
      </c>
      <c r="Q286">
        <v>-23.387</v>
      </c>
      <c r="R286">
        <v>0</v>
      </c>
      <c r="S286">
        <v>1.4037999999999999</v>
      </c>
      <c r="T286">
        <v>-1.4037999999999999</v>
      </c>
      <c r="U286">
        <v>-23.387</v>
      </c>
      <c r="V286">
        <v>0</v>
      </c>
      <c r="W286">
        <v>1.0325</v>
      </c>
      <c r="X286">
        <v>-1.0325</v>
      </c>
      <c r="Y286">
        <v>-48.723999999999997</v>
      </c>
      <c r="Z286">
        <v>0</v>
      </c>
      <c r="AA286">
        <v>0.98734</v>
      </c>
      <c r="AB286">
        <v>-0.98734</v>
      </c>
      <c r="AC286">
        <v>-48.723999999999997</v>
      </c>
      <c r="AD286">
        <v>0</v>
      </c>
      <c r="AE286">
        <v>0.75731999999999999</v>
      </c>
      <c r="AF286">
        <v>-0.75731999999999999</v>
      </c>
    </row>
    <row r="287" spans="1:32" x14ac:dyDescent="0.3">
      <c r="A287">
        <v>-22.74</v>
      </c>
      <c r="B287">
        <v>4.2061000000000002</v>
      </c>
      <c r="C287">
        <v>2.4394999999999998</v>
      </c>
      <c r="D287">
        <v>1.7665999999999999</v>
      </c>
      <c r="E287">
        <v>-22.74</v>
      </c>
      <c r="F287">
        <v>2.4870999999999999</v>
      </c>
      <c r="G287">
        <v>1.9556</v>
      </c>
      <c r="H287">
        <v>0.53151000000000004</v>
      </c>
      <c r="I287">
        <v>-45.588999999999999</v>
      </c>
      <c r="J287">
        <v>4.2061000000000002</v>
      </c>
      <c r="K287">
        <v>3.1837</v>
      </c>
      <c r="L287">
        <v>1.0224</v>
      </c>
      <c r="M287">
        <v>-45.588999999999999</v>
      </c>
      <c r="N287">
        <v>2.4870999999999999</v>
      </c>
      <c r="O287">
        <v>2.4238</v>
      </c>
      <c r="P287">
        <v>6.3292000000000001E-2</v>
      </c>
      <c r="Q287">
        <v>-24.713000000000001</v>
      </c>
      <c r="R287">
        <v>3.0116000000000001</v>
      </c>
      <c r="S287">
        <v>1.9999</v>
      </c>
      <c r="T287">
        <v>1.0116000000000001</v>
      </c>
      <c r="U287">
        <v>-24.713000000000001</v>
      </c>
      <c r="V287">
        <v>1.5798000000000001</v>
      </c>
      <c r="W287">
        <v>1.3995</v>
      </c>
      <c r="X287">
        <v>0.18032000000000001</v>
      </c>
      <c r="Y287">
        <v>-47.88</v>
      </c>
      <c r="Z287">
        <v>3.0116000000000001</v>
      </c>
      <c r="AA287">
        <v>1.1593</v>
      </c>
      <c r="AB287">
        <v>1.8522000000000001</v>
      </c>
      <c r="AC287">
        <v>-47.88</v>
      </c>
      <c r="AD287">
        <v>1.5798000000000001</v>
      </c>
      <c r="AE287">
        <v>0.88112000000000001</v>
      </c>
      <c r="AF287">
        <v>0.69867000000000001</v>
      </c>
    </row>
    <row r="288" spans="1:32" x14ac:dyDescent="0.3">
      <c r="A288">
        <v>-22.6</v>
      </c>
      <c r="B288">
        <v>0.95423999999999998</v>
      </c>
      <c r="C288">
        <v>2.3976000000000002</v>
      </c>
      <c r="D288">
        <v>-1.4433</v>
      </c>
      <c r="E288">
        <v>-22.6</v>
      </c>
      <c r="F288">
        <v>0.95423999999999998</v>
      </c>
      <c r="G288">
        <v>1.9317</v>
      </c>
      <c r="H288">
        <v>-0.97750000000000004</v>
      </c>
      <c r="I288">
        <v>-50.002000000000002</v>
      </c>
      <c r="J288">
        <v>0.95423999999999998</v>
      </c>
      <c r="K288">
        <v>1.8394999999999999</v>
      </c>
      <c r="L288">
        <v>-0.88522999999999996</v>
      </c>
      <c r="M288">
        <v>-50.002000000000002</v>
      </c>
      <c r="N288">
        <v>0.95423999999999998</v>
      </c>
      <c r="O288">
        <v>1.5933999999999999</v>
      </c>
      <c r="P288">
        <v>-0.63912999999999998</v>
      </c>
      <c r="Q288">
        <v>-20.640999999999998</v>
      </c>
      <c r="R288">
        <v>0.30103000000000002</v>
      </c>
      <c r="S288">
        <v>0.16914000000000001</v>
      </c>
      <c r="T288">
        <v>0.13189000000000001</v>
      </c>
      <c r="U288">
        <v>-20.640999999999998</v>
      </c>
      <c r="V288">
        <v>0.30103000000000002</v>
      </c>
      <c r="W288">
        <v>0.27244000000000002</v>
      </c>
      <c r="X288">
        <v>2.8586E-2</v>
      </c>
      <c r="Y288">
        <v>-47.283000000000001</v>
      </c>
      <c r="Z288">
        <v>0.30103000000000002</v>
      </c>
      <c r="AA288">
        <v>1.2809999999999999</v>
      </c>
      <c r="AB288">
        <v>-0.97997999999999996</v>
      </c>
      <c r="AC288">
        <v>-47.283000000000001</v>
      </c>
      <c r="AD288">
        <v>0.30103000000000002</v>
      </c>
      <c r="AE288">
        <v>0.96870999999999996</v>
      </c>
      <c r="AF288">
        <v>-0.66768000000000005</v>
      </c>
    </row>
    <row r="289" spans="1:32" x14ac:dyDescent="0.3">
      <c r="A289">
        <v>-25.016999999999999</v>
      </c>
      <c r="B289">
        <v>3.5695999999999999</v>
      </c>
      <c r="C289">
        <v>3.1206</v>
      </c>
      <c r="D289">
        <v>0.44902999999999998</v>
      </c>
      <c r="E289">
        <v>-25.016999999999999</v>
      </c>
      <c r="F289">
        <v>2.5091999999999999</v>
      </c>
      <c r="G289">
        <v>2.343</v>
      </c>
      <c r="H289">
        <v>0.16619</v>
      </c>
      <c r="I289">
        <v>-47.927999999999997</v>
      </c>
      <c r="J289">
        <v>3.5695999999999999</v>
      </c>
      <c r="K289">
        <v>2.4710999999999999</v>
      </c>
      <c r="L289">
        <v>1.0985</v>
      </c>
      <c r="M289">
        <v>-47.927999999999997</v>
      </c>
      <c r="N289">
        <v>2.5091999999999999</v>
      </c>
      <c r="O289">
        <v>1.9836</v>
      </c>
      <c r="P289">
        <v>0.52561999999999998</v>
      </c>
      <c r="Q289">
        <v>-22.76</v>
      </c>
      <c r="R289">
        <v>0.47711999999999999</v>
      </c>
      <c r="S289">
        <v>1.1218999999999999</v>
      </c>
      <c r="T289">
        <v>-0.64478000000000002</v>
      </c>
      <c r="U289">
        <v>-22.76</v>
      </c>
      <c r="V289">
        <v>0.47711999999999999</v>
      </c>
      <c r="W289">
        <v>0.85894999999999999</v>
      </c>
      <c r="X289">
        <v>-0.38183</v>
      </c>
      <c r="Y289">
        <v>-47.154000000000003</v>
      </c>
      <c r="Z289">
        <v>0.47711999999999999</v>
      </c>
      <c r="AA289">
        <v>1.3071999999999999</v>
      </c>
      <c r="AB289">
        <v>-0.83011999999999997</v>
      </c>
      <c r="AC289">
        <v>-47.154000000000003</v>
      </c>
      <c r="AD289">
        <v>0.47711999999999999</v>
      </c>
      <c r="AE289">
        <v>0.98758999999999997</v>
      </c>
      <c r="AF289">
        <v>-0.51046000000000002</v>
      </c>
    </row>
    <row r="290" spans="1:32" x14ac:dyDescent="0.3">
      <c r="A290">
        <v>-22.690999999999999</v>
      </c>
      <c r="B290">
        <v>1.9494</v>
      </c>
      <c r="C290">
        <v>2.4247999999999998</v>
      </c>
      <c r="D290">
        <v>-0.47537000000000001</v>
      </c>
      <c r="E290">
        <v>-22.690999999999999</v>
      </c>
      <c r="F290">
        <v>1.7992999999999999</v>
      </c>
      <c r="G290">
        <v>1.9472</v>
      </c>
      <c r="H290">
        <v>-0.14788000000000001</v>
      </c>
      <c r="I290">
        <v>-45.057000000000002</v>
      </c>
      <c r="J290">
        <v>1.9494</v>
      </c>
      <c r="K290">
        <v>3.3458999999999999</v>
      </c>
      <c r="L290">
        <v>-1.3965000000000001</v>
      </c>
      <c r="M290">
        <v>-45.057000000000002</v>
      </c>
      <c r="N290">
        <v>1.7992999999999999</v>
      </c>
      <c r="O290">
        <v>2.524</v>
      </c>
      <c r="P290">
        <v>-0.72467000000000004</v>
      </c>
      <c r="Q290">
        <v>-22.744</v>
      </c>
      <c r="R290">
        <v>0</v>
      </c>
      <c r="S290">
        <v>1.1146</v>
      </c>
      <c r="T290">
        <v>-1.1146</v>
      </c>
      <c r="U290">
        <v>-22.744</v>
      </c>
      <c r="V290">
        <v>0</v>
      </c>
      <c r="W290">
        <v>0.85448000000000002</v>
      </c>
      <c r="X290">
        <v>-0.85448000000000002</v>
      </c>
      <c r="Y290">
        <v>-46.898000000000003</v>
      </c>
      <c r="Z290">
        <v>0</v>
      </c>
      <c r="AA290">
        <v>1.3594999999999999</v>
      </c>
      <c r="AB290">
        <v>-1.3594999999999999</v>
      </c>
      <c r="AC290">
        <v>-46.898000000000003</v>
      </c>
      <c r="AD290">
        <v>0</v>
      </c>
      <c r="AE290">
        <v>1.0251999999999999</v>
      </c>
      <c r="AF290">
        <v>-1.0251999999999999</v>
      </c>
    </row>
    <row r="291" spans="1:32" x14ac:dyDescent="0.3">
      <c r="A291">
        <v>-22.747</v>
      </c>
      <c r="B291">
        <v>2.0682</v>
      </c>
      <c r="C291">
        <v>2.4416000000000002</v>
      </c>
      <c r="D291">
        <v>-0.37340000000000001</v>
      </c>
      <c r="E291">
        <v>-22.747</v>
      </c>
      <c r="F291">
        <v>1.8512999999999999</v>
      </c>
      <c r="G291">
        <v>1.9568000000000001</v>
      </c>
      <c r="H291">
        <v>-0.10553</v>
      </c>
      <c r="I291">
        <v>-50.387999999999998</v>
      </c>
      <c r="J291">
        <v>2.0682</v>
      </c>
      <c r="K291">
        <v>1.7217</v>
      </c>
      <c r="L291">
        <v>0.34648000000000001</v>
      </c>
      <c r="M291">
        <v>-50.387999999999998</v>
      </c>
      <c r="N291">
        <v>1.8512999999999999</v>
      </c>
      <c r="O291">
        <v>1.5206</v>
      </c>
      <c r="P291">
        <v>0.33065</v>
      </c>
      <c r="Q291">
        <v>-21.417999999999999</v>
      </c>
      <c r="R291">
        <v>0.30103000000000002</v>
      </c>
      <c r="S291">
        <v>0.51863999999999999</v>
      </c>
      <c r="T291">
        <v>-0.21761</v>
      </c>
      <c r="U291">
        <v>-21.417999999999999</v>
      </c>
      <c r="V291">
        <v>0.30103000000000002</v>
      </c>
      <c r="W291">
        <v>0.48759000000000002</v>
      </c>
      <c r="X291">
        <v>-0.18656</v>
      </c>
      <c r="Y291">
        <v>-50.073</v>
      </c>
      <c r="Z291">
        <v>0.30103000000000002</v>
      </c>
      <c r="AA291">
        <v>0.71226999999999996</v>
      </c>
      <c r="AB291">
        <v>-0.41123999999999999</v>
      </c>
      <c r="AC291">
        <v>-50.073</v>
      </c>
      <c r="AD291">
        <v>0.30103000000000002</v>
      </c>
      <c r="AE291">
        <v>0.55932999999999999</v>
      </c>
      <c r="AF291">
        <v>-0.25829999999999997</v>
      </c>
    </row>
    <row r="292" spans="1:32" x14ac:dyDescent="0.3">
      <c r="A292">
        <v>-21.323</v>
      </c>
      <c r="B292">
        <v>2.4047999999999998</v>
      </c>
      <c r="C292">
        <v>2.0156000000000001</v>
      </c>
      <c r="D292">
        <v>0.38928000000000001</v>
      </c>
      <c r="E292">
        <v>-21.323</v>
      </c>
      <c r="F292">
        <v>2.1206</v>
      </c>
      <c r="G292">
        <v>1.7143999999999999</v>
      </c>
      <c r="H292">
        <v>0.40611999999999998</v>
      </c>
      <c r="I292">
        <v>-48.634</v>
      </c>
      <c r="J292">
        <v>2.4047999999999998</v>
      </c>
      <c r="K292">
        <v>2.2561</v>
      </c>
      <c r="L292">
        <v>0.14868999999999999</v>
      </c>
      <c r="M292">
        <v>-48.634</v>
      </c>
      <c r="N292">
        <v>2.1206</v>
      </c>
      <c r="O292">
        <v>1.8508</v>
      </c>
      <c r="P292">
        <v>0.26978000000000002</v>
      </c>
      <c r="Q292">
        <v>-20.637</v>
      </c>
      <c r="R292">
        <v>0.84509999999999996</v>
      </c>
      <c r="S292">
        <v>0.16711999999999999</v>
      </c>
      <c r="T292">
        <v>0.67796999999999996</v>
      </c>
      <c r="U292">
        <v>-20.637</v>
      </c>
      <c r="V292">
        <v>0.60206000000000004</v>
      </c>
      <c r="W292">
        <v>0.2712</v>
      </c>
      <c r="X292">
        <v>0.33085999999999999</v>
      </c>
      <c r="Y292">
        <v>-51.106999999999999</v>
      </c>
      <c r="Z292">
        <v>0.84509999999999996</v>
      </c>
      <c r="AA292">
        <v>0.50156999999999996</v>
      </c>
      <c r="AB292">
        <v>0.34353</v>
      </c>
      <c r="AC292">
        <v>-51.106999999999999</v>
      </c>
      <c r="AD292">
        <v>0.60206000000000004</v>
      </c>
      <c r="AE292">
        <v>0.40766999999999998</v>
      </c>
      <c r="AF292">
        <v>0.19439000000000001</v>
      </c>
    </row>
    <row r="293" spans="1:32" x14ac:dyDescent="0.3">
      <c r="A293">
        <v>-23.01</v>
      </c>
      <c r="B293">
        <v>0.95423999999999998</v>
      </c>
      <c r="C293">
        <v>2.5202</v>
      </c>
      <c r="D293">
        <v>-1.5660000000000001</v>
      </c>
      <c r="E293">
        <v>-23.01</v>
      </c>
      <c r="F293">
        <v>0.90308999999999995</v>
      </c>
      <c r="G293">
        <v>2.0015000000000001</v>
      </c>
      <c r="H293">
        <v>-1.0984</v>
      </c>
      <c r="I293">
        <v>-49.784999999999997</v>
      </c>
      <c r="J293">
        <v>0.95423999999999998</v>
      </c>
      <c r="K293">
        <v>1.9054</v>
      </c>
      <c r="L293">
        <v>-0.95115000000000005</v>
      </c>
      <c r="M293">
        <v>-49.784999999999997</v>
      </c>
      <c r="N293">
        <v>0.90308999999999995</v>
      </c>
      <c r="O293">
        <v>1.6341000000000001</v>
      </c>
      <c r="P293">
        <v>-0.73099999999999998</v>
      </c>
      <c r="Q293">
        <v>-24.32</v>
      </c>
      <c r="R293">
        <v>2.944</v>
      </c>
      <c r="S293">
        <v>1.8231999999999999</v>
      </c>
      <c r="T293">
        <v>1.1208</v>
      </c>
      <c r="U293">
        <v>-24.32</v>
      </c>
      <c r="V293">
        <v>1.9912000000000001</v>
      </c>
      <c r="W293">
        <v>1.2907</v>
      </c>
      <c r="X293">
        <v>0.70055999999999996</v>
      </c>
      <c r="Y293">
        <v>-46.997</v>
      </c>
      <c r="Z293">
        <v>2.944</v>
      </c>
      <c r="AA293">
        <v>1.3392999999999999</v>
      </c>
      <c r="AB293">
        <v>1.6047</v>
      </c>
      <c r="AC293">
        <v>-46.997</v>
      </c>
      <c r="AD293">
        <v>1.9912000000000001</v>
      </c>
      <c r="AE293">
        <v>1.0105999999999999</v>
      </c>
      <c r="AF293">
        <v>0.98058999999999996</v>
      </c>
    </row>
    <row r="294" spans="1:32" x14ac:dyDescent="0.3">
      <c r="A294">
        <v>-24.007000000000001</v>
      </c>
      <c r="B294">
        <v>2.9279000000000002</v>
      </c>
      <c r="C294">
        <v>2.8184</v>
      </c>
      <c r="D294">
        <v>0.10944</v>
      </c>
      <c r="E294">
        <v>-24.007000000000001</v>
      </c>
      <c r="F294">
        <v>2.3365</v>
      </c>
      <c r="G294">
        <v>2.1711</v>
      </c>
      <c r="H294">
        <v>0.16531000000000001</v>
      </c>
      <c r="I294">
        <v>-48.350999999999999</v>
      </c>
      <c r="J294">
        <v>2.9279000000000002</v>
      </c>
      <c r="K294">
        <v>2.3422000000000001</v>
      </c>
      <c r="L294">
        <v>0.58564000000000005</v>
      </c>
      <c r="M294">
        <v>-48.350999999999999</v>
      </c>
      <c r="N294">
        <v>2.3365</v>
      </c>
      <c r="O294">
        <v>1.9039999999999999</v>
      </c>
      <c r="P294">
        <v>0.43247999999999998</v>
      </c>
      <c r="Q294">
        <v>-21.594999999999999</v>
      </c>
      <c r="R294">
        <v>0</v>
      </c>
      <c r="S294">
        <v>0.59823999999999999</v>
      </c>
      <c r="T294">
        <v>-0.59823999999999999</v>
      </c>
      <c r="U294">
        <v>-21.594999999999999</v>
      </c>
      <c r="V294">
        <v>0</v>
      </c>
      <c r="W294">
        <v>0.53659000000000001</v>
      </c>
      <c r="X294">
        <v>-0.53659000000000001</v>
      </c>
      <c r="Y294">
        <v>-50.598999999999997</v>
      </c>
      <c r="Z294">
        <v>0</v>
      </c>
      <c r="AA294">
        <v>0.60497000000000001</v>
      </c>
      <c r="AB294">
        <v>-0.60497000000000001</v>
      </c>
      <c r="AC294">
        <v>-50.598999999999997</v>
      </c>
      <c r="AD294">
        <v>0</v>
      </c>
      <c r="AE294">
        <v>0.48209999999999997</v>
      </c>
      <c r="AF294">
        <v>-0.48209999999999997</v>
      </c>
    </row>
    <row r="295" spans="1:32" x14ac:dyDescent="0.3">
      <c r="A295">
        <v>-23.47</v>
      </c>
      <c r="B295">
        <v>2.1614</v>
      </c>
      <c r="C295">
        <v>2.6577999999999999</v>
      </c>
      <c r="D295">
        <v>-0.49647999999999998</v>
      </c>
      <c r="E295">
        <v>-23.47</v>
      </c>
      <c r="F295">
        <v>2</v>
      </c>
      <c r="G295">
        <v>2.0798000000000001</v>
      </c>
      <c r="H295">
        <v>-7.9798999999999995E-2</v>
      </c>
      <c r="I295">
        <v>-47.735999999999997</v>
      </c>
      <c r="J295">
        <v>2.1614</v>
      </c>
      <c r="K295">
        <v>2.5297000000000001</v>
      </c>
      <c r="L295">
        <v>-0.36831999999999998</v>
      </c>
      <c r="M295">
        <v>-47.735999999999997</v>
      </c>
      <c r="N295">
        <v>2</v>
      </c>
      <c r="O295">
        <v>2.0198</v>
      </c>
      <c r="P295">
        <v>-1.9784E-2</v>
      </c>
      <c r="Q295">
        <v>-23.713999999999999</v>
      </c>
      <c r="R295">
        <v>0.77815000000000001</v>
      </c>
      <c r="S295">
        <v>1.5509999999999999</v>
      </c>
      <c r="T295">
        <v>-0.77285999999999999</v>
      </c>
      <c r="U295">
        <v>-23.713999999999999</v>
      </c>
      <c r="V295">
        <v>0.77815000000000001</v>
      </c>
      <c r="W295">
        <v>1.1231</v>
      </c>
      <c r="X295">
        <v>-0.34495999999999999</v>
      </c>
      <c r="Y295">
        <v>-47.417999999999999</v>
      </c>
      <c r="Z295">
        <v>0.77815000000000001</v>
      </c>
      <c r="AA295">
        <v>1.2535000000000001</v>
      </c>
      <c r="AB295">
        <v>-0.47534999999999999</v>
      </c>
      <c r="AC295">
        <v>-47.417999999999999</v>
      </c>
      <c r="AD295">
        <v>0.77815000000000001</v>
      </c>
      <c r="AE295">
        <v>0.94889999999999997</v>
      </c>
      <c r="AF295">
        <v>-0.17075000000000001</v>
      </c>
    </row>
    <row r="296" spans="1:32" x14ac:dyDescent="0.3">
      <c r="A296">
        <v>-23</v>
      </c>
      <c r="B296">
        <v>3.1956000000000002</v>
      </c>
      <c r="C296">
        <v>2.5171999999999999</v>
      </c>
      <c r="D296">
        <v>0.67847000000000002</v>
      </c>
      <c r="E296">
        <v>-23</v>
      </c>
      <c r="F296">
        <v>2.3654999999999999</v>
      </c>
      <c r="G296">
        <v>1.9998</v>
      </c>
      <c r="H296">
        <v>0.36571999999999999</v>
      </c>
      <c r="I296">
        <v>-47.502000000000002</v>
      </c>
      <c r="J296">
        <v>3.1956000000000002</v>
      </c>
      <c r="K296">
        <v>2.6009000000000002</v>
      </c>
      <c r="L296">
        <v>0.59467999999999999</v>
      </c>
      <c r="M296">
        <v>-47.502000000000002</v>
      </c>
      <c r="N296">
        <v>2.3654999999999999</v>
      </c>
      <c r="O296">
        <v>2.0638000000000001</v>
      </c>
      <c r="P296">
        <v>0.30168</v>
      </c>
      <c r="Q296">
        <v>-22.927</v>
      </c>
      <c r="R296">
        <v>0.95423999999999998</v>
      </c>
      <c r="S296">
        <v>1.1969000000000001</v>
      </c>
      <c r="T296">
        <v>-0.24263999999999999</v>
      </c>
      <c r="U296">
        <v>-22.927</v>
      </c>
      <c r="V296">
        <v>0.90308999999999995</v>
      </c>
      <c r="W296">
        <v>0.90510999999999997</v>
      </c>
      <c r="X296">
        <v>-2.0175000000000002E-3</v>
      </c>
      <c r="Y296">
        <v>-45.462000000000003</v>
      </c>
      <c r="Z296">
        <v>0.95423999999999998</v>
      </c>
      <c r="AA296">
        <v>1.6521999999999999</v>
      </c>
      <c r="AB296">
        <v>-0.69799</v>
      </c>
      <c r="AC296">
        <v>-45.462000000000003</v>
      </c>
      <c r="AD296">
        <v>0.90308999999999995</v>
      </c>
      <c r="AE296">
        <v>1.2359</v>
      </c>
      <c r="AF296">
        <v>-0.33280999999999999</v>
      </c>
    </row>
    <row r="297" spans="1:32" x14ac:dyDescent="0.3">
      <c r="A297">
        <v>-23.622</v>
      </c>
      <c r="B297">
        <v>3.9581</v>
      </c>
      <c r="C297">
        <v>2.7033</v>
      </c>
      <c r="D297">
        <v>1.2546999999999999</v>
      </c>
      <c r="E297">
        <v>-23.622</v>
      </c>
      <c r="F297">
        <v>2.6425000000000001</v>
      </c>
      <c r="G297">
        <v>2.1057000000000001</v>
      </c>
      <c r="H297">
        <v>0.53678999999999999</v>
      </c>
      <c r="I297">
        <v>-45.411000000000001</v>
      </c>
      <c r="J297">
        <v>3.9581</v>
      </c>
      <c r="K297">
        <v>3.2381000000000002</v>
      </c>
      <c r="L297">
        <v>0.72001999999999999</v>
      </c>
      <c r="M297">
        <v>-45.411000000000001</v>
      </c>
      <c r="N297">
        <v>2.6425000000000001</v>
      </c>
      <c r="O297">
        <v>2.4573999999999998</v>
      </c>
      <c r="P297">
        <v>0.18504999999999999</v>
      </c>
      <c r="Q297">
        <v>-22.611000000000001</v>
      </c>
      <c r="R297">
        <v>0.60206000000000004</v>
      </c>
      <c r="S297">
        <v>1.0549999999999999</v>
      </c>
      <c r="T297">
        <v>-0.45295000000000002</v>
      </c>
      <c r="U297">
        <v>-22.611000000000001</v>
      </c>
      <c r="V297">
        <v>0.60206000000000004</v>
      </c>
      <c r="W297">
        <v>0.81777</v>
      </c>
      <c r="X297">
        <v>-0.21571000000000001</v>
      </c>
      <c r="Y297">
        <v>-45.183999999999997</v>
      </c>
      <c r="Z297">
        <v>0.60206000000000004</v>
      </c>
      <c r="AA297">
        <v>1.7090000000000001</v>
      </c>
      <c r="AB297">
        <v>-1.1069</v>
      </c>
      <c r="AC297">
        <v>-45.183999999999997</v>
      </c>
      <c r="AD297">
        <v>0.60206000000000004</v>
      </c>
      <c r="AE297">
        <v>1.2767999999999999</v>
      </c>
      <c r="AF297">
        <v>-0.67469999999999997</v>
      </c>
    </row>
    <row r="298" spans="1:32" x14ac:dyDescent="0.3">
      <c r="A298">
        <v>-23.535</v>
      </c>
      <c r="B298">
        <v>2.3927</v>
      </c>
      <c r="C298">
        <v>2.6774</v>
      </c>
      <c r="D298">
        <v>-0.28469</v>
      </c>
      <c r="E298">
        <v>-23.535</v>
      </c>
      <c r="F298">
        <v>2.1429999999999998</v>
      </c>
      <c r="G298">
        <v>2.0909</v>
      </c>
      <c r="H298">
        <v>5.2096999999999997E-2</v>
      </c>
      <c r="I298">
        <v>-46.841000000000001</v>
      </c>
      <c r="J298">
        <v>2.3927</v>
      </c>
      <c r="K298">
        <v>2.8022</v>
      </c>
      <c r="L298">
        <v>-0.40954000000000002</v>
      </c>
      <c r="M298">
        <v>-46.841000000000001</v>
      </c>
      <c r="N298">
        <v>2.1429999999999998</v>
      </c>
      <c r="O298">
        <v>2.1882000000000001</v>
      </c>
      <c r="P298">
        <v>-4.5151999999999998E-2</v>
      </c>
      <c r="Q298">
        <v>-22.724</v>
      </c>
      <c r="R298">
        <v>1.7482</v>
      </c>
      <c r="S298">
        <v>1.1055999999999999</v>
      </c>
      <c r="T298">
        <v>0.64256999999999997</v>
      </c>
      <c r="U298">
        <v>-22.724</v>
      </c>
      <c r="V298">
        <v>1.4472</v>
      </c>
      <c r="W298">
        <v>0.84892999999999996</v>
      </c>
      <c r="X298">
        <v>0.59823000000000004</v>
      </c>
      <c r="Y298">
        <v>-47.646999999999998</v>
      </c>
      <c r="Z298">
        <v>1.7482</v>
      </c>
      <c r="AA298">
        <v>1.2069000000000001</v>
      </c>
      <c r="AB298">
        <v>0.54132999999999998</v>
      </c>
      <c r="AC298">
        <v>-47.646999999999998</v>
      </c>
      <c r="AD298">
        <v>1.4472</v>
      </c>
      <c r="AE298">
        <v>0.91532999999999998</v>
      </c>
      <c r="AF298">
        <v>0.53183000000000002</v>
      </c>
    </row>
    <row r="299" spans="1:32" x14ac:dyDescent="0.3">
      <c r="A299">
        <v>-20.081</v>
      </c>
      <c r="B299">
        <v>2.4954999999999998</v>
      </c>
      <c r="C299">
        <v>1.6442000000000001</v>
      </c>
      <c r="D299">
        <v>0.85138000000000003</v>
      </c>
      <c r="E299">
        <v>-20.081</v>
      </c>
      <c r="F299">
        <v>2.1072000000000002</v>
      </c>
      <c r="G299">
        <v>1.5032000000000001</v>
      </c>
      <c r="H299">
        <v>0.60402</v>
      </c>
      <c r="I299">
        <v>-49.914999999999999</v>
      </c>
      <c r="J299">
        <v>2.4954999999999998</v>
      </c>
      <c r="K299">
        <v>1.8658999999999999</v>
      </c>
      <c r="L299">
        <v>0.62961</v>
      </c>
      <c r="M299">
        <v>-49.914999999999999</v>
      </c>
      <c r="N299">
        <v>2.1072000000000002</v>
      </c>
      <c r="O299">
        <v>1.6096999999999999</v>
      </c>
      <c r="P299">
        <v>0.49748999999999999</v>
      </c>
      <c r="Q299">
        <v>-23.193000000000001</v>
      </c>
      <c r="R299">
        <v>0</v>
      </c>
      <c r="S299">
        <v>1.3166</v>
      </c>
      <c r="T299">
        <v>-1.3166</v>
      </c>
      <c r="U299">
        <v>-23.193000000000001</v>
      </c>
      <c r="V299">
        <v>0</v>
      </c>
      <c r="W299">
        <v>0.97882999999999998</v>
      </c>
      <c r="X299">
        <v>-0.97882999999999998</v>
      </c>
      <c r="Y299">
        <v>-49.384</v>
      </c>
      <c r="Z299">
        <v>0</v>
      </c>
      <c r="AA299">
        <v>0.85274000000000005</v>
      </c>
      <c r="AB299">
        <v>-0.85274000000000005</v>
      </c>
      <c r="AC299">
        <v>-49.384</v>
      </c>
      <c r="AD299">
        <v>0</v>
      </c>
      <c r="AE299">
        <v>0.66044000000000003</v>
      </c>
      <c r="AF299">
        <v>-0.66044000000000003</v>
      </c>
    </row>
    <row r="300" spans="1:32" x14ac:dyDescent="0.3">
      <c r="A300">
        <v>-21.777999999999999</v>
      </c>
      <c r="B300">
        <v>2.5682</v>
      </c>
      <c r="C300">
        <v>2.1518000000000002</v>
      </c>
      <c r="D300">
        <v>0.41643999999999998</v>
      </c>
      <c r="E300">
        <v>-21.777999999999999</v>
      </c>
      <c r="F300">
        <v>2.1038000000000001</v>
      </c>
      <c r="G300">
        <v>1.7919</v>
      </c>
      <c r="H300">
        <v>0.31186999999999998</v>
      </c>
      <c r="I300">
        <v>-47.08</v>
      </c>
      <c r="J300">
        <v>2.5682</v>
      </c>
      <c r="K300">
        <v>2.7296</v>
      </c>
      <c r="L300">
        <v>-0.16144</v>
      </c>
      <c r="M300">
        <v>-47.08</v>
      </c>
      <c r="N300">
        <v>2.1038000000000001</v>
      </c>
      <c r="O300">
        <v>2.1433</v>
      </c>
      <c r="P300">
        <v>-3.9510999999999998E-2</v>
      </c>
      <c r="Q300">
        <v>-21.994</v>
      </c>
      <c r="R300">
        <v>1.3009999999999999</v>
      </c>
      <c r="S300">
        <v>0.77749999999999997</v>
      </c>
      <c r="T300">
        <v>0.52353000000000005</v>
      </c>
      <c r="U300">
        <v>-21.994</v>
      </c>
      <c r="V300">
        <v>0.84509999999999996</v>
      </c>
      <c r="W300">
        <v>0.64693999999999996</v>
      </c>
      <c r="X300">
        <v>0.19814999999999999</v>
      </c>
      <c r="Y300">
        <v>-47.424999999999997</v>
      </c>
      <c r="Z300">
        <v>1.3009999999999999</v>
      </c>
      <c r="AA300">
        <v>1.252</v>
      </c>
      <c r="AB300">
        <v>4.8987000000000003E-2</v>
      </c>
      <c r="AC300">
        <v>-47.424999999999997</v>
      </c>
      <c r="AD300">
        <v>0.84509999999999996</v>
      </c>
      <c r="AE300">
        <v>0.94784999999999997</v>
      </c>
      <c r="AF300">
        <v>-0.10276</v>
      </c>
    </row>
    <row r="301" spans="1:32" x14ac:dyDescent="0.3">
      <c r="A301">
        <v>-21.285</v>
      </c>
      <c r="B301">
        <v>2.3384999999999998</v>
      </c>
      <c r="C301">
        <v>2.0043000000000002</v>
      </c>
      <c r="D301">
        <v>0.33416000000000001</v>
      </c>
      <c r="E301">
        <v>-21.285</v>
      </c>
      <c r="F301">
        <v>2.1429999999999998</v>
      </c>
      <c r="G301">
        <v>1.708</v>
      </c>
      <c r="H301">
        <v>0.43497000000000002</v>
      </c>
      <c r="I301">
        <v>-47.167000000000002</v>
      </c>
      <c r="J301">
        <v>2.3384999999999998</v>
      </c>
      <c r="K301">
        <v>2.7029999999999998</v>
      </c>
      <c r="L301">
        <v>-0.36458000000000002</v>
      </c>
      <c r="M301">
        <v>-47.167000000000002</v>
      </c>
      <c r="N301">
        <v>2.1429999999999998</v>
      </c>
      <c r="O301">
        <v>2.1269</v>
      </c>
      <c r="P301">
        <v>1.6139000000000001E-2</v>
      </c>
      <c r="Q301">
        <v>-21.010999999999999</v>
      </c>
      <c r="R301">
        <v>2.8228</v>
      </c>
      <c r="S301">
        <v>0.33545000000000003</v>
      </c>
      <c r="T301">
        <v>2.4874000000000001</v>
      </c>
      <c r="U301">
        <v>-21.010999999999999</v>
      </c>
      <c r="V301">
        <v>2.0211999999999999</v>
      </c>
      <c r="W301">
        <v>0.37481999999999999</v>
      </c>
      <c r="X301">
        <v>1.6464000000000001</v>
      </c>
      <c r="Y301">
        <v>-48.222000000000001</v>
      </c>
      <c r="Z301">
        <v>2.8228</v>
      </c>
      <c r="AA301">
        <v>1.0895999999999999</v>
      </c>
      <c r="AB301">
        <v>1.7333000000000001</v>
      </c>
      <c r="AC301">
        <v>-48.222000000000001</v>
      </c>
      <c r="AD301">
        <v>2.0211999999999999</v>
      </c>
      <c r="AE301">
        <v>0.83089999999999997</v>
      </c>
      <c r="AF301">
        <v>1.1902999999999999</v>
      </c>
    </row>
    <row r="302" spans="1:32" x14ac:dyDescent="0.3">
      <c r="A302">
        <v>-20.872</v>
      </c>
      <c r="B302">
        <v>2.6920000000000002</v>
      </c>
      <c r="C302">
        <v>1.8808</v>
      </c>
      <c r="D302">
        <v>0.81118999999999997</v>
      </c>
      <c r="E302">
        <v>-20.872</v>
      </c>
      <c r="F302">
        <v>2.2787999999999999</v>
      </c>
      <c r="G302">
        <v>1.6377999999999999</v>
      </c>
      <c r="H302">
        <v>0.64097000000000004</v>
      </c>
      <c r="I302">
        <v>-51.488999999999997</v>
      </c>
      <c r="J302">
        <v>2.6920000000000002</v>
      </c>
      <c r="K302">
        <v>1.3863000000000001</v>
      </c>
      <c r="L302">
        <v>1.3057000000000001</v>
      </c>
      <c r="M302">
        <v>-51.488999999999997</v>
      </c>
      <c r="N302">
        <v>2.2787999999999999</v>
      </c>
      <c r="O302">
        <v>1.3133999999999999</v>
      </c>
      <c r="P302">
        <v>0.96536</v>
      </c>
      <c r="Q302">
        <v>-21.858000000000001</v>
      </c>
      <c r="R302">
        <v>1.6128</v>
      </c>
      <c r="S302">
        <v>0.71648999999999996</v>
      </c>
      <c r="T302">
        <v>0.89629000000000003</v>
      </c>
      <c r="U302">
        <v>-21.858000000000001</v>
      </c>
      <c r="V302">
        <v>1.4771000000000001</v>
      </c>
      <c r="W302">
        <v>0.60938000000000003</v>
      </c>
      <c r="X302">
        <v>0.86773999999999996</v>
      </c>
      <c r="Y302">
        <v>-47.481000000000002</v>
      </c>
      <c r="Z302">
        <v>1.6128</v>
      </c>
      <c r="AA302">
        <v>1.2405999999999999</v>
      </c>
      <c r="AB302">
        <v>0.37219999999999998</v>
      </c>
      <c r="AC302">
        <v>-47.481000000000002</v>
      </c>
      <c r="AD302">
        <v>1.4771000000000001</v>
      </c>
      <c r="AE302">
        <v>0.93959999999999999</v>
      </c>
      <c r="AF302">
        <v>0.53752</v>
      </c>
    </row>
    <row r="303" spans="1:32" x14ac:dyDescent="0.3">
      <c r="A303">
        <v>-21.14</v>
      </c>
      <c r="B303">
        <v>2.4712999999999998</v>
      </c>
      <c r="C303">
        <v>1.9608000000000001</v>
      </c>
      <c r="D303">
        <v>0.51049999999999995</v>
      </c>
      <c r="E303">
        <v>-21.14</v>
      </c>
      <c r="F303">
        <v>2</v>
      </c>
      <c r="G303">
        <v>1.6833</v>
      </c>
      <c r="H303">
        <v>0.31669999999999998</v>
      </c>
      <c r="I303">
        <v>-48.975999999999999</v>
      </c>
      <c r="J303">
        <v>2.4712999999999998</v>
      </c>
      <c r="K303">
        <v>2.1520000000000001</v>
      </c>
      <c r="L303">
        <v>0.31928000000000001</v>
      </c>
      <c r="M303">
        <v>-48.975999999999999</v>
      </c>
      <c r="N303">
        <v>2</v>
      </c>
      <c r="O303">
        <v>1.7865</v>
      </c>
      <c r="P303">
        <v>0.21354000000000001</v>
      </c>
      <c r="Q303">
        <v>-24.003</v>
      </c>
      <c r="R303">
        <v>2.6385000000000001</v>
      </c>
      <c r="S303">
        <v>1.6809000000000001</v>
      </c>
      <c r="T303">
        <v>0.95760000000000001</v>
      </c>
      <c r="U303">
        <v>-24.003</v>
      </c>
      <c r="V303">
        <v>1.3424</v>
      </c>
      <c r="W303">
        <v>1.2031000000000001</v>
      </c>
      <c r="X303">
        <v>0.13936999999999999</v>
      </c>
      <c r="Y303">
        <v>-46.411999999999999</v>
      </c>
      <c r="Z303">
        <v>2.6385000000000001</v>
      </c>
      <c r="AA303">
        <v>1.4585999999999999</v>
      </c>
      <c r="AB303">
        <v>1.1798999999999999</v>
      </c>
      <c r="AC303">
        <v>-46.411999999999999</v>
      </c>
      <c r="AD303">
        <v>1.3424</v>
      </c>
      <c r="AE303">
        <v>1.0965</v>
      </c>
      <c r="AF303">
        <v>0.24590999999999999</v>
      </c>
    </row>
    <row r="304" spans="1:32" x14ac:dyDescent="0.3">
      <c r="A304">
        <v>-21.048999999999999</v>
      </c>
      <c r="B304">
        <v>1.8451</v>
      </c>
      <c r="C304">
        <v>1.9336</v>
      </c>
      <c r="D304">
        <v>-8.8484999999999994E-2</v>
      </c>
      <c r="E304">
        <v>-21.048999999999999</v>
      </c>
      <c r="F304">
        <v>1.6628000000000001</v>
      </c>
      <c r="G304">
        <v>1.6677999999999999</v>
      </c>
      <c r="H304">
        <v>-5.0661999999999999E-3</v>
      </c>
      <c r="I304">
        <v>-49.058</v>
      </c>
      <c r="J304">
        <v>1.8451</v>
      </c>
      <c r="K304">
        <v>2.1271</v>
      </c>
      <c r="L304">
        <v>-0.28197</v>
      </c>
      <c r="M304">
        <v>-49.058</v>
      </c>
      <c r="N304">
        <v>1.6628000000000001</v>
      </c>
      <c r="O304">
        <v>1.7709999999999999</v>
      </c>
      <c r="P304">
        <v>-0.10829</v>
      </c>
      <c r="Q304">
        <v>-21.768999999999998</v>
      </c>
      <c r="R304">
        <v>0</v>
      </c>
      <c r="S304">
        <v>0.67620999999999998</v>
      </c>
      <c r="T304">
        <v>-0.67620999999999998</v>
      </c>
      <c r="U304">
        <v>-21.768999999999998</v>
      </c>
      <c r="V304">
        <v>0</v>
      </c>
      <c r="W304">
        <v>0.58459000000000005</v>
      </c>
      <c r="X304">
        <v>-0.58459000000000005</v>
      </c>
      <c r="Y304">
        <v>-52.115000000000002</v>
      </c>
      <c r="Z304">
        <v>0</v>
      </c>
      <c r="AA304">
        <v>0.29596</v>
      </c>
      <c r="AB304">
        <v>-0.29596</v>
      </c>
      <c r="AC304">
        <v>-52.115000000000002</v>
      </c>
      <c r="AD304">
        <v>0</v>
      </c>
      <c r="AE304">
        <v>0.25968000000000002</v>
      </c>
      <c r="AF304">
        <v>-0.25968000000000002</v>
      </c>
    </row>
    <row r="305" spans="1:32" x14ac:dyDescent="0.3">
      <c r="A305">
        <v>-20.904</v>
      </c>
      <c r="B305">
        <v>1.9191</v>
      </c>
      <c r="C305">
        <v>1.8904000000000001</v>
      </c>
      <c r="D305">
        <v>2.8672E-2</v>
      </c>
      <c r="E305">
        <v>-20.904</v>
      </c>
      <c r="F305">
        <v>1.7782</v>
      </c>
      <c r="G305">
        <v>1.6433</v>
      </c>
      <c r="H305">
        <v>0.13489000000000001</v>
      </c>
      <c r="I305">
        <v>-49.273000000000003</v>
      </c>
      <c r="J305">
        <v>1.9191</v>
      </c>
      <c r="K305">
        <v>2.0615000000000001</v>
      </c>
      <c r="L305">
        <v>-0.14246</v>
      </c>
      <c r="M305">
        <v>-49.273000000000003</v>
      </c>
      <c r="N305">
        <v>1.7782</v>
      </c>
      <c r="O305">
        <v>1.7305999999999999</v>
      </c>
      <c r="P305">
        <v>4.7587999999999998E-2</v>
      </c>
      <c r="Q305">
        <v>-21.539000000000001</v>
      </c>
      <c r="R305">
        <v>0.77815000000000001</v>
      </c>
      <c r="S305">
        <v>0.57282</v>
      </c>
      <c r="T305">
        <v>0.20533000000000001</v>
      </c>
      <c r="U305">
        <v>-21.539000000000001</v>
      </c>
      <c r="V305">
        <v>0.47711999999999999</v>
      </c>
      <c r="W305">
        <v>0.52093999999999996</v>
      </c>
      <c r="X305">
        <v>-4.3823000000000001E-2</v>
      </c>
      <c r="Y305">
        <v>-49.857999999999997</v>
      </c>
      <c r="Z305">
        <v>0.77815000000000001</v>
      </c>
      <c r="AA305">
        <v>0.75616000000000005</v>
      </c>
      <c r="AB305">
        <v>2.1989999999999999E-2</v>
      </c>
      <c r="AC305">
        <v>-49.857999999999997</v>
      </c>
      <c r="AD305">
        <v>0.47711999999999999</v>
      </c>
      <c r="AE305">
        <v>0.59092</v>
      </c>
      <c r="AF305">
        <v>-0.1138</v>
      </c>
    </row>
    <row r="306" spans="1:32" x14ac:dyDescent="0.3">
      <c r="A306">
        <v>-23.035</v>
      </c>
      <c r="B306">
        <v>2.2355</v>
      </c>
      <c r="C306">
        <v>2.5276999999999998</v>
      </c>
      <c r="D306">
        <v>-0.29216999999999999</v>
      </c>
      <c r="E306">
        <v>-23.035</v>
      </c>
      <c r="F306">
        <v>1.9823</v>
      </c>
      <c r="G306">
        <v>2.0057999999999998</v>
      </c>
      <c r="H306">
        <v>-2.3497000000000001E-2</v>
      </c>
      <c r="I306">
        <v>-49.164999999999999</v>
      </c>
      <c r="J306">
        <v>2.2355</v>
      </c>
      <c r="K306">
        <v>2.0943000000000001</v>
      </c>
      <c r="L306">
        <v>0.14122999999999999</v>
      </c>
      <c r="M306">
        <v>-49.164999999999999</v>
      </c>
      <c r="N306">
        <v>1.9823</v>
      </c>
      <c r="O306">
        <v>1.7507999999999999</v>
      </c>
      <c r="P306">
        <v>0.23147000000000001</v>
      </c>
      <c r="Q306">
        <v>-24.494</v>
      </c>
      <c r="R306">
        <v>2.9359999999999999</v>
      </c>
      <c r="S306">
        <v>1.9017999999999999</v>
      </c>
      <c r="T306">
        <v>1.0342</v>
      </c>
      <c r="U306">
        <v>-24.494</v>
      </c>
      <c r="V306">
        <v>1.5315000000000001</v>
      </c>
      <c r="W306">
        <v>1.339</v>
      </c>
      <c r="X306">
        <v>0.19244</v>
      </c>
      <c r="Y306">
        <v>-47.841000000000001</v>
      </c>
      <c r="Z306">
        <v>2.9359999999999999</v>
      </c>
      <c r="AA306">
        <v>1.1673</v>
      </c>
      <c r="AB306">
        <v>1.7686999999999999</v>
      </c>
      <c r="AC306">
        <v>-47.841000000000001</v>
      </c>
      <c r="AD306">
        <v>1.5315000000000001</v>
      </c>
      <c r="AE306">
        <v>0.88683000000000001</v>
      </c>
      <c r="AF306">
        <v>0.64464999999999995</v>
      </c>
    </row>
    <row r="307" spans="1:32" x14ac:dyDescent="0.3">
      <c r="A307">
        <v>-23.169</v>
      </c>
      <c r="B307">
        <v>2.2576999999999998</v>
      </c>
      <c r="C307">
        <v>2.5676999999999999</v>
      </c>
      <c r="D307">
        <v>-0.31006</v>
      </c>
      <c r="E307">
        <v>-23.169</v>
      </c>
      <c r="F307">
        <v>1.9731000000000001</v>
      </c>
      <c r="G307">
        <v>2.0285000000000002</v>
      </c>
      <c r="H307">
        <v>-5.5419000000000003E-2</v>
      </c>
      <c r="I307">
        <v>-47.738</v>
      </c>
      <c r="J307">
        <v>2.2576999999999998</v>
      </c>
      <c r="K307">
        <v>2.5293000000000001</v>
      </c>
      <c r="L307">
        <v>-0.27157999999999999</v>
      </c>
      <c r="M307">
        <v>-47.738</v>
      </c>
      <c r="N307">
        <v>1.9731000000000001</v>
      </c>
      <c r="O307">
        <v>2.0194999999999999</v>
      </c>
      <c r="P307">
        <v>-4.6390000000000001E-2</v>
      </c>
      <c r="Q307">
        <v>-22.065000000000001</v>
      </c>
      <c r="R307">
        <v>0.84509999999999996</v>
      </c>
      <c r="S307">
        <v>0.80937999999999999</v>
      </c>
      <c r="T307">
        <v>3.5718E-2</v>
      </c>
      <c r="U307">
        <v>-22.065000000000001</v>
      </c>
      <c r="V307">
        <v>0.60206000000000004</v>
      </c>
      <c r="W307">
        <v>0.66657</v>
      </c>
      <c r="X307">
        <v>-6.4506999999999995E-2</v>
      </c>
      <c r="Y307">
        <v>-48.177999999999997</v>
      </c>
      <c r="Z307">
        <v>0.84509999999999996</v>
      </c>
      <c r="AA307">
        <v>1.0986</v>
      </c>
      <c r="AB307">
        <v>-0.25353999999999999</v>
      </c>
      <c r="AC307">
        <v>-48.177999999999997</v>
      </c>
      <c r="AD307">
        <v>0.60206000000000004</v>
      </c>
      <c r="AE307">
        <v>0.83743000000000001</v>
      </c>
      <c r="AF307">
        <v>-0.23537</v>
      </c>
    </row>
    <row r="308" spans="1:32" x14ac:dyDescent="0.3">
      <c r="A308">
        <v>-23.225000000000001</v>
      </c>
      <c r="B308">
        <v>3.0626000000000002</v>
      </c>
      <c r="C308">
        <v>2.5844999999999998</v>
      </c>
      <c r="D308">
        <v>0.47806999999999999</v>
      </c>
      <c r="E308">
        <v>-23.225000000000001</v>
      </c>
      <c r="F308">
        <v>2.1846999999999999</v>
      </c>
      <c r="G308">
        <v>2.0381</v>
      </c>
      <c r="H308">
        <v>0.14660999999999999</v>
      </c>
      <c r="I308">
        <v>-47.951999999999998</v>
      </c>
      <c r="J308">
        <v>3.0626000000000002</v>
      </c>
      <c r="K308">
        <v>2.4639000000000002</v>
      </c>
      <c r="L308">
        <v>0.59869000000000006</v>
      </c>
      <c r="M308">
        <v>-47.951999999999998</v>
      </c>
      <c r="N308">
        <v>2.1846999999999999</v>
      </c>
      <c r="O308">
        <v>1.9791000000000001</v>
      </c>
      <c r="P308">
        <v>0.20555999999999999</v>
      </c>
      <c r="Q308">
        <v>-24.22</v>
      </c>
      <c r="R308">
        <v>0.95423999999999998</v>
      </c>
      <c r="S308">
        <v>1.7786</v>
      </c>
      <c r="T308">
        <v>-0.82433999999999996</v>
      </c>
      <c r="U308">
        <v>-24.22</v>
      </c>
      <c r="V308">
        <v>0.90308999999999995</v>
      </c>
      <c r="W308">
        <v>1.2632000000000001</v>
      </c>
      <c r="X308">
        <v>-0.36009999999999998</v>
      </c>
      <c r="Y308">
        <v>-48.765000000000001</v>
      </c>
      <c r="Z308">
        <v>0.95423999999999998</v>
      </c>
      <c r="AA308">
        <v>0.97882000000000002</v>
      </c>
      <c r="AB308">
        <v>-2.4577000000000002E-2</v>
      </c>
      <c r="AC308">
        <v>-48.765000000000001</v>
      </c>
      <c r="AD308">
        <v>0.90308999999999995</v>
      </c>
      <c r="AE308">
        <v>0.75119000000000002</v>
      </c>
      <c r="AF308">
        <v>0.15190000000000001</v>
      </c>
    </row>
    <row r="309" spans="1:32" x14ac:dyDescent="0.3">
      <c r="A309">
        <v>-22.509</v>
      </c>
      <c r="B309">
        <v>2.3384999999999998</v>
      </c>
      <c r="C309">
        <v>2.3704000000000001</v>
      </c>
      <c r="D309">
        <v>-3.1928999999999999E-2</v>
      </c>
      <c r="E309">
        <v>-22.509</v>
      </c>
      <c r="F309">
        <v>2.0211999999999999</v>
      </c>
      <c r="G309">
        <v>1.9162999999999999</v>
      </c>
      <c r="H309">
        <v>0.10489999999999999</v>
      </c>
      <c r="I309">
        <v>-47.776000000000003</v>
      </c>
      <c r="J309">
        <v>2.3384999999999998</v>
      </c>
      <c r="K309">
        <v>2.5175999999999998</v>
      </c>
      <c r="L309">
        <v>-0.17917</v>
      </c>
      <c r="M309">
        <v>-47.776000000000003</v>
      </c>
      <c r="N309">
        <v>2.0211999999999999</v>
      </c>
      <c r="O309">
        <v>2.0123000000000002</v>
      </c>
      <c r="P309">
        <v>8.855E-3</v>
      </c>
      <c r="Q309">
        <v>-24.100999999999999</v>
      </c>
      <c r="R309">
        <v>2.9512999999999998</v>
      </c>
      <c r="S309">
        <v>1.7250000000000001</v>
      </c>
      <c r="T309">
        <v>1.2262999999999999</v>
      </c>
      <c r="U309">
        <v>-24.100999999999999</v>
      </c>
      <c r="V309">
        <v>2.1553</v>
      </c>
      <c r="W309">
        <v>1.2302</v>
      </c>
      <c r="X309">
        <v>0.92510000000000003</v>
      </c>
      <c r="Y309">
        <v>-48.366999999999997</v>
      </c>
      <c r="Z309">
        <v>2.9512999999999998</v>
      </c>
      <c r="AA309">
        <v>1.06</v>
      </c>
      <c r="AB309">
        <v>1.8913</v>
      </c>
      <c r="AC309">
        <v>-48.366999999999997</v>
      </c>
      <c r="AD309">
        <v>2.1553</v>
      </c>
      <c r="AE309">
        <v>0.80964999999999998</v>
      </c>
      <c r="AF309">
        <v>1.3456999999999999</v>
      </c>
    </row>
    <row r="310" spans="1:32" x14ac:dyDescent="0.3">
      <c r="A310">
        <v>-23.032</v>
      </c>
      <c r="B310">
        <v>1.415</v>
      </c>
      <c r="C310">
        <v>2.5268999999999999</v>
      </c>
      <c r="D310">
        <v>-1.1119000000000001</v>
      </c>
      <c r="E310">
        <v>-23.032</v>
      </c>
      <c r="F310">
        <v>1.2303999999999999</v>
      </c>
      <c r="G310">
        <v>2.0053000000000001</v>
      </c>
      <c r="H310">
        <v>-0.77483999999999997</v>
      </c>
      <c r="I310">
        <v>-49.713999999999999</v>
      </c>
      <c r="J310">
        <v>1.415</v>
      </c>
      <c r="K310">
        <v>1.9272</v>
      </c>
      <c r="L310">
        <v>-0.51219000000000003</v>
      </c>
      <c r="M310">
        <v>-49.713999999999999</v>
      </c>
      <c r="N310">
        <v>1.2303999999999999</v>
      </c>
      <c r="O310">
        <v>1.6475</v>
      </c>
      <c r="P310">
        <v>-0.41710000000000003</v>
      </c>
      <c r="Q310">
        <v>-21.588999999999999</v>
      </c>
      <c r="R310">
        <v>0</v>
      </c>
      <c r="S310">
        <v>0.59545000000000003</v>
      </c>
      <c r="T310">
        <v>-0.59545000000000003</v>
      </c>
      <c r="U310">
        <v>-21.588999999999999</v>
      </c>
      <c r="V310">
        <v>0</v>
      </c>
      <c r="W310">
        <v>0.53486999999999996</v>
      </c>
      <c r="X310">
        <v>-0.53486999999999996</v>
      </c>
      <c r="Y310">
        <v>-48.072000000000003</v>
      </c>
      <c r="Z310">
        <v>0</v>
      </c>
      <c r="AA310">
        <v>1.1201000000000001</v>
      </c>
      <c r="AB310">
        <v>-1.1201000000000001</v>
      </c>
      <c r="AC310">
        <v>-48.072000000000003</v>
      </c>
      <c r="AD310">
        <v>0</v>
      </c>
      <c r="AE310">
        <v>0.85289999999999999</v>
      </c>
      <c r="AF310">
        <v>-0.85289999999999999</v>
      </c>
    </row>
    <row r="311" spans="1:32" x14ac:dyDescent="0.3">
      <c r="A311">
        <v>-21.56</v>
      </c>
      <c r="B311">
        <v>0</v>
      </c>
      <c r="C311">
        <v>2.0867</v>
      </c>
      <c r="D311">
        <v>-2.0867</v>
      </c>
      <c r="E311">
        <v>-21.56</v>
      </c>
      <c r="F311">
        <v>0</v>
      </c>
      <c r="G311">
        <v>1.7548999999999999</v>
      </c>
      <c r="H311">
        <v>-1.7548999999999999</v>
      </c>
      <c r="I311">
        <v>-50.45</v>
      </c>
      <c r="J311">
        <v>0</v>
      </c>
      <c r="K311">
        <v>1.7028000000000001</v>
      </c>
      <c r="L311">
        <v>-1.7028000000000001</v>
      </c>
      <c r="M311">
        <v>-50.45</v>
      </c>
      <c r="N311">
        <v>0</v>
      </c>
      <c r="O311">
        <v>1.5088999999999999</v>
      </c>
      <c r="P311">
        <v>-1.5088999999999999</v>
      </c>
      <c r="Q311">
        <v>-22.413</v>
      </c>
      <c r="R311">
        <v>1.4623999999999999</v>
      </c>
      <c r="S311">
        <v>0.96567999999999998</v>
      </c>
      <c r="T311">
        <v>0.49671999999999999</v>
      </c>
      <c r="U311">
        <v>-22.413</v>
      </c>
      <c r="V311">
        <v>1.3978999999999999</v>
      </c>
      <c r="W311">
        <v>0.76278000000000001</v>
      </c>
      <c r="X311">
        <v>0.63515999999999995</v>
      </c>
      <c r="Y311">
        <v>-47.564</v>
      </c>
      <c r="Z311">
        <v>1.4623999999999999</v>
      </c>
      <c r="AA311">
        <v>1.2238</v>
      </c>
      <c r="AB311">
        <v>0.23855999999999999</v>
      </c>
      <c r="AC311">
        <v>-47.564</v>
      </c>
      <c r="AD311">
        <v>1.3978999999999999</v>
      </c>
      <c r="AE311">
        <v>0.92754999999999999</v>
      </c>
      <c r="AF311">
        <v>0.47038999999999997</v>
      </c>
    </row>
    <row r="312" spans="1:32" x14ac:dyDescent="0.3">
      <c r="A312">
        <v>-20.719000000000001</v>
      </c>
      <c r="B312">
        <v>2.4232</v>
      </c>
      <c r="C312">
        <v>1.8349</v>
      </c>
      <c r="D312">
        <v>0.58833000000000002</v>
      </c>
      <c r="E312">
        <v>-20.719000000000001</v>
      </c>
      <c r="F312">
        <v>2.0569000000000002</v>
      </c>
      <c r="G312">
        <v>1.6116999999999999</v>
      </c>
      <c r="H312">
        <v>0.44519999999999998</v>
      </c>
      <c r="I312">
        <v>-48.54</v>
      </c>
      <c r="J312">
        <v>2.4232</v>
      </c>
      <c r="K312">
        <v>2.2848999999999999</v>
      </c>
      <c r="L312">
        <v>0.13836999999999999</v>
      </c>
      <c r="M312">
        <v>-48.54</v>
      </c>
      <c r="N312">
        <v>2.0569000000000002</v>
      </c>
      <c r="O312">
        <v>1.8685</v>
      </c>
      <c r="P312">
        <v>0.18837000000000001</v>
      </c>
      <c r="Q312">
        <v>-23.745000000000001</v>
      </c>
      <c r="R312">
        <v>0</v>
      </c>
      <c r="S312">
        <v>1.5646</v>
      </c>
      <c r="T312">
        <v>-1.5646</v>
      </c>
      <c r="U312">
        <v>-23.745000000000001</v>
      </c>
      <c r="V312">
        <v>0</v>
      </c>
      <c r="W312">
        <v>1.1315</v>
      </c>
      <c r="X312">
        <v>-1.1315</v>
      </c>
      <c r="Y312">
        <v>-46.393999999999998</v>
      </c>
      <c r="Z312">
        <v>0</v>
      </c>
      <c r="AA312">
        <v>1.4622999999999999</v>
      </c>
      <c r="AB312">
        <v>-1.4622999999999999</v>
      </c>
      <c r="AC312">
        <v>-46.393999999999998</v>
      </c>
      <c r="AD312">
        <v>0</v>
      </c>
      <c r="AE312">
        <v>1.0992</v>
      </c>
      <c r="AF312">
        <v>-1.0992</v>
      </c>
    </row>
    <row r="313" spans="1:32" x14ac:dyDescent="0.3">
      <c r="A313">
        <v>-20.172000000000001</v>
      </c>
      <c r="B313">
        <v>2.2625000000000002</v>
      </c>
      <c r="C313">
        <v>1.6713</v>
      </c>
      <c r="D313">
        <v>0.59119999999999995</v>
      </c>
      <c r="E313">
        <v>-20.172000000000001</v>
      </c>
      <c r="F313">
        <v>2.0569000000000002</v>
      </c>
      <c r="G313">
        <v>1.5185999999999999</v>
      </c>
      <c r="H313">
        <v>0.5383</v>
      </c>
      <c r="I313">
        <v>-48.686999999999998</v>
      </c>
      <c r="J313">
        <v>2.2625000000000002</v>
      </c>
      <c r="K313">
        <v>2.2399</v>
      </c>
      <c r="L313">
        <v>2.2585999999999998E-2</v>
      </c>
      <c r="M313">
        <v>-48.686999999999998</v>
      </c>
      <c r="N313">
        <v>2.0569000000000002</v>
      </c>
      <c r="O313">
        <v>1.8407</v>
      </c>
      <c r="P313">
        <v>0.21617</v>
      </c>
      <c r="Q313">
        <v>-23.532</v>
      </c>
      <c r="R313">
        <v>3.4439000000000002</v>
      </c>
      <c r="S313">
        <v>1.4690000000000001</v>
      </c>
      <c r="T313">
        <v>1.9749000000000001</v>
      </c>
      <c r="U313">
        <v>-23.532</v>
      </c>
      <c r="V313">
        <v>2.2742</v>
      </c>
      <c r="W313">
        <v>1.0726</v>
      </c>
      <c r="X313">
        <v>1.2015</v>
      </c>
      <c r="Y313">
        <v>-45.847000000000001</v>
      </c>
      <c r="Z313">
        <v>3.4439000000000002</v>
      </c>
      <c r="AA313">
        <v>1.5737000000000001</v>
      </c>
      <c r="AB313">
        <v>1.8702000000000001</v>
      </c>
      <c r="AC313">
        <v>-45.847000000000001</v>
      </c>
      <c r="AD313">
        <v>2.2742</v>
      </c>
      <c r="AE313">
        <v>1.1794</v>
      </c>
      <c r="AF313">
        <v>1.0948</v>
      </c>
    </row>
    <row r="314" spans="1:32" x14ac:dyDescent="0.3">
      <c r="A314">
        <v>-22.33</v>
      </c>
      <c r="B314">
        <v>2.8609</v>
      </c>
      <c r="C314">
        <v>2.3169</v>
      </c>
      <c r="D314">
        <v>0.54403999999999997</v>
      </c>
      <c r="E314">
        <v>-22.33</v>
      </c>
      <c r="F314">
        <v>2.2694999999999999</v>
      </c>
      <c r="G314">
        <v>1.8858999999999999</v>
      </c>
      <c r="H314">
        <v>0.38364999999999999</v>
      </c>
      <c r="I314">
        <v>-47.173999999999999</v>
      </c>
      <c r="J314">
        <v>2.8609</v>
      </c>
      <c r="K314">
        <v>2.7008000000000001</v>
      </c>
      <c r="L314">
        <v>0.16012000000000001</v>
      </c>
      <c r="M314">
        <v>-47.173999999999999</v>
      </c>
      <c r="N314">
        <v>2.2694999999999999</v>
      </c>
      <c r="O314">
        <v>2.1255000000000002</v>
      </c>
      <c r="P314">
        <v>0.14401</v>
      </c>
      <c r="Q314">
        <v>-21.625</v>
      </c>
      <c r="R314">
        <v>0.30103000000000002</v>
      </c>
      <c r="S314">
        <v>0.61170999999999998</v>
      </c>
      <c r="T314">
        <v>-0.31068000000000001</v>
      </c>
      <c r="U314">
        <v>-21.625</v>
      </c>
      <c r="V314">
        <v>0</v>
      </c>
      <c r="W314">
        <v>0.54488999999999999</v>
      </c>
      <c r="X314">
        <v>-0.54488999999999999</v>
      </c>
      <c r="Y314">
        <v>-50.860999999999997</v>
      </c>
      <c r="Z314">
        <v>0.30103000000000002</v>
      </c>
      <c r="AA314">
        <v>0.55171000000000003</v>
      </c>
      <c r="AB314">
        <v>-0.25068000000000001</v>
      </c>
      <c r="AC314">
        <v>-50.860999999999997</v>
      </c>
      <c r="AD314">
        <v>0</v>
      </c>
      <c r="AE314">
        <v>0.44375999999999999</v>
      </c>
      <c r="AF314">
        <v>-0.44375999999999999</v>
      </c>
    </row>
    <row r="315" spans="1:32" x14ac:dyDescent="0.3">
      <c r="A315">
        <v>-23.013000000000002</v>
      </c>
      <c r="B315">
        <v>2.9409999999999998</v>
      </c>
      <c r="C315">
        <v>2.5211999999999999</v>
      </c>
      <c r="D315">
        <v>0.41985</v>
      </c>
      <c r="E315">
        <v>-23.013000000000002</v>
      </c>
      <c r="F315">
        <v>2.42</v>
      </c>
      <c r="G315">
        <v>2.0021</v>
      </c>
      <c r="H315">
        <v>0.41789999999999999</v>
      </c>
      <c r="I315">
        <v>-48.01</v>
      </c>
      <c r="J315">
        <v>2.9409999999999998</v>
      </c>
      <c r="K315">
        <v>2.4462999999999999</v>
      </c>
      <c r="L315">
        <v>0.49473</v>
      </c>
      <c r="M315">
        <v>-48.01</v>
      </c>
      <c r="N315">
        <v>2.42</v>
      </c>
      <c r="O315">
        <v>1.9682999999999999</v>
      </c>
      <c r="P315">
        <v>0.45169999999999999</v>
      </c>
      <c r="Q315">
        <v>-22.568999999999999</v>
      </c>
      <c r="R315">
        <v>1.3978999999999999</v>
      </c>
      <c r="S315">
        <v>1.0362</v>
      </c>
      <c r="T315">
        <v>0.36170999999999998</v>
      </c>
      <c r="U315">
        <v>-22.568999999999999</v>
      </c>
      <c r="V315">
        <v>1.3978999999999999</v>
      </c>
      <c r="W315">
        <v>0.80620999999999998</v>
      </c>
      <c r="X315">
        <v>0.59172999999999998</v>
      </c>
      <c r="Y315">
        <v>-48.158999999999999</v>
      </c>
      <c r="Z315">
        <v>1.3978999999999999</v>
      </c>
      <c r="AA315">
        <v>1.1024</v>
      </c>
      <c r="AB315">
        <v>0.29548999999999997</v>
      </c>
      <c r="AC315">
        <v>-48.158999999999999</v>
      </c>
      <c r="AD315">
        <v>1.3978999999999999</v>
      </c>
      <c r="AE315">
        <v>0.84018000000000004</v>
      </c>
      <c r="AF315">
        <v>0.55776000000000003</v>
      </c>
    </row>
    <row r="316" spans="1:32" x14ac:dyDescent="0.3">
      <c r="A316">
        <v>-22.481999999999999</v>
      </c>
      <c r="B316">
        <v>2.1644000000000001</v>
      </c>
      <c r="C316">
        <v>2.3622999999999998</v>
      </c>
      <c r="D316">
        <v>-0.19789999999999999</v>
      </c>
      <c r="E316">
        <v>-22.481999999999999</v>
      </c>
      <c r="F316">
        <v>1.9345000000000001</v>
      </c>
      <c r="G316">
        <v>1.9117</v>
      </c>
      <c r="H316">
        <v>2.2835000000000001E-2</v>
      </c>
      <c r="I316">
        <v>-47.457999999999998</v>
      </c>
      <c r="J316">
        <v>2.1644000000000001</v>
      </c>
      <c r="K316">
        <v>2.6143000000000001</v>
      </c>
      <c r="L316">
        <v>-0.44996999999999998</v>
      </c>
      <c r="M316">
        <v>-47.457999999999998</v>
      </c>
      <c r="N316">
        <v>1.9345000000000001</v>
      </c>
      <c r="O316">
        <v>2.0720999999999998</v>
      </c>
      <c r="P316">
        <v>-0.13758000000000001</v>
      </c>
      <c r="Q316">
        <v>-23.658000000000001</v>
      </c>
      <c r="R316">
        <v>1.9823</v>
      </c>
      <c r="S316">
        <v>1.5255000000000001</v>
      </c>
      <c r="T316">
        <v>0.45674999999999999</v>
      </c>
      <c r="U316">
        <v>-23.658000000000001</v>
      </c>
      <c r="V316">
        <v>1.7708999999999999</v>
      </c>
      <c r="W316">
        <v>1.1073999999999999</v>
      </c>
      <c r="X316">
        <v>0.66344000000000003</v>
      </c>
      <c r="Y316">
        <v>-46.530999999999999</v>
      </c>
      <c r="Z316">
        <v>1.9823</v>
      </c>
      <c r="AA316">
        <v>1.4342999999999999</v>
      </c>
      <c r="AB316">
        <v>0.54791999999999996</v>
      </c>
      <c r="AC316">
        <v>-46.530999999999999</v>
      </c>
      <c r="AD316">
        <v>1.7708999999999999</v>
      </c>
      <c r="AE316">
        <v>1.0790999999999999</v>
      </c>
      <c r="AF316">
        <v>0.69177999999999995</v>
      </c>
    </row>
    <row r="317" spans="1:32" x14ac:dyDescent="0.3">
      <c r="A317">
        <v>-21.353999999999999</v>
      </c>
      <c r="B317">
        <v>1.0791999999999999</v>
      </c>
      <c r="C317">
        <v>2.0249999999999999</v>
      </c>
      <c r="D317">
        <v>-0.94577</v>
      </c>
      <c r="E317">
        <v>-21.353999999999999</v>
      </c>
      <c r="F317">
        <v>1.0414000000000001</v>
      </c>
      <c r="G317">
        <v>1.7198</v>
      </c>
      <c r="H317">
        <v>-0.67840999999999996</v>
      </c>
      <c r="I317">
        <v>-50.286999999999999</v>
      </c>
      <c r="J317">
        <v>1.0791999999999999</v>
      </c>
      <c r="K317">
        <v>1.7524999999999999</v>
      </c>
      <c r="L317">
        <v>-0.67332000000000003</v>
      </c>
      <c r="M317">
        <v>-50.286999999999999</v>
      </c>
      <c r="N317">
        <v>1.0414000000000001</v>
      </c>
      <c r="O317">
        <v>1.5396000000000001</v>
      </c>
      <c r="P317">
        <v>-0.49824000000000002</v>
      </c>
      <c r="Q317">
        <v>-22.605</v>
      </c>
      <c r="R317">
        <v>0</v>
      </c>
      <c r="S317">
        <v>1.0521</v>
      </c>
      <c r="T317">
        <v>-1.0521</v>
      </c>
      <c r="U317">
        <v>-22.605</v>
      </c>
      <c r="V317">
        <v>0</v>
      </c>
      <c r="W317">
        <v>0.81601000000000001</v>
      </c>
      <c r="X317">
        <v>-0.81601000000000001</v>
      </c>
      <c r="Y317">
        <v>-46.915999999999997</v>
      </c>
      <c r="Z317">
        <v>0</v>
      </c>
      <c r="AA317">
        <v>1.3559000000000001</v>
      </c>
      <c r="AB317">
        <v>-1.3559000000000001</v>
      </c>
      <c r="AC317">
        <v>-46.915999999999997</v>
      </c>
      <c r="AD317">
        <v>0</v>
      </c>
      <c r="AE317">
        <v>1.0226</v>
      </c>
      <c r="AF317">
        <v>-1.0226</v>
      </c>
    </row>
    <row r="318" spans="1:32" x14ac:dyDescent="0.3">
      <c r="A318">
        <v>-23.632000000000001</v>
      </c>
      <c r="B318">
        <v>0.30103000000000002</v>
      </c>
      <c r="C318">
        <v>2.7063999999999999</v>
      </c>
      <c r="D318">
        <v>-2.4054000000000002</v>
      </c>
      <c r="E318">
        <v>-23.632000000000001</v>
      </c>
      <c r="F318">
        <v>0.30103000000000002</v>
      </c>
      <c r="G318">
        <v>2.1074000000000002</v>
      </c>
      <c r="H318">
        <v>-1.8064</v>
      </c>
      <c r="I318">
        <v>-49.319000000000003</v>
      </c>
      <c r="J318">
        <v>0.30103000000000002</v>
      </c>
      <c r="K318">
        <v>2.0474999999999999</v>
      </c>
      <c r="L318">
        <v>-1.7464999999999999</v>
      </c>
      <c r="M318">
        <v>-49.319000000000003</v>
      </c>
      <c r="N318">
        <v>0.30103000000000002</v>
      </c>
      <c r="O318">
        <v>1.7219</v>
      </c>
      <c r="P318">
        <v>-1.4209000000000001</v>
      </c>
      <c r="Q318">
        <v>-20.931999999999999</v>
      </c>
      <c r="R318">
        <v>0.30103000000000002</v>
      </c>
      <c r="S318">
        <v>0.30014999999999997</v>
      </c>
      <c r="T318">
        <v>8.8004000000000001E-4</v>
      </c>
      <c r="U318">
        <v>-20.931999999999999</v>
      </c>
      <c r="V318">
        <v>0.30103000000000002</v>
      </c>
      <c r="W318">
        <v>0.35309000000000001</v>
      </c>
      <c r="X318">
        <v>-5.2061999999999997E-2</v>
      </c>
      <c r="Y318">
        <v>-50.497</v>
      </c>
      <c r="Z318">
        <v>0.30103000000000002</v>
      </c>
      <c r="AA318">
        <v>0.62590000000000001</v>
      </c>
      <c r="AB318">
        <v>-0.32486999999999999</v>
      </c>
      <c r="AC318">
        <v>-50.497</v>
      </c>
      <c r="AD318">
        <v>0.30103000000000002</v>
      </c>
      <c r="AE318">
        <v>0.49715999999999999</v>
      </c>
      <c r="AF318">
        <v>-0.19613</v>
      </c>
    </row>
    <row r="319" spans="1:32" x14ac:dyDescent="0.3">
      <c r="A319">
        <v>-22.219000000000001</v>
      </c>
      <c r="B319">
        <v>2.7551000000000001</v>
      </c>
      <c r="C319">
        <v>2.2837000000000001</v>
      </c>
      <c r="D319">
        <v>0.47144000000000003</v>
      </c>
      <c r="E319">
        <v>-22.219000000000001</v>
      </c>
      <c r="F319">
        <v>2.3096000000000001</v>
      </c>
      <c r="G319">
        <v>1.867</v>
      </c>
      <c r="H319">
        <v>0.44267000000000001</v>
      </c>
      <c r="I319">
        <v>-47.627000000000002</v>
      </c>
      <c r="J319">
        <v>2.7551000000000001</v>
      </c>
      <c r="K319">
        <v>2.5630000000000002</v>
      </c>
      <c r="L319">
        <v>0.19206000000000001</v>
      </c>
      <c r="M319">
        <v>-47.627000000000002</v>
      </c>
      <c r="N319">
        <v>2.3096000000000001</v>
      </c>
      <c r="O319">
        <v>2.0404</v>
      </c>
      <c r="P319">
        <v>0.26923999999999998</v>
      </c>
      <c r="Q319">
        <v>-23.934000000000001</v>
      </c>
      <c r="R319">
        <v>0.84509999999999996</v>
      </c>
      <c r="S319">
        <v>1.6496999999999999</v>
      </c>
      <c r="T319">
        <v>-0.80464000000000002</v>
      </c>
      <c r="U319">
        <v>-23.934000000000001</v>
      </c>
      <c r="V319">
        <v>0.84509999999999996</v>
      </c>
      <c r="W319">
        <v>1.1839</v>
      </c>
      <c r="X319">
        <v>-0.33878000000000003</v>
      </c>
      <c r="Y319">
        <v>-46.331000000000003</v>
      </c>
      <c r="Z319">
        <v>0.84509999999999996</v>
      </c>
      <c r="AA319">
        <v>1.4750000000000001</v>
      </c>
      <c r="AB319">
        <v>-0.62992000000000004</v>
      </c>
      <c r="AC319">
        <v>-46.331000000000003</v>
      </c>
      <c r="AD319">
        <v>0.84509999999999996</v>
      </c>
      <c r="AE319">
        <v>1.1083000000000001</v>
      </c>
      <c r="AF319">
        <v>-0.26324999999999998</v>
      </c>
    </row>
    <row r="320" spans="1:32" x14ac:dyDescent="0.3">
      <c r="A320">
        <v>-22.646000000000001</v>
      </c>
      <c r="B320">
        <v>2.5693999999999999</v>
      </c>
      <c r="C320">
        <v>2.4113000000000002</v>
      </c>
      <c r="D320">
        <v>0.15804000000000001</v>
      </c>
      <c r="E320">
        <v>-22.646000000000001</v>
      </c>
      <c r="F320">
        <v>2.0531000000000001</v>
      </c>
      <c r="G320">
        <v>1.9396</v>
      </c>
      <c r="H320">
        <v>0.1135</v>
      </c>
      <c r="I320">
        <v>-47.197000000000003</v>
      </c>
      <c r="J320">
        <v>2.5693999999999999</v>
      </c>
      <c r="K320">
        <v>2.694</v>
      </c>
      <c r="L320">
        <v>-0.12461999999999999</v>
      </c>
      <c r="M320">
        <v>-47.197000000000003</v>
      </c>
      <c r="N320">
        <v>2.0531000000000001</v>
      </c>
      <c r="O320">
        <v>2.1213000000000002</v>
      </c>
      <c r="P320">
        <v>-6.8213999999999997E-2</v>
      </c>
      <c r="Q320">
        <v>-23.71</v>
      </c>
      <c r="R320">
        <v>0.60206000000000004</v>
      </c>
      <c r="S320">
        <v>1.5492999999999999</v>
      </c>
      <c r="T320">
        <v>-0.94720000000000004</v>
      </c>
      <c r="U320">
        <v>-23.71</v>
      </c>
      <c r="V320">
        <v>0.60206000000000004</v>
      </c>
      <c r="W320">
        <v>1.1220000000000001</v>
      </c>
      <c r="X320">
        <v>-0.51997000000000004</v>
      </c>
      <c r="Y320">
        <v>-46.55</v>
      </c>
      <c r="Z320">
        <v>0.60206000000000004</v>
      </c>
      <c r="AA320">
        <v>1.4303999999999999</v>
      </c>
      <c r="AB320">
        <v>-0.82833999999999997</v>
      </c>
      <c r="AC320">
        <v>-46.55</v>
      </c>
      <c r="AD320">
        <v>0.60206000000000004</v>
      </c>
      <c r="AE320">
        <v>1.0762</v>
      </c>
      <c r="AF320">
        <v>-0.47416999999999998</v>
      </c>
    </row>
    <row r="321" spans="1:32" x14ac:dyDescent="0.3">
      <c r="A321">
        <v>-20.477</v>
      </c>
      <c r="B321">
        <v>1.8976</v>
      </c>
      <c r="C321">
        <v>1.7625999999999999</v>
      </c>
      <c r="D321">
        <v>0.13500000000000001</v>
      </c>
      <c r="E321">
        <v>-20.477</v>
      </c>
      <c r="F321">
        <v>1.7708999999999999</v>
      </c>
      <c r="G321">
        <v>1.5706</v>
      </c>
      <c r="H321">
        <v>0.20027</v>
      </c>
      <c r="I321">
        <v>-49.779000000000003</v>
      </c>
      <c r="J321">
        <v>1.8976</v>
      </c>
      <c r="K321">
        <v>1.9074</v>
      </c>
      <c r="L321">
        <v>-9.7626999999999992E-3</v>
      </c>
      <c r="M321">
        <v>-49.779000000000003</v>
      </c>
      <c r="N321">
        <v>1.7708999999999999</v>
      </c>
      <c r="O321">
        <v>1.6353</v>
      </c>
      <c r="P321">
        <v>0.13552</v>
      </c>
      <c r="Q321">
        <v>-23.614999999999998</v>
      </c>
      <c r="R321">
        <v>0.77815000000000001</v>
      </c>
      <c r="S321">
        <v>1.5063</v>
      </c>
      <c r="T321">
        <v>-0.72811999999999999</v>
      </c>
      <c r="U321">
        <v>-23.614999999999998</v>
      </c>
      <c r="V321">
        <v>0</v>
      </c>
      <c r="W321">
        <v>1.0955999999999999</v>
      </c>
      <c r="X321">
        <v>-1.0955999999999999</v>
      </c>
      <c r="Y321">
        <v>-46.572000000000003</v>
      </c>
      <c r="Z321">
        <v>0.77815000000000001</v>
      </c>
      <c r="AA321">
        <v>1.4260999999999999</v>
      </c>
      <c r="AB321">
        <v>-0.64790999999999999</v>
      </c>
      <c r="AC321">
        <v>-46.572000000000003</v>
      </c>
      <c r="AD321">
        <v>0</v>
      </c>
      <c r="AE321">
        <v>1.0730999999999999</v>
      </c>
      <c r="AF321">
        <v>-1.0730999999999999</v>
      </c>
    </row>
    <row r="322" spans="1:32" x14ac:dyDescent="0.3">
      <c r="A322">
        <v>-23.603999999999999</v>
      </c>
      <c r="B322">
        <v>3.5145</v>
      </c>
      <c r="C322">
        <v>2.6978</v>
      </c>
      <c r="D322">
        <v>0.81674000000000002</v>
      </c>
      <c r="E322">
        <v>-23.603999999999999</v>
      </c>
      <c r="F322">
        <v>2.5078999999999998</v>
      </c>
      <c r="G322">
        <v>2.1025</v>
      </c>
      <c r="H322">
        <v>0.40532000000000001</v>
      </c>
      <c r="I322">
        <v>-46.932000000000002</v>
      </c>
      <c r="J322">
        <v>3.5145</v>
      </c>
      <c r="K322">
        <v>2.7747000000000002</v>
      </c>
      <c r="L322">
        <v>0.73985000000000001</v>
      </c>
      <c r="M322">
        <v>-46.932000000000002</v>
      </c>
      <c r="N322">
        <v>2.5078999999999998</v>
      </c>
      <c r="O322">
        <v>2.1711999999999998</v>
      </c>
      <c r="P322">
        <v>0.3367</v>
      </c>
      <c r="Q322">
        <v>-22.015999999999998</v>
      </c>
      <c r="R322">
        <v>1.3802000000000001</v>
      </c>
      <c r="S322">
        <v>0.78737000000000001</v>
      </c>
      <c r="T322">
        <v>0.59284000000000003</v>
      </c>
      <c r="U322">
        <v>-22.015999999999998</v>
      </c>
      <c r="V322">
        <v>0.60206000000000004</v>
      </c>
      <c r="W322">
        <v>0.65302000000000004</v>
      </c>
      <c r="X322">
        <v>-5.0960999999999999E-2</v>
      </c>
      <c r="Y322">
        <v>-47.889000000000003</v>
      </c>
      <c r="Z322">
        <v>1.3802000000000001</v>
      </c>
      <c r="AA322">
        <v>1.1574</v>
      </c>
      <c r="AB322">
        <v>0.22277</v>
      </c>
      <c r="AC322">
        <v>-47.889000000000003</v>
      </c>
      <c r="AD322">
        <v>0.60206000000000004</v>
      </c>
      <c r="AE322">
        <v>0.87975999999999999</v>
      </c>
      <c r="AF322">
        <v>-0.2777</v>
      </c>
    </row>
    <row r="323" spans="1:32" x14ac:dyDescent="0.3">
      <c r="A323">
        <v>-21.34</v>
      </c>
      <c r="B323">
        <v>2.6395</v>
      </c>
      <c r="C323">
        <v>2.0209000000000001</v>
      </c>
      <c r="D323">
        <v>0.61860999999999999</v>
      </c>
      <c r="E323">
        <v>-21.34</v>
      </c>
      <c r="F323">
        <v>2.2528999999999999</v>
      </c>
      <c r="G323">
        <v>1.7175</v>
      </c>
      <c r="H323">
        <v>0.53537000000000001</v>
      </c>
      <c r="I323">
        <v>-47.73</v>
      </c>
      <c r="J323">
        <v>2.6395</v>
      </c>
      <c r="K323">
        <v>2.5314999999999999</v>
      </c>
      <c r="L323">
        <v>0.10795</v>
      </c>
      <c r="M323">
        <v>-47.73</v>
      </c>
      <c r="N323">
        <v>2.2528999999999999</v>
      </c>
      <c r="O323">
        <v>2.0209000000000001</v>
      </c>
      <c r="P323">
        <v>0.23193</v>
      </c>
      <c r="Q323">
        <v>-22.646000000000001</v>
      </c>
      <c r="R323">
        <v>1.4472</v>
      </c>
      <c r="S323">
        <v>1.0709</v>
      </c>
      <c r="T323">
        <v>0.37626999999999999</v>
      </c>
      <c r="U323">
        <v>-22.646000000000001</v>
      </c>
      <c r="V323">
        <v>1.2303999999999999</v>
      </c>
      <c r="W323">
        <v>0.82755000000000001</v>
      </c>
      <c r="X323">
        <v>0.40289999999999998</v>
      </c>
      <c r="Y323">
        <v>-44.578000000000003</v>
      </c>
      <c r="Z323">
        <v>1.4472</v>
      </c>
      <c r="AA323">
        <v>1.8324</v>
      </c>
      <c r="AB323">
        <v>-0.38522000000000001</v>
      </c>
      <c r="AC323">
        <v>-44.578000000000003</v>
      </c>
      <c r="AD323">
        <v>1.2303999999999999</v>
      </c>
      <c r="AE323">
        <v>1.3655999999999999</v>
      </c>
      <c r="AF323">
        <v>-0.13511999999999999</v>
      </c>
    </row>
    <row r="324" spans="1:32" x14ac:dyDescent="0.3">
      <c r="A324">
        <v>-20.402000000000001</v>
      </c>
      <c r="B324">
        <v>2.444</v>
      </c>
      <c r="C324">
        <v>1.7403</v>
      </c>
      <c r="D324">
        <v>0.70372000000000001</v>
      </c>
      <c r="E324">
        <v>-20.402000000000001</v>
      </c>
      <c r="F324">
        <v>2.1366999999999998</v>
      </c>
      <c r="G324">
        <v>1.5579000000000001</v>
      </c>
      <c r="H324">
        <v>0.57882999999999996</v>
      </c>
      <c r="I324">
        <v>-47.423999999999999</v>
      </c>
      <c r="J324">
        <v>2.444</v>
      </c>
      <c r="K324">
        <v>2.6248</v>
      </c>
      <c r="L324">
        <v>-0.18079000000000001</v>
      </c>
      <c r="M324">
        <v>-47.423999999999999</v>
      </c>
      <c r="N324">
        <v>2.1366999999999998</v>
      </c>
      <c r="O324">
        <v>2.0785999999999998</v>
      </c>
      <c r="P324">
        <v>5.8158000000000001E-2</v>
      </c>
      <c r="Q324">
        <v>-21.596</v>
      </c>
      <c r="R324">
        <v>0</v>
      </c>
      <c r="S324">
        <v>0.59855999999999998</v>
      </c>
      <c r="T324">
        <v>-0.59855999999999998</v>
      </c>
      <c r="U324">
        <v>-21.596</v>
      </c>
      <c r="V324">
        <v>0</v>
      </c>
      <c r="W324">
        <v>0.53678999999999999</v>
      </c>
      <c r="X324">
        <v>-0.53678999999999999</v>
      </c>
      <c r="Y324">
        <v>-46.887999999999998</v>
      </c>
      <c r="Z324">
        <v>0</v>
      </c>
      <c r="AA324">
        <v>1.3614999999999999</v>
      </c>
      <c r="AB324">
        <v>-1.3614999999999999</v>
      </c>
      <c r="AC324">
        <v>-46.887999999999998</v>
      </c>
      <c r="AD324">
        <v>0</v>
      </c>
      <c r="AE324">
        <v>1.0266</v>
      </c>
      <c r="AF324">
        <v>-1.0266</v>
      </c>
    </row>
    <row r="325" spans="1:32" x14ac:dyDescent="0.3">
      <c r="A325">
        <v>-22.745000000000001</v>
      </c>
      <c r="B325">
        <v>1.2553000000000001</v>
      </c>
      <c r="C325">
        <v>2.4411999999999998</v>
      </c>
      <c r="D325">
        <v>-1.1859</v>
      </c>
      <c r="E325">
        <v>-22.745000000000001</v>
      </c>
      <c r="F325">
        <v>1.2303999999999999</v>
      </c>
      <c r="G325">
        <v>1.9564999999999999</v>
      </c>
      <c r="H325">
        <v>-0.72609999999999997</v>
      </c>
      <c r="I325">
        <v>-50.793999999999997</v>
      </c>
      <c r="J325">
        <v>1.2553000000000001</v>
      </c>
      <c r="K325">
        <v>1.5982000000000001</v>
      </c>
      <c r="L325">
        <v>-0.34297</v>
      </c>
      <c r="M325">
        <v>-50.793999999999997</v>
      </c>
      <c r="N325">
        <v>1.2303999999999999</v>
      </c>
      <c r="O325">
        <v>1.4442999999999999</v>
      </c>
      <c r="P325">
        <v>-0.21389</v>
      </c>
      <c r="Q325">
        <v>-20.812999999999999</v>
      </c>
      <c r="R325">
        <v>0.90308999999999995</v>
      </c>
      <c r="S325">
        <v>0.24625</v>
      </c>
      <c r="T325">
        <v>0.65683999999999998</v>
      </c>
      <c r="U325">
        <v>-20.812999999999999</v>
      </c>
      <c r="V325">
        <v>0.30103000000000002</v>
      </c>
      <c r="W325">
        <v>0.31991000000000003</v>
      </c>
      <c r="X325">
        <v>-1.8883E-2</v>
      </c>
      <c r="Y325">
        <v>-49.381</v>
      </c>
      <c r="Z325">
        <v>0.90308999999999995</v>
      </c>
      <c r="AA325">
        <v>0.85326999999999997</v>
      </c>
      <c r="AB325">
        <v>4.9815999999999999E-2</v>
      </c>
      <c r="AC325">
        <v>-49.381</v>
      </c>
      <c r="AD325">
        <v>0.30103000000000002</v>
      </c>
      <c r="AE325">
        <v>0.66081999999999996</v>
      </c>
      <c r="AF325">
        <v>-0.35979</v>
      </c>
    </row>
    <row r="326" spans="1:32" x14ac:dyDescent="0.3">
      <c r="A326">
        <v>-22.577999999999999</v>
      </c>
      <c r="B326">
        <v>2.3559999999999999</v>
      </c>
      <c r="C326">
        <v>2.391</v>
      </c>
      <c r="D326">
        <v>-3.4958999999999997E-2</v>
      </c>
      <c r="E326">
        <v>-22.577999999999999</v>
      </c>
      <c r="F326">
        <v>2.0211999999999999</v>
      </c>
      <c r="G326">
        <v>1.9279999999999999</v>
      </c>
      <c r="H326">
        <v>9.3185000000000004E-2</v>
      </c>
      <c r="I326">
        <v>-44.962000000000003</v>
      </c>
      <c r="J326">
        <v>2.3559999999999999</v>
      </c>
      <c r="K326">
        <v>3.3748999999999998</v>
      </c>
      <c r="L326">
        <v>-1.0187999999999999</v>
      </c>
      <c r="M326">
        <v>-44.962000000000003</v>
      </c>
      <c r="N326">
        <v>2.0211999999999999</v>
      </c>
      <c r="O326">
        <v>2.5419</v>
      </c>
      <c r="P326">
        <v>-0.52075000000000005</v>
      </c>
      <c r="Q326">
        <v>-23.184000000000001</v>
      </c>
      <c r="R326">
        <v>1.8865000000000001</v>
      </c>
      <c r="S326">
        <v>1.3126</v>
      </c>
      <c r="T326">
        <v>0.57386999999999999</v>
      </c>
      <c r="U326">
        <v>-23.184000000000001</v>
      </c>
      <c r="V326">
        <v>1.8194999999999999</v>
      </c>
      <c r="W326">
        <v>0.97636000000000001</v>
      </c>
      <c r="X326">
        <v>0.84319</v>
      </c>
      <c r="Y326">
        <v>-45.884</v>
      </c>
      <c r="Z326">
        <v>1.8865000000000001</v>
      </c>
      <c r="AA326">
        <v>1.5662</v>
      </c>
      <c r="AB326">
        <v>0.32030999999999998</v>
      </c>
      <c r="AC326">
        <v>-45.884</v>
      </c>
      <c r="AD326">
        <v>1.8194999999999999</v>
      </c>
      <c r="AE326">
        <v>1.1739999999999999</v>
      </c>
      <c r="AF326">
        <v>0.64558000000000004</v>
      </c>
    </row>
    <row r="327" spans="1:32" x14ac:dyDescent="0.3">
      <c r="A327">
        <v>-23.884</v>
      </c>
      <c r="B327">
        <v>3.3277999999999999</v>
      </c>
      <c r="C327">
        <v>2.7816999999999998</v>
      </c>
      <c r="D327">
        <v>0.54610999999999998</v>
      </c>
      <c r="E327">
        <v>-23.884</v>
      </c>
      <c r="F327">
        <v>2.3711000000000002</v>
      </c>
      <c r="G327">
        <v>2.1501999999999999</v>
      </c>
      <c r="H327">
        <v>0.22084000000000001</v>
      </c>
      <c r="I327">
        <v>-46.42</v>
      </c>
      <c r="J327">
        <v>3.3277999999999999</v>
      </c>
      <c r="K327">
        <v>2.9306000000000001</v>
      </c>
      <c r="L327">
        <v>0.39715</v>
      </c>
      <c r="M327">
        <v>-46.42</v>
      </c>
      <c r="N327">
        <v>2.3711000000000002</v>
      </c>
      <c r="O327">
        <v>2.2675000000000001</v>
      </c>
      <c r="P327">
        <v>0.10359</v>
      </c>
      <c r="Q327">
        <v>-23.222000000000001</v>
      </c>
      <c r="R327">
        <v>2.4771000000000001</v>
      </c>
      <c r="S327">
        <v>1.3295999999999999</v>
      </c>
      <c r="T327">
        <v>1.1475</v>
      </c>
      <c r="U327">
        <v>-23.222000000000001</v>
      </c>
      <c r="V327">
        <v>2.0413999999999999</v>
      </c>
      <c r="W327">
        <v>0.98682000000000003</v>
      </c>
      <c r="X327">
        <v>1.0546</v>
      </c>
      <c r="Y327">
        <v>-45.31</v>
      </c>
      <c r="Z327">
        <v>2.4771000000000001</v>
      </c>
      <c r="AA327">
        <v>1.6833</v>
      </c>
      <c r="AB327">
        <v>0.79379999999999995</v>
      </c>
      <c r="AC327">
        <v>-45.31</v>
      </c>
      <c r="AD327">
        <v>2.0413999999999999</v>
      </c>
      <c r="AE327">
        <v>1.2583</v>
      </c>
      <c r="AF327">
        <v>0.78310999999999997</v>
      </c>
    </row>
    <row r="328" spans="1:32" x14ac:dyDescent="0.3">
      <c r="A328">
        <v>-23.074999999999999</v>
      </c>
      <c r="B328">
        <v>3.1909000000000001</v>
      </c>
      <c r="C328">
        <v>2.5396000000000001</v>
      </c>
      <c r="D328">
        <v>0.65125</v>
      </c>
      <c r="E328">
        <v>-23.074999999999999</v>
      </c>
      <c r="F328">
        <v>2.5131999999999999</v>
      </c>
      <c r="G328">
        <v>2.0125999999999999</v>
      </c>
      <c r="H328">
        <v>0.50065000000000004</v>
      </c>
      <c r="I328">
        <v>-44.957999999999998</v>
      </c>
      <c r="J328">
        <v>3.1909000000000001</v>
      </c>
      <c r="K328">
        <v>3.3759999999999999</v>
      </c>
      <c r="L328">
        <v>-0.18511</v>
      </c>
      <c r="M328">
        <v>-44.957999999999998</v>
      </c>
      <c r="N328">
        <v>2.5131999999999999</v>
      </c>
      <c r="O328">
        <v>2.5426000000000002</v>
      </c>
      <c r="P328">
        <v>-2.9419000000000001E-2</v>
      </c>
      <c r="Q328">
        <v>-22.736000000000001</v>
      </c>
      <c r="R328">
        <v>0.30103000000000002</v>
      </c>
      <c r="S328">
        <v>1.1113</v>
      </c>
      <c r="T328">
        <v>-0.81032000000000004</v>
      </c>
      <c r="U328">
        <v>-22.736000000000001</v>
      </c>
      <c r="V328">
        <v>0</v>
      </c>
      <c r="W328">
        <v>0.85245000000000004</v>
      </c>
      <c r="X328">
        <v>-0.85245000000000004</v>
      </c>
      <c r="Y328">
        <v>-48.569000000000003</v>
      </c>
      <c r="Z328">
        <v>0.30103000000000002</v>
      </c>
      <c r="AA328">
        <v>1.0188999999999999</v>
      </c>
      <c r="AB328">
        <v>-0.71789000000000003</v>
      </c>
      <c r="AC328">
        <v>-48.569000000000003</v>
      </c>
      <c r="AD328">
        <v>0</v>
      </c>
      <c r="AE328">
        <v>0.78005000000000002</v>
      </c>
      <c r="AF328">
        <v>-0.78005000000000002</v>
      </c>
    </row>
    <row r="329" spans="1:32" x14ac:dyDescent="0.3">
      <c r="A329">
        <v>-21.908999999999999</v>
      </c>
      <c r="B329">
        <v>2.3729</v>
      </c>
      <c r="C329">
        <v>2.1909999999999998</v>
      </c>
      <c r="D329">
        <v>0.18193999999999999</v>
      </c>
      <c r="E329">
        <v>-21.908999999999999</v>
      </c>
      <c r="F329">
        <v>2.0682</v>
      </c>
      <c r="G329">
        <v>1.8142</v>
      </c>
      <c r="H329">
        <v>0.25395000000000001</v>
      </c>
      <c r="I329">
        <v>-47.621000000000002</v>
      </c>
      <c r="J329">
        <v>2.3729</v>
      </c>
      <c r="K329">
        <v>2.5649000000000002</v>
      </c>
      <c r="L329">
        <v>-0.19195000000000001</v>
      </c>
      <c r="M329">
        <v>-47.621000000000002</v>
      </c>
      <c r="N329">
        <v>2.0682</v>
      </c>
      <c r="O329">
        <v>2.0415000000000001</v>
      </c>
      <c r="P329">
        <v>2.6672999999999999E-2</v>
      </c>
      <c r="Q329">
        <v>-23.879000000000001</v>
      </c>
      <c r="R329">
        <v>1.4314</v>
      </c>
      <c r="S329">
        <v>1.6253</v>
      </c>
      <c r="T329">
        <v>-0.19398000000000001</v>
      </c>
      <c r="U329">
        <v>-23.879000000000001</v>
      </c>
      <c r="V329">
        <v>1.3616999999999999</v>
      </c>
      <c r="W329">
        <v>1.1689000000000001</v>
      </c>
      <c r="X329">
        <v>0.19287000000000001</v>
      </c>
      <c r="Y329">
        <v>-47.996000000000002</v>
      </c>
      <c r="Z329">
        <v>1.4314</v>
      </c>
      <c r="AA329">
        <v>1.1357999999999999</v>
      </c>
      <c r="AB329">
        <v>0.29559999999999997</v>
      </c>
      <c r="AC329">
        <v>-47.996000000000002</v>
      </c>
      <c r="AD329">
        <v>1.3616999999999999</v>
      </c>
      <c r="AE329">
        <v>0.86416000000000004</v>
      </c>
      <c r="AF329">
        <v>0.49757000000000001</v>
      </c>
    </row>
    <row r="330" spans="1:32" x14ac:dyDescent="0.3">
      <c r="A330">
        <v>-23.689</v>
      </c>
      <c r="B330">
        <v>2.3304</v>
      </c>
      <c r="C330">
        <v>2.7235</v>
      </c>
      <c r="D330">
        <v>-0.39305000000000001</v>
      </c>
      <c r="E330">
        <v>-23.689</v>
      </c>
      <c r="F330">
        <v>2.0754999999999999</v>
      </c>
      <c r="G330">
        <v>2.1171000000000002</v>
      </c>
      <c r="H330">
        <v>-4.1581E-2</v>
      </c>
      <c r="I330">
        <v>-46.622999999999998</v>
      </c>
      <c r="J330">
        <v>2.3304</v>
      </c>
      <c r="K330">
        <v>2.8687</v>
      </c>
      <c r="L330">
        <v>-0.53825999999999996</v>
      </c>
      <c r="M330">
        <v>-46.622999999999998</v>
      </c>
      <c r="N330">
        <v>2.0754999999999999</v>
      </c>
      <c r="O330">
        <v>2.2292000000000001</v>
      </c>
      <c r="P330">
        <v>-0.15365999999999999</v>
      </c>
      <c r="Q330">
        <v>-23.567</v>
      </c>
      <c r="R330">
        <v>3.7543000000000002</v>
      </c>
      <c r="S330">
        <v>1.4850000000000001</v>
      </c>
      <c r="T330">
        <v>2.2694000000000001</v>
      </c>
      <c r="U330">
        <v>-23.567</v>
      </c>
      <c r="V330">
        <v>2.4487000000000001</v>
      </c>
      <c r="W330">
        <v>1.0825</v>
      </c>
      <c r="X330">
        <v>1.3662000000000001</v>
      </c>
      <c r="Y330">
        <v>-46.57</v>
      </c>
      <c r="Z330">
        <v>3.7543000000000002</v>
      </c>
      <c r="AA330">
        <v>1.4262999999999999</v>
      </c>
      <c r="AB330">
        <v>2.3281000000000001</v>
      </c>
      <c r="AC330">
        <v>-46.57</v>
      </c>
      <c r="AD330">
        <v>2.4487000000000001</v>
      </c>
      <c r="AE330">
        <v>1.0732999999999999</v>
      </c>
      <c r="AF330">
        <v>1.3754</v>
      </c>
    </row>
    <row r="331" spans="1:32" x14ac:dyDescent="0.3">
      <c r="A331">
        <v>-20.463999999999999</v>
      </c>
      <c r="B331">
        <v>0.30103000000000002</v>
      </c>
      <c r="C331">
        <v>1.7587999999999999</v>
      </c>
      <c r="D331">
        <v>-1.4578</v>
      </c>
      <c r="E331">
        <v>-20.463999999999999</v>
      </c>
      <c r="F331">
        <v>0.30103000000000002</v>
      </c>
      <c r="G331">
        <v>1.5684</v>
      </c>
      <c r="H331">
        <v>-1.2674000000000001</v>
      </c>
      <c r="I331">
        <v>-50.606000000000002</v>
      </c>
      <c r="J331">
        <v>0.30103000000000002</v>
      </c>
      <c r="K331">
        <v>1.6554</v>
      </c>
      <c r="L331">
        <v>-1.3544</v>
      </c>
      <c r="M331">
        <v>-50.606000000000002</v>
      </c>
      <c r="N331">
        <v>0.30103000000000002</v>
      </c>
      <c r="O331">
        <v>1.4796</v>
      </c>
      <c r="P331">
        <v>-1.1786000000000001</v>
      </c>
      <c r="Q331">
        <v>-22.548999999999999</v>
      </c>
      <c r="R331">
        <v>1.8325</v>
      </c>
      <c r="S331">
        <v>1.0269999999999999</v>
      </c>
      <c r="T331">
        <v>0.80550999999999995</v>
      </c>
      <c r="U331">
        <v>-22.548999999999999</v>
      </c>
      <c r="V331">
        <v>1.6628000000000001</v>
      </c>
      <c r="W331">
        <v>0.80052999999999996</v>
      </c>
      <c r="X331">
        <v>0.86223000000000005</v>
      </c>
      <c r="Y331">
        <v>-47.914000000000001</v>
      </c>
      <c r="Z331">
        <v>1.8325</v>
      </c>
      <c r="AA331">
        <v>1.1524000000000001</v>
      </c>
      <c r="AB331">
        <v>0.68011999999999995</v>
      </c>
      <c r="AC331">
        <v>-47.914000000000001</v>
      </c>
      <c r="AD331">
        <v>1.6628000000000001</v>
      </c>
      <c r="AE331">
        <v>0.87612000000000001</v>
      </c>
      <c r="AF331">
        <v>0.78663000000000005</v>
      </c>
    </row>
    <row r="332" spans="1:32" x14ac:dyDescent="0.3">
      <c r="A332">
        <v>-21.661999999999999</v>
      </c>
      <c r="B332">
        <v>2.8020999999999998</v>
      </c>
      <c r="C332">
        <v>2.117</v>
      </c>
      <c r="D332">
        <v>0.68513000000000002</v>
      </c>
      <c r="E332">
        <v>-21.661999999999999</v>
      </c>
      <c r="F332">
        <v>2.2833000000000001</v>
      </c>
      <c r="G332">
        <v>1.7721</v>
      </c>
      <c r="H332">
        <v>0.51117000000000001</v>
      </c>
      <c r="I332">
        <v>-46.737000000000002</v>
      </c>
      <c r="J332">
        <v>2.8020999999999998</v>
      </c>
      <c r="K332">
        <v>2.8340999999999998</v>
      </c>
      <c r="L332">
        <v>-3.2009000000000003E-2</v>
      </c>
      <c r="M332">
        <v>-46.737000000000002</v>
      </c>
      <c r="N332">
        <v>2.2833000000000001</v>
      </c>
      <c r="O332">
        <v>2.2078000000000002</v>
      </c>
      <c r="P332">
        <v>7.5453000000000006E-2</v>
      </c>
      <c r="Q332">
        <v>-23.806999999999999</v>
      </c>
      <c r="R332">
        <v>2.6598999999999999</v>
      </c>
      <c r="S332">
        <v>1.5926</v>
      </c>
      <c r="T332">
        <v>1.0672999999999999</v>
      </c>
      <c r="U332">
        <v>-23.806999999999999</v>
      </c>
      <c r="V332">
        <v>1.8194999999999999</v>
      </c>
      <c r="W332">
        <v>1.1487000000000001</v>
      </c>
      <c r="X332">
        <v>0.67083000000000004</v>
      </c>
      <c r="Y332">
        <v>-45.402999999999999</v>
      </c>
      <c r="Z332">
        <v>2.6598999999999999</v>
      </c>
      <c r="AA332">
        <v>1.6642999999999999</v>
      </c>
      <c r="AB332">
        <v>0.99558000000000002</v>
      </c>
      <c r="AC332">
        <v>-45.402999999999999</v>
      </c>
      <c r="AD332">
        <v>1.8194999999999999</v>
      </c>
      <c r="AE332">
        <v>1.2445999999999999</v>
      </c>
      <c r="AF332">
        <v>0.57493000000000005</v>
      </c>
    </row>
    <row r="333" spans="1:32" x14ac:dyDescent="0.3">
      <c r="A333">
        <v>-21.515000000000001</v>
      </c>
      <c r="B333">
        <v>1.2040999999999999</v>
      </c>
      <c r="C333">
        <v>2.073</v>
      </c>
      <c r="D333">
        <v>-0.86892000000000003</v>
      </c>
      <c r="E333">
        <v>-21.515000000000001</v>
      </c>
      <c r="F333">
        <v>1.1760999999999999</v>
      </c>
      <c r="G333">
        <v>1.7471000000000001</v>
      </c>
      <c r="H333">
        <v>-0.57106000000000001</v>
      </c>
      <c r="I333">
        <v>-48.4</v>
      </c>
      <c r="J333">
        <v>1.2040999999999999</v>
      </c>
      <c r="K333">
        <v>2.3273999999999999</v>
      </c>
      <c r="L333">
        <v>-1.1233</v>
      </c>
      <c r="M333">
        <v>-48.4</v>
      </c>
      <c r="N333">
        <v>1.1760999999999999</v>
      </c>
      <c r="O333">
        <v>1.8948</v>
      </c>
      <c r="P333">
        <v>-0.71870000000000001</v>
      </c>
      <c r="Q333">
        <v>-21.707999999999998</v>
      </c>
      <c r="R333">
        <v>0.77815000000000001</v>
      </c>
      <c r="S333">
        <v>0.64905999999999997</v>
      </c>
      <c r="T333">
        <v>0.12909000000000001</v>
      </c>
      <c r="U333">
        <v>-21.707999999999998</v>
      </c>
      <c r="V333">
        <v>0.77815000000000001</v>
      </c>
      <c r="W333">
        <v>0.56788000000000005</v>
      </c>
      <c r="X333">
        <v>0.21027000000000001</v>
      </c>
      <c r="Y333">
        <v>-46.823999999999998</v>
      </c>
      <c r="Z333">
        <v>0.77815000000000001</v>
      </c>
      <c r="AA333">
        <v>1.3746</v>
      </c>
      <c r="AB333">
        <v>-0.59641999999999995</v>
      </c>
      <c r="AC333">
        <v>-46.823999999999998</v>
      </c>
      <c r="AD333">
        <v>0.77815000000000001</v>
      </c>
      <c r="AE333">
        <v>1.036</v>
      </c>
      <c r="AF333">
        <v>-0.25789000000000001</v>
      </c>
    </row>
    <row r="334" spans="1:32" x14ac:dyDescent="0.3">
      <c r="A334">
        <v>-22.367000000000001</v>
      </c>
      <c r="B334">
        <v>3.0106999999999999</v>
      </c>
      <c r="C334">
        <v>2.3279999999999998</v>
      </c>
      <c r="D334">
        <v>0.68267999999999995</v>
      </c>
      <c r="E334">
        <v>-22.367000000000001</v>
      </c>
      <c r="F334">
        <v>2.3159999999999998</v>
      </c>
      <c r="G334">
        <v>1.8922000000000001</v>
      </c>
      <c r="H334">
        <v>0.42376999999999998</v>
      </c>
      <c r="I334">
        <v>-48.383000000000003</v>
      </c>
      <c r="J334">
        <v>3.0106999999999999</v>
      </c>
      <c r="K334">
        <v>2.3327</v>
      </c>
      <c r="L334">
        <v>0.67800000000000005</v>
      </c>
      <c r="M334">
        <v>-48.383000000000003</v>
      </c>
      <c r="N334">
        <v>2.3159999999999998</v>
      </c>
      <c r="O334">
        <v>1.8980999999999999</v>
      </c>
      <c r="P334">
        <v>0.41787000000000002</v>
      </c>
      <c r="Q334">
        <v>-21.48</v>
      </c>
      <c r="R334">
        <v>0.30103000000000002</v>
      </c>
      <c r="S334">
        <v>0.54622000000000004</v>
      </c>
      <c r="T334">
        <v>-0.24518999999999999</v>
      </c>
      <c r="U334">
        <v>-21.48</v>
      </c>
      <c r="V334">
        <v>0</v>
      </c>
      <c r="W334">
        <v>0.50456999999999996</v>
      </c>
      <c r="X334">
        <v>-0.50456999999999996</v>
      </c>
      <c r="Y334">
        <v>-47.552999999999997</v>
      </c>
      <c r="Z334">
        <v>0.30103000000000002</v>
      </c>
      <c r="AA334">
        <v>1.2259</v>
      </c>
      <c r="AB334">
        <v>-0.92488000000000004</v>
      </c>
      <c r="AC334">
        <v>-47.552999999999997</v>
      </c>
      <c r="AD334">
        <v>0</v>
      </c>
      <c r="AE334">
        <v>0.92905000000000004</v>
      </c>
      <c r="AF334">
        <v>-0.92905000000000004</v>
      </c>
    </row>
    <row r="335" spans="1:32" x14ac:dyDescent="0.3">
      <c r="A335">
        <v>-20.123000000000001</v>
      </c>
      <c r="B335">
        <v>1</v>
      </c>
      <c r="C335">
        <v>1.6567000000000001</v>
      </c>
      <c r="D335">
        <v>-0.65669</v>
      </c>
      <c r="E335">
        <v>-20.123000000000001</v>
      </c>
      <c r="F335">
        <v>1</v>
      </c>
      <c r="G335">
        <v>1.5103</v>
      </c>
      <c r="H335">
        <v>-0.51032</v>
      </c>
      <c r="I335">
        <v>-50.515000000000001</v>
      </c>
      <c r="J335">
        <v>1</v>
      </c>
      <c r="K335">
        <v>1.6830000000000001</v>
      </c>
      <c r="L335">
        <v>-0.68301999999999996</v>
      </c>
      <c r="M335">
        <v>-50.515000000000001</v>
      </c>
      <c r="N335">
        <v>1</v>
      </c>
      <c r="O335">
        <v>1.4966999999999999</v>
      </c>
      <c r="P335">
        <v>-0.49670999999999998</v>
      </c>
      <c r="Q335">
        <v>-23.966999999999999</v>
      </c>
      <c r="R335">
        <v>2.3801999999999999</v>
      </c>
      <c r="S335">
        <v>1.6649</v>
      </c>
      <c r="T335">
        <v>0.71535000000000004</v>
      </c>
      <c r="U335">
        <v>-23.966999999999999</v>
      </c>
      <c r="V335">
        <v>0.69896999999999998</v>
      </c>
      <c r="W335">
        <v>1.1932</v>
      </c>
      <c r="X335">
        <v>-0.49421999999999999</v>
      </c>
      <c r="Y335">
        <v>-46.384</v>
      </c>
      <c r="Z335">
        <v>2.3801999999999999</v>
      </c>
      <c r="AA335">
        <v>1.4641999999999999</v>
      </c>
      <c r="AB335">
        <v>0.91601999999999995</v>
      </c>
      <c r="AC335">
        <v>-46.384</v>
      </c>
      <c r="AD335">
        <v>0.69896999999999998</v>
      </c>
      <c r="AE335">
        <v>1.1006</v>
      </c>
      <c r="AF335">
        <v>-0.40157999999999999</v>
      </c>
    </row>
    <row r="336" spans="1:32" x14ac:dyDescent="0.3">
      <c r="A336">
        <v>-22.113</v>
      </c>
      <c r="B336">
        <v>3.9466000000000001</v>
      </c>
      <c r="C336">
        <v>2.2519999999999998</v>
      </c>
      <c r="D336">
        <v>1.6946000000000001</v>
      </c>
      <c r="E336">
        <v>-22.113</v>
      </c>
      <c r="F336">
        <v>2.5550999999999999</v>
      </c>
      <c r="G336">
        <v>1.849</v>
      </c>
      <c r="H336">
        <v>0.70613999999999999</v>
      </c>
      <c r="I336">
        <v>-48.316000000000003</v>
      </c>
      <c r="J336">
        <v>3.9466000000000001</v>
      </c>
      <c r="K336">
        <v>2.3530000000000002</v>
      </c>
      <c r="L336">
        <v>1.5936999999999999</v>
      </c>
      <c r="M336">
        <v>-48.316000000000003</v>
      </c>
      <c r="N336">
        <v>2.5550999999999999</v>
      </c>
      <c r="O336">
        <v>1.9106000000000001</v>
      </c>
      <c r="P336">
        <v>0.64449000000000001</v>
      </c>
      <c r="Q336">
        <v>-23.641999999999999</v>
      </c>
      <c r="R336">
        <v>0.84509999999999996</v>
      </c>
      <c r="S336">
        <v>1.5183</v>
      </c>
      <c r="T336">
        <v>-0.67323</v>
      </c>
      <c r="U336">
        <v>-23.641999999999999</v>
      </c>
      <c r="V336">
        <v>0.84509999999999996</v>
      </c>
      <c r="W336">
        <v>1.103</v>
      </c>
      <c r="X336">
        <v>-0.25789000000000001</v>
      </c>
      <c r="Y336">
        <v>-47.826999999999998</v>
      </c>
      <c r="Z336">
        <v>0.84509999999999996</v>
      </c>
      <c r="AA336">
        <v>1.1700999999999999</v>
      </c>
      <c r="AB336">
        <v>-0.32499</v>
      </c>
      <c r="AC336">
        <v>-47.826999999999998</v>
      </c>
      <c r="AD336">
        <v>0.84509999999999996</v>
      </c>
      <c r="AE336">
        <v>0.88885999999999998</v>
      </c>
      <c r="AF336">
        <v>-4.3765999999999999E-2</v>
      </c>
    </row>
    <row r="337" spans="1:32" x14ac:dyDescent="0.3">
      <c r="A337">
        <v>-21.486000000000001</v>
      </c>
      <c r="B337">
        <v>1.9684999999999999</v>
      </c>
      <c r="C337">
        <v>2.0644999999999998</v>
      </c>
      <c r="D337">
        <v>-9.5980999999999997E-2</v>
      </c>
      <c r="E337">
        <v>-21.486000000000001</v>
      </c>
      <c r="F337">
        <v>1.7708999999999999</v>
      </c>
      <c r="G337">
        <v>1.7423</v>
      </c>
      <c r="H337">
        <v>2.8580000000000001E-2</v>
      </c>
      <c r="I337">
        <v>-51.533999999999999</v>
      </c>
      <c r="J337">
        <v>1.9684999999999999</v>
      </c>
      <c r="K337">
        <v>1.3727</v>
      </c>
      <c r="L337">
        <v>0.59579000000000004</v>
      </c>
      <c r="M337">
        <v>-51.533999999999999</v>
      </c>
      <c r="N337">
        <v>1.7708999999999999</v>
      </c>
      <c r="O337">
        <v>1.3049999999999999</v>
      </c>
      <c r="P337">
        <v>0.46586</v>
      </c>
      <c r="Q337">
        <v>-24.388999999999999</v>
      </c>
      <c r="R337">
        <v>2.8626999999999998</v>
      </c>
      <c r="S337">
        <v>1.8543000000000001</v>
      </c>
      <c r="T337">
        <v>1.0085</v>
      </c>
      <c r="U337">
        <v>-24.388999999999999</v>
      </c>
      <c r="V337">
        <v>2.1644000000000001</v>
      </c>
      <c r="W337">
        <v>1.3098000000000001</v>
      </c>
      <c r="X337">
        <v>0.85455999999999999</v>
      </c>
      <c r="Y337">
        <v>-47.927</v>
      </c>
      <c r="Z337">
        <v>2.8626999999999998</v>
      </c>
      <c r="AA337">
        <v>1.1496999999999999</v>
      </c>
      <c r="AB337">
        <v>1.7130000000000001</v>
      </c>
      <c r="AC337">
        <v>-47.927</v>
      </c>
      <c r="AD337">
        <v>2.1644000000000001</v>
      </c>
      <c r="AE337">
        <v>0.87419000000000002</v>
      </c>
      <c r="AF337">
        <v>1.2902</v>
      </c>
    </row>
    <row r="338" spans="1:32" x14ac:dyDescent="0.3">
      <c r="A338">
        <v>-22.414999999999999</v>
      </c>
      <c r="B338">
        <v>2.2967</v>
      </c>
      <c r="C338">
        <v>2.3422999999999998</v>
      </c>
      <c r="D338">
        <v>-4.5602999999999998E-2</v>
      </c>
      <c r="E338">
        <v>-22.414999999999999</v>
      </c>
      <c r="F338">
        <v>1.9777</v>
      </c>
      <c r="G338">
        <v>1.9003000000000001</v>
      </c>
      <c r="H338">
        <v>7.7431E-2</v>
      </c>
      <c r="I338">
        <v>-49.405000000000001</v>
      </c>
      <c r="J338">
        <v>2.2967</v>
      </c>
      <c r="K338">
        <v>2.0213000000000001</v>
      </c>
      <c r="L338">
        <v>0.27539999999999998</v>
      </c>
      <c r="M338">
        <v>-49.405000000000001</v>
      </c>
      <c r="N338">
        <v>1.9777</v>
      </c>
      <c r="O338">
        <v>1.7057</v>
      </c>
      <c r="P338">
        <v>0.27204</v>
      </c>
      <c r="Q338">
        <v>-22.591999999999999</v>
      </c>
      <c r="R338">
        <v>0.30103000000000002</v>
      </c>
      <c r="S338">
        <v>1.0464</v>
      </c>
      <c r="T338">
        <v>-0.74536999999999998</v>
      </c>
      <c r="U338">
        <v>-22.591999999999999</v>
      </c>
      <c r="V338">
        <v>0</v>
      </c>
      <c r="W338">
        <v>0.81247000000000003</v>
      </c>
      <c r="X338">
        <v>-0.81247000000000003</v>
      </c>
      <c r="Y338">
        <v>-46.529000000000003</v>
      </c>
      <c r="Z338">
        <v>0.30103000000000002</v>
      </c>
      <c r="AA338">
        <v>1.4347000000000001</v>
      </c>
      <c r="AB338">
        <v>-1.1336999999999999</v>
      </c>
      <c r="AC338">
        <v>-46.529000000000003</v>
      </c>
      <c r="AD338">
        <v>0</v>
      </c>
      <c r="AE338">
        <v>1.0792999999999999</v>
      </c>
      <c r="AF338">
        <v>-1.0792999999999999</v>
      </c>
    </row>
    <row r="339" spans="1:32" x14ac:dyDescent="0.3">
      <c r="A339">
        <v>-21.233000000000001</v>
      </c>
      <c r="B339">
        <v>2.3424</v>
      </c>
      <c r="C339">
        <v>1.9887999999999999</v>
      </c>
      <c r="D339">
        <v>0.35358000000000001</v>
      </c>
      <c r="E339">
        <v>-21.233000000000001</v>
      </c>
      <c r="F339">
        <v>2.1038000000000001</v>
      </c>
      <c r="G339">
        <v>1.6993</v>
      </c>
      <c r="H339">
        <v>0.40455000000000002</v>
      </c>
      <c r="I339">
        <v>-47.970999999999997</v>
      </c>
      <c r="J339">
        <v>2.3424</v>
      </c>
      <c r="K339">
        <v>2.4582000000000002</v>
      </c>
      <c r="L339">
        <v>-0.11576</v>
      </c>
      <c r="M339">
        <v>-47.970999999999997</v>
      </c>
      <c r="N339">
        <v>2.1038000000000001</v>
      </c>
      <c r="O339">
        <v>1.9756</v>
      </c>
      <c r="P339">
        <v>0.12820000000000001</v>
      </c>
      <c r="Q339">
        <v>-23.498999999999999</v>
      </c>
      <c r="R339">
        <v>0.90308999999999995</v>
      </c>
      <c r="S339">
        <v>1.4543999999999999</v>
      </c>
      <c r="T339">
        <v>-0.55130000000000001</v>
      </c>
      <c r="U339">
        <v>-23.498999999999999</v>
      </c>
      <c r="V339">
        <v>0.90308999999999995</v>
      </c>
      <c r="W339">
        <v>1.0636000000000001</v>
      </c>
      <c r="X339">
        <v>-0.16053999999999999</v>
      </c>
      <c r="Y339">
        <v>-47.457999999999998</v>
      </c>
      <c r="Z339">
        <v>0.90308999999999995</v>
      </c>
      <c r="AA339">
        <v>1.2454000000000001</v>
      </c>
      <c r="AB339">
        <v>-0.34228999999999998</v>
      </c>
      <c r="AC339">
        <v>-47.457999999999998</v>
      </c>
      <c r="AD339">
        <v>0.90308999999999995</v>
      </c>
      <c r="AE339">
        <v>0.94306000000000001</v>
      </c>
      <c r="AF339">
        <v>-3.9967999999999997E-2</v>
      </c>
    </row>
    <row r="340" spans="1:32" x14ac:dyDescent="0.3">
      <c r="A340">
        <v>-22.425000000000001</v>
      </c>
      <c r="B340">
        <v>1.1138999999999999</v>
      </c>
      <c r="C340">
        <v>2.3452999999999999</v>
      </c>
      <c r="D340">
        <v>-1.2314000000000001</v>
      </c>
      <c r="E340">
        <v>-22.425000000000001</v>
      </c>
      <c r="F340">
        <v>0.95423999999999998</v>
      </c>
      <c r="G340">
        <v>1.9019999999999999</v>
      </c>
      <c r="H340">
        <v>-0.94777</v>
      </c>
      <c r="I340">
        <v>-50.207000000000001</v>
      </c>
      <c r="J340">
        <v>1.1138999999999999</v>
      </c>
      <c r="K340">
        <v>1.7769999999999999</v>
      </c>
      <c r="L340">
        <v>-0.66302000000000005</v>
      </c>
      <c r="M340">
        <v>-50.207000000000001</v>
      </c>
      <c r="N340">
        <v>0.95423999999999998</v>
      </c>
      <c r="O340">
        <v>1.5547</v>
      </c>
      <c r="P340">
        <v>-0.60050999999999999</v>
      </c>
      <c r="Q340">
        <v>-22.821999999999999</v>
      </c>
      <c r="R340">
        <v>1.2787999999999999</v>
      </c>
      <c r="S340">
        <v>1.1498999999999999</v>
      </c>
      <c r="T340">
        <v>0.12887000000000001</v>
      </c>
      <c r="U340">
        <v>-22.821999999999999</v>
      </c>
      <c r="V340">
        <v>1.2553000000000001</v>
      </c>
      <c r="W340">
        <v>0.87617</v>
      </c>
      <c r="X340">
        <v>0.37909999999999999</v>
      </c>
      <c r="Y340">
        <v>-47.265999999999998</v>
      </c>
      <c r="Z340">
        <v>1.2787999999999999</v>
      </c>
      <c r="AA340">
        <v>1.2845</v>
      </c>
      <c r="AB340">
        <v>-5.7773E-3</v>
      </c>
      <c r="AC340">
        <v>-47.265999999999998</v>
      </c>
      <c r="AD340">
        <v>1.2553000000000001</v>
      </c>
      <c r="AE340">
        <v>0.97123999999999999</v>
      </c>
      <c r="AF340">
        <v>0.28403</v>
      </c>
    </row>
    <row r="341" spans="1:32" x14ac:dyDescent="0.3">
      <c r="A341">
        <v>-24.524999999999999</v>
      </c>
      <c r="B341">
        <v>3.1212</v>
      </c>
      <c r="C341">
        <v>2.9735999999999998</v>
      </c>
      <c r="D341">
        <v>0.14767</v>
      </c>
      <c r="E341">
        <v>-24.524999999999999</v>
      </c>
      <c r="F341">
        <v>2.4281000000000001</v>
      </c>
      <c r="G341">
        <v>2.2593999999999999</v>
      </c>
      <c r="H341">
        <v>0.16875000000000001</v>
      </c>
      <c r="I341">
        <v>-48.103000000000002</v>
      </c>
      <c r="J341">
        <v>3.1212</v>
      </c>
      <c r="K341">
        <v>2.4178999999999999</v>
      </c>
      <c r="L341">
        <v>0.70338000000000001</v>
      </c>
      <c r="M341">
        <v>-48.103000000000002</v>
      </c>
      <c r="N341">
        <v>2.4281000000000001</v>
      </c>
      <c r="O341">
        <v>1.9507000000000001</v>
      </c>
      <c r="P341">
        <v>0.47743999999999998</v>
      </c>
      <c r="Q341">
        <v>-23.972999999999999</v>
      </c>
      <c r="R341">
        <v>1.6435</v>
      </c>
      <c r="S341">
        <v>1.6675</v>
      </c>
      <c r="T341">
        <v>-2.4004000000000001E-2</v>
      </c>
      <c r="U341">
        <v>-23.972999999999999</v>
      </c>
      <c r="V341">
        <v>1.4472</v>
      </c>
      <c r="W341">
        <v>1.1948000000000001</v>
      </c>
      <c r="X341">
        <v>0.25236999999999998</v>
      </c>
      <c r="Y341">
        <v>-47.505000000000003</v>
      </c>
      <c r="Z341">
        <v>1.6435</v>
      </c>
      <c r="AA341">
        <v>1.2357</v>
      </c>
      <c r="AB341">
        <v>0.40773999999999999</v>
      </c>
      <c r="AC341">
        <v>-47.505000000000003</v>
      </c>
      <c r="AD341">
        <v>1.4472</v>
      </c>
      <c r="AE341">
        <v>0.93610000000000004</v>
      </c>
      <c r="AF341">
        <v>0.51105999999999996</v>
      </c>
    </row>
    <row r="342" spans="1:32" x14ac:dyDescent="0.3">
      <c r="A342">
        <v>-23.042999999999999</v>
      </c>
      <c r="B342">
        <v>2.2067999999999999</v>
      </c>
      <c r="C342">
        <v>2.5299999999999998</v>
      </c>
      <c r="D342">
        <v>-0.32318000000000002</v>
      </c>
      <c r="E342">
        <v>-23.042999999999999</v>
      </c>
      <c r="F342">
        <v>1.8920999999999999</v>
      </c>
      <c r="G342">
        <v>2.0070999999999999</v>
      </c>
      <c r="H342">
        <v>-0.11498999999999999</v>
      </c>
      <c r="I342">
        <v>-47.377000000000002</v>
      </c>
      <c r="J342">
        <v>2.2067999999999999</v>
      </c>
      <c r="K342">
        <v>2.6392000000000002</v>
      </c>
      <c r="L342">
        <v>-0.43232999999999999</v>
      </c>
      <c r="M342">
        <v>-47.377000000000002</v>
      </c>
      <c r="N342">
        <v>1.8920999999999999</v>
      </c>
      <c r="O342">
        <v>2.0874000000000001</v>
      </c>
      <c r="P342">
        <v>-0.19531999999999999</v>
      </c>
      <c r="Q342">
        <v>-21.472000000000001</v>
      </c>
      <c r="R342">
        <v>0.77815000000000001</v>
      </c>
      <c r="S342">
        <v>0.54269999999999996</v>
      </c>
      <c r="T342">
        <v>0.23544999999999999</v>
      </c>
      <c r="U342">
        <v>-21.472000000000001</v>
      </c>
      <c r="V342">
        <v>0.77815000000000001</v>
      </c>
      <c r="W342">
        <v>0.50239999999999996</v>
      </c>
      <c r="X342">
        <v>0.27575</v>
      </c>
      <c r="Y342">
        <v>-46.746000000000002</v>
      </c>
      <c r="Z342">
        <v>0.77815000000000001</v>
      </c>
      <c r="AA342">
        <v>1.3906000000000001</v>
      </c>
      <c r="AB342">
        <v>-0.61243999999999998</v>
      </c>
      <c r="AC342">
        <v>-46.746000000000002</v>
      </c>
      <c r="AD342">
        <v>0.77815000000000001</v>
      </c>
      <c r="AE342">
        <v>1.0476000000000001</v>
      </c>
      <c r="AF342">
        <v>-0.26943</v>
      </c>
    </row>
    <row r="343" spans="1:32" x14ac:dyDescent="0.3">
      <c r="A343">
        <v>-21.164000000000001</v>
      </c>
      <c r="B343">
        <v>1.2787999999999999</v>
      </c>
      <c r="C343">
        <v>1.9681999999999999</v>
      </c>
      <c r="D343">
        <v>-0.68947999999999998</v>
      </c>
      <c r="E343">
        <v>-21.164000000000001</v>
      </c>
      <c r="F343">
        <v>1.1460999999999999</v>
      </c>
      <c r="G343">
        <v>1.6875</v>
      </c>
      <c r="H343">
        <v>-0.54140999999999995</v>
      </c>
      <c r="I343">
        <v>-49.110999999999997</v>
      </c>
      <c r="J343">
        <v>1.2787999999999999</v>
      </c>
      <c r="K343">
        <v>2.1109</v>
      </c>
      <c r="L343">
        <v>-0.83213999999999999</v>
      </c>
      <c r="M343">
        <v>-49.110999999999997</v>
      </c>
      <c r="N343">
        <v>1.1460999999999999</v>
      </c>
      <c r="O343">
        <v>1.7611000000000001</v>
      </c>
      <c r="P343">
        <v>-0.61492999999999998</v>
      </c>
      <c r="Q343">
        <v>-23.027000000000001</v>
      </c>
      <c r="R343">
        <v>0.60206000000000004</v>
      </c>
      <c r="S343">
        <v>1.2418</v>
      </c>
      <c r="T343">
        <v>-0.63973999999999998</v>
      </c>
      <c r="U343">
        <v>-23.027000000000001</v>
      </c>
      <c r="V343">
        <v>0.60206000000000004</v>
      </c>
      <c r="W343">
        <v>0.93276000000000003</v>
      </c>
      <c r="X343">
        <v>-0.33069999999999999</v>
      </c>
      <c r="Y343">
        <v>-45.557000000000002</v>
      </c>
      <c r="Z343">
        <v>0.60206000000000004</v>
      </c>
      <c r="AA343">
        <v>1.633</v>
      </c>
      <c r="AB343">
        <v>-1.0308999999999999</v>
      </c>
      <c r="AC343">
        <v>-45.557000000000002</v>
      </c>
      <c r="AD343">
        <v>0.60206000000000004</v>
      </c>
      <c r="AE343">
        <v>1.222</v>
      </c>
      <c r="AF343">
        <v>-0.61997000000000002</v>
      </c>
    </row>
    <row r="344" spans="1:32" x14ac:dyDescent="0.3">
      <c r="A344">
        <v>-20.983000000000001</v>
      </c>
      <c r="B344">
        <v>1</v>
      </c>
      <c r="C344">
        <v>1.9138999999999999</v>
      </c>
      <c r="D344">
        <v>-0.91386999999999996</v>
      </c>
      <c r="E344">
        <v>-20.983000000000001</v>
      </c>
      <c r="F344">
        <v>0.90308999999999995</v>
      </c>
      <c r="G344">
        <v>1.6566000000000001</v>
      </c>
      <c r="H344">
        <v>-0.75351999999999997</v>
      </c>
      <c r="I344">
        <v>-48.832999999999998</v>
      </c>
      <c r="J344">
        <v>1</v>
      </c>
      <c r="K344">
        <v>2.1957</v>
      </c>
      <c r="L344">
        <v>-1.1957</v>
      </c>
      <c r="M344">
        <v>-48.832999999999998</v>
      </c>
      <c r="N344">
        <v>0.90308999999999995</v>
      </c>
      <c r="O344">
        <v>1.8133999999999999</v>
      </c>
      <c r="P344">
        <v>-0.91032999999999997</v>
      </c>
      <c r="Q344">
        <v>-22.530999999999999</v>
      </c>
      <c r="R344">
        <v>1.7782</v>
      </c>
      <c r="S344">
        <v>1.0189999999999999</v>
      </c>
      <c r="T344">
        <v>0.75919000000000003</v>
      </c>
      <c r="U344">
        <v>-22.530999999999999</v>
      </c>
      <c r="V344">
        <v>1.5911</v>
      </c>
      <c r="W344">
        <v>0.79557999999999995</v>
      </c>
      <c r="X344">
        <v>0.79547999999999996</v>
      </c>
      <c r="Y344">
        <v>-52.170999999999999</v>
      </c>
      <c r="Z344">
        <v>1.7782</v>
      </c>
      <c r="AA344">
        <v>0.28455999999999998</v>
      </c>
      <c r="AB344">
        <v>1.4936</v>
      </c>
      <c r="AC344">
        <v>-52.170999999999999</v>
      </c>
      <c r="AD344">
        <v>1.5911</v>
      </c>
      <c r="AE344">
        <v>0.25147000000000003</v>
      </c>
      <c r="AF344">
        <v>1.3395999999999999</v>
      </c>
    </row>
    <row r="345" spans="1:32" x14ac:dyDescent="0.3">
      <c r="A345">
        <v>-23.646999999999998</v>
      </c>
      <c r="B345">
        <v>2.7642000000000002</v>
      </c>
      <c r="C345">
        <v>2.7109000000000001</v>
      </c>
      <c r="D345">
        <v>5.3266000000000001E-2</v>
      </c>
      <c r="E345">
        <v>-23.646999999999998</v>
      </c>
      <c r="F345">
        <v>2.1818</v>
      </c>
      <c r="G345">
        <v>2.11</v>
      </c>
      <c r="H345">
        <v>7.1859000000000006E-2</v>
      </c>
      <c r="I345">
        <v>-46.850999999999999</v>
      </c>
      <c r="J345">
        <v>2.7642000000000002</v>
      </c>
      <c r="K345">
        <v>2.7993999999999999</v>
      </c>
      <c r="L345">
        <v>-3.5195999999999998E-2</v>
      </c>
      <c r="M345">
        <v>-46.850999999999999</v>
      </c>
      <c r="N345">
        <v>2.1818</v>
      </c>
      <c r="O345">
        <v>2.1863999999999999</v>
      </c>
      <c r="P345">
        <v>-4.5510000000000004E-3</v>
      </c>
      <c r="Q345">
        <v>-22.427</v>
      </c>
      <c r="R345">
        <v>0.47711999999999999</v>
      </c>
      <c r="S345">
        <v>0.97241</v>
      </c>
      <c r="T345">
        <v>-0.49529000000000001</v>
      </c>
      <c r="U345">
        <v>-22.427</v>
      </c>
      <c r="V345">
        <v>0.47711999999999999</v>
      </c>
      <c r="W345">
        <v>0.76693</v>
      </c>
      <c r="X345">
        <v>-0.28981000000000001</v>
      </c>
      <c r="Y345">
        <v>-48.171999999999997</v>
      </c>
      <c r="Z345">
        <v>0.47711999999999999</v>
      </c>
      <c r="AA345">
        <v>1.0998000000000001</v>
      </c>
      <c r="AB345">
        <v>-0.62265000000000004</v>
      </c>
      <c r="AC345">
        <v>-48.171999999999997</v>
      </c>
      <c r="AD345">
        <v>0.47711999999999999</v>
      </c>
      <c r="AE345">
        <v>0.83825000000000005</v>
      </c>
      <c r="AF345">
        <v>-0.36113000000000001</v>
      </c>
    </row>
    <row r="346" spans="1:32" x14ac:dyDescent="0.3">
      <c r="A346">
        <v>-23.832000000000001</v>
      </c>
      <c r="B346">
        <v>2.8536999999999999</v>
      </c>
      <c r="C346">
        <v>2.7660999999999998</v>
      </c>
      <c r="D346">
        <v>8.7595999999999993E-2</v>
      </c>
      <c r="E346">
        <v>-23.832000000000001</v>
      </c>
      <c r="F346">
        <v>2.3096000000000001</v>
      </c>
      <c r="G346">
        <v>2.1414</v>
      </c>
      <c r="H346">
        <v>0.16825000000000001</v>
      </c>
      <c r="I346">
        <v>-46.817</v>
      </c>
      <c r="J346">
        <v>2.8536999999999999</v>
      </c>
      <c r="K346">
        <v>2.8096999999999999</v>
      </c>
      <c r="L346">
        <v>4.4044E-2</v>
      </c>
      <c r="M346">
        <v>-46.817</v>
      </c>
      <c r="N346">
        <v>2.3096000000000001</v>
      </c>
      <c r="O346">
        <v>2.1926999999999999</v>
      </c>
      <c r="P346">
        <v>0.11688</v>
      </c>
      <c r="Q346">
        <v>-23.436</v>
      </c>
      <c r="R346">
        <v>3.13</v>
      </c>
      <c r="S346">
        <v>1.4258999999999999</v>
      </c>
      <c r="T346">
        <v>1.7040999999999999</v>
      </c>
      <c r="U346">
        <v>-23.436</v>
      </c>
      <c r="V346">
        <v>2.2787999999999999</v>
      </c>
      <c r="W346">
        <v>1.0461</v>
      </c>
      <c r="X346">
        <v>1.2326999999999999</v>
      </c>
      <c r="Y346">
        <v>-45.072000000000003</v>
      </c>
      <c r="Z346">
        <v>3.13</v>
      </c>
      <c r="AA346">
        <v>1.7317</v>
      </c>
      <c r="AB346">
        <v>1.3983000000000001</v>
      </c>
      <c r="AC346">
        <v>-45.072000000000003</v>
      </c>
      <c r="AD346">
        <v>2.2787999999999999</v>
      </c>
      <c r="AE346">
        <v>1.2930999999999999</v>
      </c>
      <c r="AF346">
        <v>0.98563000000000001</v>
      </c>
    </row>
    <row r="347" spans="1:32" x14ac:dyDescent="0.3">
      <c r="A347">
        <v>-21.831</v>
      </c>
      <c r="B347">
        <v>1.6021000000000001</v>
      </c>
      <c r="C347">
        <v>2.1677</v>
      </c>
      <c r="D347">
        <v>-0.56564999999999999</v>
      </c>
      <c r="E347">
        <v>-21.831</v>
      </c>
      <c r="F347">
        <v>1.415</v>
      </c>
      <c r="G347">
        <v>1.8009999999999999</v>
      </c>
      <c r="H347">
        <v>-0.38602999999999998</v>
      </c>
      <c r="I347">
        <v>-51.48</v>
      </c>
      <c r="J347">
        <v>1.6021000000000001</v>
      </c>
      <c r="K347">
        <v>1.389</v>
      </c>
      <c r="L347">
        <v>0.21304000000000001</v>
      </c>
      <c r="M347">
        <v>-51.48</v>
      </c>
      <c r="N347">
        <v>1.415</v>
      </c>
      <c r="O347">
        <v>1.3150999999999999</v>
      </c>
      <c r="P347">
        <v>9.9890999999999994E-2</v>
      </c>
      <c r="Q347">
        <v>-22.524000000000001</v>
      </c>
      <c r="R347">
        <v>0</v>
      </c>
      <c r="S347">
        <v>1.0157</v>
      </c>
      <c r="T347">
        <v>-1.0157</v>
      </c>
      <c r="U347">
        <v>-22.524000000000001</v>
      </c>
      <c r="V347">
        <v>0</v>
      </c>
      <c r="W347">
        <v>0.79359999999999997</v>
      </c>
      <c r="X347">
        <v>-0.79359999999999997</v>
      </c>
      <c r="Y347">
        <v>-49.662999999999997</v>
      </c>
      <c r="Z347">
        <v>0</v>
      </c>
      <c r="AA347">
        <v>0.79579999999999995</v>
      </c>
      <c r="AB347">
        <v>-0.79579999999999995</v>
      </c>
      <c r="AC347">
        <v>-49.662999999999997</v>
      </c>
      <c r="AD347">
        <v>0</v>
      </c>
      <c r="AE347">
        <v>0.61946000000000001</v>
      </c>
      <c r="AF347">
        <v>-0.61946000000000001</v>
      </c>
    </row>
    <row r="348" spans="1:32" x14ac:dyDescent="0.3">
      <c r="A348">
        <v>-22.491</v>
      </c>
      <c r="B348">
        <v>1.8692</v>
      </c>
      <c r="C348">
        <v>2.3651</v>
      </c>
      <c r="D348">
        <v>-0.49586000000000002</v>
      </c>
      <c r="E348">
        <v>-22.491</v>
      </c>
      <c r="F348">
        <v>1.716</v>
      </c>
      <c r="G348">
        <v>1.9133</v>
      </c>
      <c r="H348">
        <v>-0.19727</v>
      </c>
      <c r="I348">
        <v>-47.213000000000001</v>
      </c>
      <c r="J348">
        <v>1.8692</v>
      </c>
      <c r="K348">
        <v>2.6890000000000001</v>
      </c>
      <c r="L348">
        <v>-0.81979000000000002</v>
      </c>
      <c r="M348">
        <v>-47.213000000000001</v>
      </c>
      <c r="N348">
        <v>1.716</v>
      </c>
      <c r="O348">
        <v>2.1181999999999999</v>
      </c>
      <c r="P348">
        <v>-0.40222000000000002</v>
      </c>
      <c r="Q348">
        <v>-22.971</v>
      </c>
      <c r="R348">
        <v>1.8512999999999999</v>
      </c>
      <c r="S348">
        <v>1.2169000000000001</v>
      </c>
      <c r="T348">
        <v>0.63432999999999995</v>
      </c>
      <c r="U348">
        <v>-22.971</v>
      </c>
      <c r="V348">
        <v>1.5441</v>
      </c>
      <c r="W348">
        <v>0.91744999999999999</v>
      </c>
      <c r="X348">
        <v>0.62661999999999995</v>
      </c>
      <c r="Y348">
        <v>-46.997</v>
      </c>
      <c r="Z348">
        <v>1.8512999999999999</v>
      </c>
      <c r="AA348">
        <v>1.3393999999999999</v>
      </c>
      <c r="AB348">
        <v>0.51185999999999998</v>
      </c>
      <c r="AC348">
        <v>-46.997</v>
      </c>
      <c r="AD348">
        <v>1.5441</v>
      </c>
      <c r="AE348">
        <v>1.0106999999999999</v>
      </c>
      <c r="AF348">
        <v>0.53332999999999997</v>
      </c>
    </row>
    <row r="349" spans="1:32" x14ac:dyDescent="0.3">
      <c r="A349">
        <v>-22.196999999999999</v>
      </c>
      <c r="B349">
        <v>2.9885999999999999</v>
      </c>
      <c r="C349">
        <v>2.2770999999999999</v>
      </c>
      <c r="D349">
        <v>0.71145000000000003</v>
      </c>
      <c r="E349">
        <v>-22.196999999999999</v>
      </c>
      <c r="F349">
        <v>2.2967</v>
      </c>
      <c r="G349">
        <v>1.8632</v>
      </c>
      <c r="H349">
        <v>0.43342999999999998</v>
      </c>
      <c r="I349">
        <v>-46.746000000000002</v>
      </c>
      <c r="J349">
        <v>2.9885999999999999</v>
      </c>
      <c r="K349">
        <v>2.8315000000000001</v>
      </c>
      <c r="L349">
        <v>0.15709000000000001</v>
      </c>
      <c r="M349">
        <v>-46.746000000000002</v>
      </c>
      <c r="N349">
        <v>2.2967</v>
      </c>
      <c r="O349">
        <v>2.2061999999999999</v>
      </c>
      <c r="P349">
        <v>9.0443999999999997E-2</v>
      </c>
      <c r="Q349">
        <v>-21.225999999999999</v>
      </c>
      <c r="R349">
        <v>0.47711999999999999</v>
      </c>
      <c r="S349">
        <v>0.43193999999999999</v>
      </c>
      <c r="T349">
        <v>4.5180999999999999E-2</v>
      </c>
      <c r="U349">
        <v>-21.225999999999999</v>
      </c>
      <c r="V349">
        <v>0.47711999999999999</v>
      </c>
      <c r="W349">
        <v>0.43421999999999999</v>
      </c>
      <c r="X349">
        <v>4.2901000000000002E-2</v>
      </c>
      <c r="Y349">
        <v>-50.869</v>
      </c>
      <c r="Z349">
        <v>0.47711999999999999</v>
      </c>
      <c r="AA349">
        <v>0.54995000000000005</v>
      </c>
      <c r="AB349">
        <v>-7.2830000000000006E-2</v>
      </c>
      <c r="AC349">
        <v>-50.869</v>
      </c>
      <c r="AD349">
        <v>0.47711999999999999</v>
      </c>
      <c r="AE349">
        <v>0.4425</v>
      </c>
      <c r="AF349">
        <v>3.4625000000000003E-2</v>
      </c>
    </row>
    <row r="350" spans="1:32" x14ac:dyDescent="0.3">
      <c r="A350">
        <v>-22.695</v>
      </c>
      <c r="B350">
        <v>0.69896999999999998</v>
      </c>
      <c r="C350">
        <v>2.4260000000000002</v>
      </c>
      <c r="D350">
        <v>-1.7271000000000001</v>
      </c>
      <c r="E350">
        <v>-22.695</v>
      </c>
      <c r="F350">
        <v>0.60206000000000004</v>
      </c>
      <c r="G350">
        <v>1.9479</v>
      </c>
      <c r="H350">
        <v>-1.3459000000000001</v>
      </c>
      <c r="I350">
        <v>-49.43</v>
      </c>
      <c r="J350">
        <v>0.69896999999999998</v>
      </c>
      <c r="K350">
        <v>2.0137</v>
      </c>
      <c r="L350">
        <v>-1.3147</v>
      </c>
      <c r="M350">
        <v>-49.43</v>
      </c>
      <c r="N350">
        <v>0.60206000000000004</v>
      </c>
      <c r="O350">
        <v>1.7010000000000001</v>
      </c>
      <c r="P350">
        <v>-1.099</v>
      </c>
      <c r="Q350">
        <v>-22.885000000000002</v>
      </c>
      <c r="R350">
        <v>0.30103000000000002</v>
      </c>
      <c r="S350">
        <v>1.1780999999999999</v>
      </c>
      <c r="T350">
        <v>-0.87705999999999995</v>
      </c>
      <c r="U350">
        <v>-22.885000000000002</v>
      </c>
      <c r="V350">
        <v>0</v>
      </c>
      <c r="W350">
        <v>0.89354</v>
      </c>
      <c r="X350">
        <v>-0.89354</v>
      </c>
      <c r="Y350">
        <v>-46.411999999999999</v>
      </c>
      <c r="Z350">
        <v>0.30103000000000002</v>
      </c>
      <c r="AA350">
        <v>1.4587000000000001</v>
      </c>
      <c r="AB350">
        <v>-1.1576</v>
      </c>
      <c r="AC350">
        <v>-46.411999999999999</v>
      </c>
      <c r="AD350">
        <v>0</v>
      </c>
      <c r="AE350">
        <v>1.0966</v>
      </c>
      <c r="AF350">
        <v>-1.0966</v>
      </c>
    </row>
    <row r="351" spans="1:32" x14ac:dyDescent="0.3">
      <c r="A351">
        <v>-22.274999999999999</v>
      </c>
      <c r="B351">
        <v>1.5315000000000001</v>
      </c>
      <c r="C351">
        <v>2.3003</v>
      </c>
      <c r="D351">
        <v>-0.76883000000000001</v>
      </c>
      <c r="E351">
        <v>-22.274999999999999</v>
      </c>
      <c r="F351">
        <v>1.4914000000000001</v>
      </c>
      <c r="G351">
        <v>1.8764000000000001</v>
      </c>
      <c r="H351">
        <v>-0.38506000000000001</v>
      </c>
      <c r="I351">
        <v>-46.954000000000001</v>
      </c>
      <c r="J351">
        <v>1.5315000000000001</v>
      </c>
      <c r="K351">
        <v>2.7681</v>
      </c>
      <c r="L351">
        <v>-1.2365999999999999</v>
      </c>
      <c r="M351">
        <v>-46.954000000000001</v>
      </c>
      <c r="N351">
        <v>1.4914000000000001</v>
      </c>
      <c r="O351">
        <v>2.1671</v>
      </c>
      <c r="P351">
        <v>-0.67569999999999997</v>
      </c>
      <c r="Q351">
        <v>-22.225000000000001</v>
      </c>
      <c r="R351">
        <v>0</v>
      </c>
      <c r="S351">
        <v>0.88124000000000002</v>
      </c>
      <c r="T351">
        <v>-0.88124000000000002</v>
      </c>
      <c r="U351">
        <v>-22.225000000000001</v>
      </c>
      <c r="V351">
        <v>0</v>
      </c>
      <c r="W351">
        <v>0.71081000000000005</v>
      </c>
      <c r="X351">
        <v>-0.71081000000000005</v>
      </c>
      <c r="Y351">
        <v>-49.822000000000003</v>
      </c>
      <c r="Z351">
        <v>0</v>
      </c>
      <c r="AA351">
        <v>0.76349</v>
      </c>
      <c r="AB351">
        <v>-0.76349</v>
      </c>
      <c r="AC351">
        <v>-49.822000000000003</v>
      </c>
      <c r="AD351">
        <v>0</v>
      </c>
      <c r="AE351">
        <v>0.59619999999999995</v>
      </c>
      <c r="AF351">
        <v>-0.59619999999999995</v>
      </c>
    </row>
    <row r="352" spans="1:32" x14ac:dyDescent="0.3">
      <c r="A352">
        <v>-22.491</v>
      </c>
      <c r="B352">
        <v>0.69896999999999998</v>
      </c>
      <c r="C352">
        <v>2.3649</v>
      </c>
      <c r="D352">
        <v>-1.6658999999999999</v>
      </c>
      <c r="E352">
        <v>-22.491</v>
      </c>
      <c r="F352">
        <v>0.69896999999999998</v>
      </c>
      <c r="G352">
        <v>1.9132</v>
      </c>
      <c r="H352">
        <v>-1.2141999999999999</v>
      </c>
      <c r="I352">
        <v>-51.664000000000001</v>
      </c>
      <c r="J352">
        <v>0.69896999999999998</v>
      </c>
      <c r="K352">
        <v>1.333</v>
      </c>
      <c r="L352">
        <v>-0.63407999999999998</v>
      </c>
      <c r="M352">
        <v>-51.664000000000001</v>
      </c>
      <c r="N352">
        <v>0.69896999999999998</v>
      </c>
      <c r="O352">
        <v>1.2805</v>
      </c>
      <c r="P352">
        <v>-0.58152999999999999</v>
      </c>
      <c r="Q352">
        <v>-23.030999999999999</v>
      </c>
      <c r="R352">
        <v>0.95423999999999998</v>
      </c>
      <c r="S352">
        <v>1.2436</v>
      </c>
      <c r="T352">
        <v>-0.28935</v>
      </c>
      <c r="U352">
        <v>-23.030999999999999</v>
      </c>
      <c r="V352">
        <v>0.77815000000000001</v>
      </c>
      <c r="W352">
        <v>0.93386000000000002</v>
      </c>
      <c r="X352">
        <v>-0.15570999999999999</v>
      </c>
      <c r="Y352">
        <v>-46.975999999999999</v>
      </c>
      <c r="Z352">
        <v>0.95423999999999998</v>
      </c>
      <c r="AA352">
        <v>1.3434999999999999</v>
      </c>
      <c r="AB352">
        <v>-0.38927</v>
      </c>
      <c r="AC352">
        <v>-46.975999999999999</v>
      </c>
      <c r="AD352">
        <v>0.77815000000000001</v>
      </c>
      <c r="AE352">
        <v>1.0137</v>
      </c>
      <c r="AF352">
        <v>-0.23554</v>
      </c>
    </row>
    <row r="353" spans="1:16" x14ac:dyDescent="0.3">
      <c r="A353">
        <v>-20.286000000000001</v>
      </c>
      <c r="B353">
        <v>1.6435</v>
      </c>
      <c r="C353">
        <v>1.7055</v>
      </c>
      <c r="D353">
        <v>-6.2053999999999998E-2</v>
      </c>
      <c r="E353">
        <v>-20.286000000000001</v>
      </c>
      <c r="F353">
        <v>1.5682</v>
      </c>
      <c r="G353">
        <v>1.5381</v>
      </c>
      <c r="H353">
        <v>3.0113000000000001E-2</v>
      </c>
      <c r="I353">
        <v>-50.405000000000001</v>
      </c>
      <c r="J353">
        <v>1.6435</v>
      </c>
      <c r="K353">
        <v>1.7164999999999999</v>
      </c>
      <c r="L353">
        <v>-7.3048000000000002E-2</v>
      </c>
      <c r="M353">
        <v>-50.405000000000001</v>
      </c>
      <c r="N353">
        <v>1.5682</v>
      </c>
      <c r="O353">
        <v>1.5174000000000001</v>
      </c>
      <c r="P353">
        <v>5.0805000000000003E-2</v>
      </c>
    </row>
    <row r="354" spans="1:16" x14ac:dyDescent="0.3">
      <c r="A354">
        <v>-22.555</v>
      </c>
      <c r="B354">
        <v>1.2553000000000001</v>
      </c>
      <c r="C354">
        <v>2.3841999999999999</v>
      </c>
      <c r="D354">
        <v>-1.1289</v>
      </c>
      <c r="E354">
        <v>-22.555</v>
      </c>
      <c r="F354">
        <v>1.1138999999999999</v>
      </c>
      <c r="G354">
        <v>1.9240999999999999</v>
      </c>
      <c r="H354">
        <v>-0.81018999999999997</v>
      </c>
      <c r="I354">
        <v>-52.591000000000001</v>
      </c>
      <c r="J354">
        <v>1.2553000000000001</v>
      </c>
      <c r="K354">
        <v>1.0507</v>
      </c>
      <c r="L354">
        <v>0.20454</v>
      </c>
      <c r="M354">
        <v>-52.591000000000001</v>
      </c>
      <c r="N354">
        <v>1.1138999999999999</v>
      </c>
      <c r="O354">
        <v>1.1061000000000001</v>
      </c>
      <c r="P354">
        <v>7.8574000000000005E-3</v>
      </c>
    </row>
    <row r="355" spans="1:16" x14ac:dyDescent="0.3">
      <c r="A355">
        <v>-23.388999999999999</v>
      </c>
      <c r="B355">
        <v>2.8109000000000002</v>
      </c>
      <c r="C355">
        <v>2.6335999999999999</v>
      </c>
      <c r="D355">
        <v>0.17727000000000001</v>
      </c>
      <c r="E355">
        <v>-23.388999999999999</v>
      </c>
      <c r="F355">
        <v>2.2504</v>
      </c>
      <c r="G355">
        <v>2.0659999999999998</v>
      </c>
      <c r="H355">
        <v>0.18439</v>
      </c>
      <c r="I355">
        <v>-49.512</v>
      </c>
      <c r="J355">
        <v>2.8109000000000002</v>
      </c>
      <c r="K355">
        <v>1.9886999999999999</v>
      </c>
      <c r="L355">
        <v>0.82223000000000002</v>
      </c>
      <c r="M355">
        <v>-49.512</v>
      </c>
      <c r="N355">
        <v>2.2504</v>
      </c>
      <c r="O355">
        <v>1.6855</v>
      </c>
      <c r="P355">
        <v>0.56488000000000005</v>
      </c>
    </row>
    <row r="356" spans="1:16" x14ac:dyDescent="0.3">
      <c r="A356">
        <v>-21.266999999999999</v>
      </c>
      <c r="B356">
        <v>1.2553000000000001</v>
      </c>
      <c r="C356">
        <v>1.9990000000000001</v>
      </c>
      <c r="D356">
        <v>-0.74368000000000001</v>
      </c>
      <c r="E356">
        <v>-21.266999999999999</v>
      </c>
      <c r="F356">
        <v>1.1138999999999999</v>
      </c>
      <c r="G356">
        <v>1.7050000000000001</v>
      </c>
      <c r="H356">
        <v>-0.59106000000000003</v>
      </c>
      <c r="I356">
        <v>-48.692</v>
      </c>
      <c r="J356">
        <v>1.2553000000000001</v>
      </c>
      <c r="K356">
        <v>2.2383999999999999</v>
      </c>
      <c r="L356">
        <v>-0.98312999999999995</v>
      </c>
      <c r="M356">
        <v>-48.692</v>
      </c>
      <c r="N356">
        <v>1.1138999999999999</v>
      </c>
      <c r="O356">
        <v>1.8398000000000001</v>
      </c>
      <c r="P356">
        <v>-0.72589000000000004</v>
      </c>
    </row>
    <row r="357" spans="1:16" x14ac:dyDescent="0.3">
      <c r="A357">
        <v>-20.282</v>
      </c>
      <c r="B357">
        <v>2.3559999999999999</v>
      </c>
      <c r="C357">
        <v>1.7043999999999999</v>
      </c>
      <c r="D357">
        <v>0.65163000000000004</v>
      </c>
      <c r="E357">
        <v>-20.282</v>
      </c>
      <c r="F357">
        <v>2.0863999999999998</v>
      </c>
      <c r="G357">
        <v>1.5375000000000001</v>
      </c>
      <c r="H357">
        <v>0.54890000000000005</v>
      </c>
      <c r="I357">
        <v>-50.249000000000002</v>
      </c>
      <c r="J357">
        <v>2.3559999999999999</v>
      </c>
      <c r="K357">
        <v>1.7642</v>
      </c>
      <c r="L357">
        <v>0.59177999999999997</v>
      </c>
      <c r="M357">
        <v>-50.249000000000002</v>
      </c>
      <c r="N357">
        <v>2.0863999999999998</v>
      </c>
      <c r="O357">
        <v>1.5468999999999999</v>
      </c>
      <c r="P357">
        <v>0.53947000000000001</v>
      </c>
    </row>
    <row r="358" spans="1:16" x14ac:dyDescent="0.3">
      <c r="A358">
        <v>-22.359000000000002</v>
      </c>
      <c r="B358">
        <v>1.3802000000000001</v>
      </c>
      <c r="C358">
        <v>2.3256000000000001</v>
      </c>
      <c r="D358">
        <v>-0.94538</v>
      </c>
      <c r="E358">
        <v>-22.359000000000002</v>
      </c>
      <c r="F358">
        <v>1.2553000000000001</v>
      </c>
      <c r="G358">
        <v>1.8908</v>
      </c>
      <c r="H358">
        <v>-0.63553999999999999</v>
      </c>
      <c r="I358">
        <v>-49.52</v>
      </c>
      <c r="J358">
        <v>1.3802000000000001</v>
      </c>
      <c r="K358">
        <v>1.9863</v>
      </c>
      <c r="L358">
        <v>-0.60609000000000002</v>
      </c>
      <c r="M358">
        <v>-49.52</v>
      </c>
      <c r="N358">
        <v>1.2553000000000001</v>
      </c>
      <c r="O358">
        <v>1.6840999999999999</v>
      </c>
      <c r="P358">
        <v>-0.42880000000000001</v>
      </c>
    </row>
    <row r="359" spans="1:16" x14ac:dyDescent="0.3">
      <c r="A359">
        <v>-23.542000000000002</v>
      </c>
      <c r="B359">
        <v>1.7992999999999999</v>
      </c>
      <c r="C359">
        <v>2.6793</v>
      </c>
      <c r="D359">
        <v>-0.87992999999999999</v>
      </c>
      <c r="E359">
        <v>-23.542000000000002</v>
      </c>
      <c r="F359">
        <v>1.6532</v>
      </c>
      <c r="G359">
        <v>2.0920000000000001</v>
      </c>
      <c r="H359">
        <v>-0.43878</v>
      </c>
      <c r="I359">
        <v>-46.366999999999997</v>
      </c>
      <c r="J359">
        <v>1.7992999999999999</v>
      </c>
      <c r="K359">
        <v>2.9468999999999999</v>
      </c>
      <c r="L359">
        <v>-1.1476</v>
      </c>
      <c r="M359">
        <v>-46.366999999999997</v>
      </c>
      <c r="N359">
        <v>1.6532</v>
      </c>
      <c r="O359">
        <v>2.2774999999999999</v>
      </c>
      <c r="P359">
        <v>-0.62433000000000005</v>
      </c>
    </row>
    <row r="360" spans="1:16" x14ac:dyDescent="0.3">
      <c r="A360">
        <v>-21.677</v>
      </c>
      <c r="B360">
        <v>0.30103000000000002</v>
      </c>
      <c r="C360">
        <v>2.1215000000000002</v>
      </c>
      <c r="D360">
        <v>-1.8204</v>
      </c>
      <c r="E360">
        <v>-21.677</v>
      </c>
      <c r="F360">
        <v>0.30103000000000002</v>
      </c>
      <c r="G360">
        <v>1.7746999999999999</v>
      </c>
      <c r="H360">
        <v>-1.4737</v>
      </c>
      <c r="I360">
        <v>-51.381999999999998</v>
      </c>
      <c r="J360">
        <v>0.30103000000000002</v>
      </c>
      <c r="K360">
        <v>1.4189000000000001</v>
      </c>
      <c r="L360">
        <v>-1.1178999999999999</v>
      </c>
      <c r="M360">
        <v>-51.381999999999998</v>
      </c>
      <c r="N360">
        <v>0.30103000000000002</v>
      </c>
      <c r="O360">
        <v>1.3335999999999999</v>
      </c>
      <c r="P360">
        <v>-1.0325</v>
      </c>
    </row>
    <row r="361" spans="1:16" x14ac:dyDescent="0.3">
      <c r="A361">
        <v>-20.673999999999999</v>
      </c>
      <c r="B361">
        <v>1.2303999999999999</v>
      </c>
      <c r="C361">
        <v>1.8214999999999999</v>
      </c>
      <c r="D361">
        <v>-0.59109999999999996</v>
      </c>
      <c r="E361">
        <v>-20.673999999999999</v>
      </c>
      <c r="F361">
        <v>1.1460999999999999</v>
      </c>
      <c r="G361">
        <v>1.6041000000000001</v>
      </c>
      <c r="H361">
        <v>-0.45796999999999999</v>
      </c>
      <c r="I361">
        <v>-50.146000000000001</v>
      </c>
      <c r="J361">
        <v>1.2303999999999999</v>
      </c>
      <c r="K361">
        <v>1.7956000000000001</v>
      </c>
      <c r="L361">
        <v>-0.56518999999999997</v>
      </c>
      <c r="M361">
        <v>-50.146000000000001</v>
      </c>
      <c r="N361">
        <v>1.1460999999999999</v>
      </c>
      <c r="O361">
        <v>1.5663</v>
      </c>
      <c r="P361">
        <v>-0.42015999999999998</v>
      </c>
    </row>
    <row r="362" spans="1:16" x14ac:dyDescent="0.3">
      <c r="A362">
        <v>-21.613</v>
      </c>
      <c r="B362">
        <v>1.2303999999999999</v>
      </c>
      <c r="C362">
        <v>2.1025</v>
      </c>
      <c r="D362">
        <v>-0.87209000000000003</v>
      </c>
      <c r="E362">
        <v>-21.613</v>
      </c>
      <c r="F362">
        <v>1.2303999999999999</v>
      </c>
      <c r="G362">
        <v>1.7639</v>
      </c>
      <c r="H362">
        <v>-0.53347999999999995</v>
      </c>
      <c r="I362">
        <v>-51.168999999999997</v>
      </c>
      <c r="J362">
        <v>1.2303999999999999</v>
      </c>
      <c r="K362">
        <v>1.4839</v>
      </c>
      <c r="L362">
        <v>-0.25348999999999999</v>
      </c>
      <c r="M362">
        <v>-51.168999999999997</v>
      </c>
      <c r="N362">
        <v>1.2303999999999999</v>
      </c>
      <c r="O362">
        <v>1.3736999999999999</v>
      </c>
      <c r="P362">
        <v>-0.14327000000000001</v>
      </c>
    </row>
    <row r="363" spans="1:16" x14ac:dyDescent="0.3">
      <c r="A363">
        <v>-22.904</v>
      </c>
      <c r="B363">
        <v>1.7853000000000001</v>
      </c>
      <c r="C363">
        <v>2.4883999999999999</v>
      </c>
      <c r="D363">
        <v>-0.70311000000000001</v>
      </c>
      <c r="E363">
        <v>-22.904</v>
      </c>
      <c r="F363">
        <v>1.7403999999999999</v>
      </c>
      <c r="G363">
        <v>1.9834000000000001</v>
      </c>
      <c r="H363">
        <v>-0.24307999999999999</v>
      </c>
      <c r="I363">
        <v>-50.725000000000001</v>
      </c>
      <c r="J363">
        <v>1.7853000000000001</v>
      </c>
      <c r="K363">
        <v>1.6192</v>
      </c>
      <c r="L363">
        <v>0.16611999999999999</v>
      </c>
      <c r="M363">
        <v>-50.725000000000001</v>
      </c>
      <c r="N363">
        <v>1.7403999999999999</v>
      </c>
      <c r="O363">
        <v>1.4573</v>
      </c>
      <c r="P363">
        <v>0.28306999999999999</v>
      </c>
    </row>
    <row r="364" spans="1:16" x14ac:dyDescent="0.3">
      <c r="A364">
        <v>-20.536000000000001</v>
      </c>
      <c r="B364">
        <v>3.4813000000000001</v>
      </c>
      <c r="C364">
        <v>1.7803</v>
      </c>
      <c r="D364">
        <v>1.7010000000000001</v>
      </c>
      <c r="E364">
        <v>-20.536000000000001</v>
      </c>
      <c r="F364">
        <v>2.5314999999999999</v>
      </c>
      <c r="G364">
        <v>1.5806</v>
      </c>
      <c r="H364">
        <v>0.95084999999999997</v>
      </c>
      <c r="I364">
        <v>-47.402000000000001</v>
      </c>
      <c r="J364">
        <v>3.4813000000000001</v>
      </c>
      <c r="K364">
        <v>2.6314000000000002</v>
      </c>
      <c r="L364">
        <v>0.84992999999999996</v>
      </c>
      <c r="M364">
        <v>-47.402000000000001</v>
      </c>
      <c r="N364">
        <v>2.5314999999999999</v>
      </c>
      <c r="O364">
        <v>2.0825999999999998</v>
      </c>
      <c r="P364">
        <v>0.44886999999999999</v>
      </c>
    </row>
    <row r="365" spans="1:16" x14ac:dyDescent="0.3">
      <c r="A365">
        <v>-23.276</v>
      </c>
      <c r="B365">
        <v>1.9137999999999999</v>
      </c>
      <c r="C365">
        <v>2.5998000000000001</v>
      </c>
      <c r="D365">
        <v>-0.68598000000000003</v>
      </c>
      <c r="E365">
        <v>-23.276</v>
      </c>
      <c r="F365">
        <v>1.4771000000000001</v>
      </c>
      <c r="G365">
        <v>2.0468000000000002</v>
      </c>
      <c r="H365">
        <v>-0.56966000000000006</v>
      </c>
      <c r="I365">
        <v>-46.732999999999997</v>
      </c>
      <c r="J365">
        <v>1.9137999999999999</v>
      </c>
      <c r="K365">
        <v>2.8353999999999999</v>
      </c>
      <c r="L365">
        <v>-0.92161000000000004</v>
      </c>
      <c r="M365">
        <v>-46.732999999999997</v>
      </c>
      <c r="N365">
        <v>1.4771000000000001</v>
      </c>
      <c r="O365">
        <v>2.2086999999999999</v>
      </c>
      <c r="P365">
        <v>-0.73153999999999997</v>
      </c>
    </row>
    <row r="366" spans="1:16" x14ac:dyDescent="0.3">
      <c r="A366">
        <v>-23.32</v>
      </c>
      <c r="B366">
        <v>3.2477</v>
      </c>
      <c r="C366">
        <v>2.6131000000000002</v>
      </c>
      <c r="D366">
        <v>0.63463000000000003</v>
      </c>
      <c r="E366">
        <v>-23.32</v>
      </c>
      <c r="F366">
        <v>2.3464</v>
      </c>
      <c r="G366">
        <v>2.0543</v>
      </c>
      <c r="H366">
        <v>0.29200999999999999</v>
      </c>
      <c r="I366">
        <v>-46.728000000000002</v>
      </c>
      <c r="J366">
        <v>3.2477</v>
      </c>
      <c r="K366">
        <v>2.8368000000000002</v>
      </c>
      <c r="L366">
        <v>0.41088999999999998</v>
      </c>
      <c r="M366">
        <v>-46.728000000000002</v>
      </c>
      <c r="N366">
        <v>2.3464</v>
      </c>
      <c r="O366">
        <v>2.2094999999999998</v>
      </c>
      <c r="P366">
        <v>0.13680999999999999</v>
      </c>
    </row>
    <row r="367" spans="1:16" x14ac:dyDescent="0.3">
      <c r="A367">
        <v>-21.529</v>
      </c>
      <c r="B367">
        <v>0.69896999999999998</v>
      </c>
      <c r="C367">
        <v>2.0773000000000001</v>
      </c>
      <c r="D367">
        <v>-1.3783000000000001</v>
      </c>
      <c r="E367">
        <v>-21.529</v>
      </c>
      <c r="F367">
        <v>0.60206000000000004</v>
      </c>
      <c r="G367">
        <v>1.7496</v>
      </c>
      <c r="H367">
        <v>-1.1475</v>
      </c>
      <c r="I367">
        <v>-50.555</v>
      </c>
      <c r="J367">
        <v>0.69896999999999998</v>
      </c>
      <c r="K367">
        <v>1.6708000000000001</v>
      </c>
      <c r="L367">
        <v>-0.97184000000000004</v>
      </c>
      <c r="M367">
        <v>-50.555</v>
      </c>
      <c r="N367">
        <v>0.60206000000000004</v>
      </c>
      <c r="O367">
        <v>1.4892000000000001</v>
      </c>
      <c r="P367">
        <v>-0.88710999999999995</v>
      </c>
    </row>
    <row r="368" spans="1:16" x14ac:dyDescent="0.3">
      <c r="A368">
        <v>-22.294</v>
      </c>
      <c r="B368">
        <v>3.1139000000000001</v>
      </c>
      <c r="C368">
        <v>2.3060999999999998</v>
      </c>
      <c r="D368">
        <v>0.80783000000000005</v>
      </c>
      <c r="E368">
        <v>-22.294</v>
      </c>
      <c r="F368">
        <v>2.3443999999999998</v>
      </c>
      <c r="G368">
        <v>1.8796999999999999</v>
      </c>
      <c r="H368">
        <v>0.46466000000000002</v>
      </c>
      <c r="I368">
        <v>-49.552</v>
      </c>
      <c r="J368">
        <v>3.1139000000000001</v>
      </c>
      <c r="K368">
        <v>1.9764999999999999</v>
      </c>
      <c r="L368">
        <v>1.1375</v>
      </c>
      <c r="M368">
        <v>-49.552</v>
      </c>
      <c r="N368">
        <v>2.3443999999999998</v>
      </c>
      <c r="O368">
        <v>1.6779999999999999</v>
      </c>
      <c r="P368">
        <v>0.66639000000000004</v>
      </c>
    </row>
    <row r="369" spans="1:16" x14ac:dyDescent="0.3">
      <c r="A369">
        <v>-22.210999999999999</v>
      </c>
      <c r="B369">
        <v>2.8319000000000001</v>
      </c>
      <c r="C369">
        <v>2.2812000000000001</v>
      </c>
      <c r="D369">
        <v>0.55066999999999999</v>
      </c>
      <c r="E369">
        <v>-22.210999999999999</v>
      </c>
      <c r="F369">
        <v>2.2787999999999999</v>
      </c>
      <c r="G369">
        <v>1.8655999999999999</v>
      </c>
      <c r="H369">
        <v>0.41320000000000001</v>
      </c>
      <c r="I369">
        <v>-49.656999999999996</v>
      </c>
      <c r="J369">
        <v>2.8319000000000001</v>
      </c>
      <c r="K369">
        <v>1.9447000000000001</v>
      </c>
      <c r="L369">
        <v>0.88721000000000005</v>
      </c>
      <c r="M369">
        <v>-49.656999999999996</v>
      </c>
      <c r="N369">
        <v>2.2787999999999999</v>
      </c>
      <c r="O369">
        <v>1.6584000000000001</v>
      </c>
      <c r="P369">
        <v>0.62039999999999995</v>
      </c>
    </row>
    <row r="370" spans="1:16" x14ac:dyDescent="0.3">
      <c r="A370">
        <v>-20.795000000000002</v>
      </c>
      <c r="B370">
        <v>1.8129</v>
      </c>
      <c r="C370">
        <v>1.8577999999999999</v>
      </c>
      <c r="D370">
        <v>-4.4891E-2</v>
      </c>
      <c r="E370">
        <v>-20.795000000000002</v>
      </c>
      <c r="F370">
        <v>1.6720999999999999</v>
      </c>
      <c r="G370">
        <v>1.6247</v>
      </c>
      <c r="H370">
        <v>4.7378000000000003E-2</v>
      </c>
      <c r="I370">
        <v>-50.19</v>
      </c>
      <c r="J370">
        <v>1.8129</v>
      </c>
      <c r="K370">
        <v>1.7821</v>
      </c>
      <c r="L370">
        <v>3.0839999999999999E-2</v>
      </c>
      <c r="M370">
        <v>-50.19</v>
      </c>
      <c r="N370">
        <v>1.6720999999999999</v>
      </c>
      <c r="O370">
        <v>1.5579000000000001</v>
      </c>
      <c r="P370">
        <v>0.11419</v>
      </c>
    </row>
    <row r="371" spans="1:16" x14ac:dyDescent="0.3">
      <c r="A371">
        <v>-21.84</v>
      </c>
      <c r="B371">
        <v>1.5051000000000001</v>
      </c>
      <c r="C371">
        <v>2.1703999999999999</v>
      </c>
      <c r="D371">
        <v>-0.66527000000000003</v>
      </c>
      <c r="E371">
        <v>-21.84</v>
      </c>
      <c r="F371">
        <v>1.415</v>
      </c>
      <c r="G371">
        <v>1.8025</v>
      </c>
      <c r="H371">
        <v>-0.38757000000000003</v>
      </c>
      <c r="I371">
        <v>-48.494999999999997</v>
      </c>
      <c r="J371">
        <v>1.5051000000000001</v>
      </c>
      <c r="K371">
        <v>2.2984</v>
      </c>
      <c r="L371">
        <v>-0.79320999999999997</v>
      </c>
      <c r="M371">
        <v>-48.494999999999997</v>
      </c>
      <c r="N371">
        <v>1.415</v>
      </c>
      <c r="O371">
        <v>1.8769</v>
      </c>
      <c r="P371">
        <v>-0.46189999999999998</v>
      </c>
    </row>
    <row r="372" spans="1:16" x14ac:dyDescent="0.3">
      <c r="A372">
        <v>-20.648</v>
      </c>
      <c r="B372">
        <v>1.5441</v>
      </c>
      <c r="C372">
        <v>1.8139000000000001</v>
      </c>
      <c r="D372">
        <v>-0.26980999999999999</v>
      </c>
      <c r="E372">
        <v>-20.648</v>
      </c>
      <c r="F372">
        <v>1.4771000000000001</v>
      </c>
      <c r="G372">
        <v>1.5996999999999999</v>
      </c>
      <c r="H372">
        <v>-0.12261</v>
      </c>
      <c r="I372">
        <v>-50.362000000000002</v>
      </c>
      <c r="J372">
        <v>1.5441</v>
      </c>
      <c r="K372">
        <v>1.7298</v>
      </c>
      <c r="L372">
        <v>-0.18573000000000001</v>
      </c>
      <c r="M372">
        <v>-50.362000000000002</v>
      </c>
      <c r="N372">
        <v>1.4771000000000001</v>
      </c>
      <c r="O372">
        <v>1.5256000000000001</v>
      </c>
      <c r="P372">
        <v>-4.8490999999999999E-2</v>
      </c>
    </row>
    <row r="373" spans="1:16" x14ac:dyDescent="0.3">
      <c r="A373">
        <v>-21.8</v>
      </c>
      <c r="B373">
        <v>2.0373999999999999</v>
      </c>
      <c r="C373">
        <v>2.1583000000000001</v>
      </c>
      <c r="D373">
        <v>-0.12087000000000001</v>
      </c>
      <c r="E373">
        <v>-21.8</v>
      </c>
      <c r="F373">
        <v>2.0043000000000002</v>
      </c>
      <c r="G373">
        <v>1.7956000000000001</v>
      </c>
      <c r="H373">
        <v>0.20868</v>
      </c>
      <c r="I373">
        <v>-49.929000000000002</v>
      </c>
      <c r="J373">
        <v>2.0373999999999999</v>
      </c>
      <c r="K373">
        <v>1.8615999999999999</v>
      </c>
      <c r="L373">
        <v>0.17585999999999999</v>
      </c>
      <c r="M373">
        <v>-49.929000000000002</v>
      </c>
      <c r="N373">
        <v>2.0043000000000002</v>
      </c>
      <c r="O373">
        <v>1.607</v>
      </c>
      <c r="P373">
        <v>0.39729999999999999</v>
      </c>
    </row>
    <row r="374" spans="1:16" x14ac:dyDescent="0.3">
      <c r="A374">
        <v>-21.38</v>
      </c>
      <c r="B374">
        <v>1.3978999999999999</v>
      </c>
      <c r="C374">
        <v>2.0327000000000002</v>
      </c>
      <c r="D374">
        <v>-0.63471</v>
      </c>
      <c r="E374">
        <v>-21.38</v>
      </c>
      <c r="F374">
        <v>1.3222</v>
      </c>
      <c r="G374">
        <v>1.7242</v>
      </c>
      <c r="H374">
        <v>-0.40195999999999998</v>
      </c>
      <c r="I374">
        <v>-50.207999999999998</v>
      </c>
      <c r="J374">
        <v>1.3978999999999999</v>
      </c>
      <c r="K374">
        <v>1.7765</v>
      </c>
      <c r="L374">
        <v>-0.37858999999999998</v>
      </c>
      <c r="M374">
        <v>-50.207999999999998</v>
      </c>
      <c r="N374">
        <v>1.3222</v>
      </c>
      <c r="O374">
        <v>1.5545</v>
      </c>
      <c r="P374">
        <v>-0.23225999999999999</v>
      </c>
    </row>
    <row r="375" spans="1:16" x14ac:dyDescent="0.3">
      <c r="A375">
        <v>-21.622</v>
      </c>
      <c r="B375">
        <v>0.69896999999999998</v>
      </c>
      <c r="C375">
        <v>2.1051000000000002</v>
      </c>
      <c r="D375">
        <v>-1.4061999999999999</v>
      </c>
      <c r="E375">
        <v>-21.622</v>
      </c>
      <c r="F375">
        <v>0.60206000000000004</v>
      </c>
      <c r="G375">
        <v>1.7654000000000001</v>
      </c>
      <c r="H375">
        <v>-1.1634</v>
      </c>
      <c r="I375">
        <v>-49.798999999999999</v>
      </c>
      <c r="J375">
        <v>0.69896999999999998</v>
      </c>
      <c r="K375">
        <v>1.9013</v>
      </c>
      <c r="L375">
        <v>-1.2023999999999999</v>
      </c>
      <c r="M375">
        <v>-49.798999999999999</v>
      </c>
      <c r="N375">
        <v>0.60206000000000004</v>
      </c>
      <c r="O375">
        <v>1.6315999999999999</v>
      </c>
      <c r="P375">
        <v>-1.0295000000000001</v>
      </c>
    </row>
    <row r="376" spans="1:16" x14ac:dyDescent="0.3">
      <c r="A376">
        <v>-21.911000000000001</v>
      </c>
      <c r="B376">
        <v>1.2787999999999999</v>
      </c>
      <c r="C376">
        <v>2.1915</v>
      </c>
      <c r="D376">
        <v>-0.91276999999999997</v>
      </c>
      <c r="E376">
        <v>-21.911000000000001</v>
      </c>
      <c r="F376">
        <v>1.2303999999999999</v>
      </c>
      <c r="G376">
        <v>1.8145</v>
      </c>
      <c r="H376">
        <v>-0.58409999999999995</v>
      </c>
      <c r="I376">
        <v>-49.896999999999998</v>
      </c>
      <c r="J376">
        <v>1.2787999999999999</v>
      </c>
      <c r="K376">
        <v>1.8713</v>
      </c>
      <c r="L376">
        <v>-0.59258999999999995</v>
      </c>
      <c r="M376">
        <v>-49.896999999999998</v>
      </c>
      <c r="N376">
        <v>1.2303999999999999</v>
      </c>
      <c r="O376">
        <v>1.6131</v>
      </c>
      <c r="P376">
        <v>-0.38261000000000001</v>
      </c>
    </row>
    <row r="377" spans="1:16" x14ac:dyDescent="0.3">
      <c r="A377">
        <v>-20.32</v>
      </c>
      <c r="B377">
        <v>2.0491999999999999</v>
      </c>
      <c r="C377">
        <v>1.7157</v>
      </c>
      <c r="D377">
        <v>0.33351999999999998</v>
      </c>
      <c r="E377">
        <v>-20.32</v>
      </c>
      <c r="F377">
        <v>1.9031</v>
      </c>
      <c r="G377">
        <v>1.5439000000000001</v>
      </c>
      <c r="H377">
        <v>0.35920999999999997</v>
      </c>
      <c r="I377">
        <v>-48.314</v>
      </c>
      <c r="J377">
        <v>2.0491999999999999</v>
      </c>
      <c r="K377">
        <v>2.3534999999999999</v>
      </c>
      <c r="L377">
        <v>-0.30427999999999999</v>
      </c>
      <c r="M377">
        <v>-48.314</v>
      </c>
      <c r="N377">
        <v>1.9031</v>
      </c>
      <c r="O377">
        <v>1.9109</v>
      </c>
      <c r="P377">
        <v>-7.8446000000000002E-3</v>
      </c>
    </row>
    <row r="378" spans="1:16" x14ac:dyDescent="0.3">
      <c r="A378">
        <v>-20.795999999999999</v>
      </c>
      <c r="B378">
        <v>2.4047999999999998</v>
      </c>
      <c r="C378">
        <v>1.8582000000000001</v>
      </c>
      <c r="D378">
        <v>0.54666999999999999</v>
      </c>
      <c r="E378">
        <v>-20.795999999999999</v>
      </c>
      <c r="F378">
        <v>2.0718999999999999</v>
      </c>
      <c r="G378">
        <v>1.6249</v>
      </c>
      <c r="H378">
        <v>0.44696000000000002</v>
      </c>
      <c r="I378">
        <v>-49.219000000000001</v>
      </c>
      <c r="J378">
        <v>2.4047999999999998</v>
      </c>
      <c r="K378">
        <v>2.0779000000000001</v>
      </c>
      <c r="L378">
        <v>0.32693</v>
      </c>
      <c r="M378">
        <v>-49.219000000000001</v>
      </c>
      <c r="N378">
        <v>2.0718999999999999</v>
      </c>
      <c r="O378">
        <v>1.7406999999999999</v>
      </c>
      <c r="P378">
        <v>0.33121</v>
      </c>
    </row>
    <row r="379" spans="1:16" x14ac:dyDescent="0.3">
      <c r="A379">
        <v>-24.183</v>
      </c>
      <c r="B379">
        <v>2.2404999999999999</v>
      </c>
      <c r="C379">
        <v>2.871</v>
      </c>
      <c r="D379">
        <v>-0.63044999999999995</v>
      </c>
      <c r="E379">
        <v>-24.183</v>
      </c>
      <c r="F379">
        <v>2.0682</v>
      </c>
      <c r="G379">
        <v>2.2010000000000001</v>
      </c>
      <c r="H379">
        <v>-0.13286000000000001</v>
      </c>
      <c r="I379">
        <v>-48.527999999999999</v>
      </c>
      <c r="J379">
        <v>2.2404999999999999</v>
      </c>
      <c r="K379">
        <v>2.2885</v>
      </c>
      <c r="L379">
        <v>-4.7997999999999999E-2</v>
      </c>
      <c r="M379">
        <v>-48.527999999999999</v>
      </c>
      <c r="N379">
        <v>2.0682</v>
      </c>
      <c r="O379">
        <v>1.8708</v>
      </c>
      <c r="P379">
        <v>0.19738</v>
      </c>
    </row>
    <row r="380" spans="1:16" x14ac:dyDescent="0.3">
      <c r="A380">
        <v>-20.428000000000001</v>
      </c>
      <c r="B380">
        <v>2.3692000000000002</v>
      </c>
      <c r="C380">
        <v>1.7478</v>
      </c>
      <c r="D380">
        <v>0.62139</v>
      </c>
      <c r="E380">
        <v>-20.428000000000001</v>
      </c>
      <c r="F380">
        <v>2.0933999999999999</v>
      </c>
      <c r="G380">
        <v>1.5622</v>
      </c>
      <c r="H380">
        <v>0.53125999999999995</v>
      </c>
      <c r="I380">
        <v>-47.825000000000003</v>
      </c>
      <c r="J380">
        <v>2.3692000000000002</v>
      </c>
      <c r="K380">
        <v>2.5026999999999999</v>
      </c>
      <c r="L380">
        <v>-0.13352</v>
      </c>
      <c r="M380">
        <v>-47.825000000000003</v>
      </c>
      <c r="N380">
        <v>2.0933999999999999</v>
      </c>
      <c r="O380">
        <v>2.0030999999999999</v>
      </c>
      <c r="P380">
        <v>9.0288999999999994E-2</v>
      </c>
    </row>
    <row r="381" spans="1:16" x14ac:dyDescent="0.3">
      <c r="A381">
        <v>-21.033000000000001</v>
      </c>
      <c r="B381">
        <v>1.7992999999999999</v>
      </c>
      <c r="C381">
        <v>1.9289000000000001</v>
      </c>
      <c r="D381">
        <v>-0.12955</v>
      </c>
      <c r="E381">
        <v>-21.033000000000001</v>
      </c>
      <c r="F381">
        <v>1.6128</v>
      </c>
      <c r="G381">
        <v>1.6652</v>
      </c>
      <c r="H381">
        <v>-5.2368999999999999E-2</v>
      </c>
      <c r="I381">
        <v>-51.209000000000003</v>
      </c>
      <c r="J381">
        <v>1.7992999999999999</v>
      </c>
      <c r="K381">
        <v>1.4717</v>
      </c>
      <c r="L381">
        <v>0.32766000000000001</v>
      </c>
      <c r="M381">
        <v>-51.209000000000003</v>
      </c>
      <c r="N381">
        <v>1.6128</v>
      </c>
      <c r="O381">
        <v>1.3661000000000001</v>
      </c>
      <c r="P381">
        <v>0.24664</v>
      </c>
    </row>
    <row r="382" spans="1:16" x14ac:dyDescent="0.3">
      <c r="A382">
        <v>-20.498999999999999</v>
      </c>
      <c r="B382">
        <v>2.3403999999999998</v>
      </c>
      <c r="C382">
        <v>1.7690999999999999</v>
      </c>
      <c r="D382">
        <v>0.57130999999999998</v>
      </c>
      <c r="E382">
        <v>-20.498999999999999</v>
      </c>
      <c r="F382">
        <v>2.0569000000000002</v>
      </c>
      <c r="G382">
        <v>1.5743</v>
      </c>
      <c r="H382">
        <v>0.48261999999999999</v>
      </c>
      <c r="I382">
        <v>-48.945</v>
      </c>
      <c r="J382">
        <v>2.3403999999999998</v>
      </c>
      <c r="K382">
        <v>2.1616</v>
      </c>
      <c r="L382">
        <v>0.17888000000000001</v>
      </c>
      <c r="M382">
        <v>-48.945</v>
      </c>
      <c r="N382">
        <v>2.0569000000000002</v>
      </c>
      <c r="O382">
        <v>1.7924</v>
      </c>
      <c r="P382">
        <v>0.26455000000000001</v>
      </c>
    </row>
    <row r="383" spans="1:16" x14ac:dyDescent="0.3">
      <c r="A383">
        <v>-21.895</v>
      </c>
      <c r="B383">
        <v>1.1760999999999999</v>
      </c>
      <c r="C383">
        <v>2.1867999999999999</v>
      </c>
      <c r="D383">
        <v>-1.0106999999999999</v>
      </c>
      <c r="E383">
        <v>-21.895</v>
      </c>
      <c r="F383">
        <v>1.1138999999999999</v>
      </c>
      <c r="G383">
        <v>1.8119000000000001</v>
      </c>
      <c r="H383">
        <v>-0.69791999999999998</v>
      </c>
      <c r="I383">
        <v>-49.594999999999999</v>
      </c>
      <c r="J383">
        <v>1.1760999999999999</v>
      </c>
      <c r="K383">
        <v>1.9635</v>
      </c>
      <c r="L383">
        <v>-0.78735999999999995</v>
      </c>
      <c r="M383">
        <v>-49.594999999999999</v>
      </c>
      <c r="N383">
        <v>1.1138999999999999</v>
      </c>
      <c r="O383">
        <v>1.67</v>
      </c>
      <c r="P383">
        <v>-0.55601999999999996</v>
      </c>
    </row>
    <row r="384" spans="1:16" x14ac:dyDescent="0.3">
      <c r="A384">
        <v>-21.253</v>
      </c>
      <c r="B384">
        <v>2.3711000000000002</v>
      </c>
      <c r="C384">
        <v>1.9948999999999999</v>
      </c>
      <c r="D384">
        <v>0.37620999999999999</v>
      </c>
      <c r="E384">
        <v>-21.253</v>
      </c>
      <c r="F384">
        <v>2.1335000000000002</v>
      </c>
      <c r="G384">
        <v>1.7027000000000001</v>
      </c>
      <c r="H384">
        <v>0.43086000000000002</v>
      </c>
      <c r="I384">
        <v>-50.643000000000001</v>
      </c>
      <c r="J384">
        <v>2.3711000000000002</v>
      </c>
      <c r="K384">
        <v>1.6442000000000001</v>
      </c>
      <c r="L384">
        <v>0.72682000000000002</v>
      </c>
      <c r="M384">
        <v>-50.643000000000001</v>
      </c>
      <c r="N384">
        <v>2.1335000000000002</v>
      </c>
      <c r="O384">
        <v>1.4728000000000001</v>
      </c>
      <c r="P384">
        <v>0.66078000000000003</v>
      </c>
    </row>
    <row r="385" spans="1:16" x14ac:dyDescent="0.3">
      <c r="A385">
        <v>-23.414999999999999</v>
      </c>
      <c r="B385">
        <v>3.3879000000000001</v>
      </c>
      <c r="C385">
        <v>2.6415000000000002</v>
      </c>
      <c r="D385">
        <v>0.74643000000000004</v>
      </c>
      <c r="E385">
        <v>-23.414999999999999</v>
      </c>
      <c r="F385">
        <v>2.4232</v>
      </c>
      <c r="G385">
        <v>2.0705</v>
      </c>
      <c r="H385">
        <v>0.35275000000000001</v>
      </c>
      <c r="I385">
        <v>-46.040999999999997</v>
      </c>
      <c r="J385">
        <v>3.3879000000000001</v>
      </c>
      <c r="K385">
        <v>3.0461</v>
      </c>
      <c r="L385">
        <v>0.34184999999999999</v>
      </c>
      <c r="M385">
        <v>-46.040999999999997</v>
      </c>
      <c r="N385">
        <v>2.4232</v>
      </c>
      <c r="O385">
        <v>2.3388</v>
      </c>
      <c r="P385">
        <v>8.4441000000000002E-2</v>
      </c>
    </row>
    <row r="386" spans="1:16" x14ac:dyDescent="0.3">
      <c r="A386">
        <v>-22.817</v>
      </c>
      <c r="B386">
        <v>3.5615000000000001</v>
      </c>
      <c r="C386">
        <v>2.4626999999999999</v>
      </c>
      <c r="D386">
        <v>1.0988</v>
      </c>
      <c r="E386">
        <v>-22.817</v>
      </c>
      <c r="F386">
        <v>2.5105</v>
      </c>
      <c r="G386">
        <v>1.9688000000000001</v>
      </c>
      <c r="H386">
        <v>0.54176000000000002</v>
      </c>
      <c r="I386">
        <v>-45.192</v>
      </c>
      <c r="J386">
        <v>3.5615000000000001</v>
      </c>
      <c r="K386">
        <v>3.3048000000000002</v>
      </c>
      <c r="L386">
        <v>0.25661</v>
      </c>
      <c r="M386">
        <v>-45.192</v>
      </c>
      <c r="N386">
        <v>2.5105</v>
      </c>
      <c r="O386">
        <v>2.4986999999999999</v>
      </c>
      <c r="P386">
        <v>1.1868E-2</v>
      </c>
    </row>
    <row r="387" spans="1:16" x14ac:dyDescent="0.3">
      <c r="A387">
        <v>-23.373000000000001</v>
      </c>
      <c r="B387">
        <v>2.1303000000000001</v>
      </c>
      <c r="C387">
        <v>2.6288999999999998</v>
      </c>
      <c r="D387">
        <v>-0.49857000000000001</v>
      </c>
      <c r="E387">
        <v>-23.373000000000001</v>
      </c>
      <c r="F387">
        <v>1.9294</v>
      </c>
      <c r="G387">
        <v>2.0632999999999999</v>
      </c>
      <c r="H387">
        <v>-0.13392000000000001</v>
      </c>
      <c r="I387">
        <v>-48.185000000000002</v>
      </c>
      <c r="J387">
        <v>2.1303000000000001</v>
      </c>
      <c r="K387">
        <v>2.3931</v>
      </c>
      <c r="L387">
        <v>-0.26274999999999998</v>
      </c>
      <c r="M387">
        <v>-48.185000000000002</v>
      </c>
      <c r="N387">
        <v>1.9294</v>
      </c>
      <c r="O387">
        <v>1.9354</v>
      </c>
      <c r="P387">
        <v>-5.9696999999999997E-3</v>
      </c>
    </row>
    <row r="388" spans="1:16" x14ac:dyDescent="0.3">
      <c r="A388">
        <v>-21.358000000000001</v>
      </c>
      <c r="B388">
        <v>2.1173000000000002</v>
      </c>
      <c r="C388">
        <v>2.0261</v>
      </c>
      <c r="D388">
        <v>9.1135999999999995E-2</v>
      </c>
      <c r="E388">
        <v>-21.358000000000001</v>
      </c>
      <c r="F388">
        <v>1.9867999999999999</v>
      </c>
      <c r="G388">
        <v>1.7204999999999999</v>
      </c>
      <c r="H388">
        <v>0.26629999999999998</v>
      </c>
      <c r="I388">
        <v>-48.234000000000002</v>
      </c>
      <c r="J388">
        <v>2.1173000000000002</v>
      </c>
      <c r="K388">
        <v>2.3780000000000001</v>
      </c>
      <c r="L388">
        <v>-0.26073000000000002</v>
      </c>
      <c r="M388">
        <v>-48.234000000000002</v>
      </c>
      <c r="N388">
        <v>1.9867999999999999</v>
      </c>
      <c r="O388">
        <v>1.9260999999999999</v>
      </c>
      <c r="P388">
        <v>6.0703E-2</v>
      </c>
    </row>
    <row r="389" spans="1:16" x14ac:dyDescent="0.3">
      <c r="A389">
        <v>-23.995000000000001</v>
      </c>
      <c r="B389">
        <v>3.3555000000000001</v>
      </c>
      <c r="C389">
        <v>2.8149999999999999</v>
      </c>
      <c r="D389">
        <v>0.54049999999999998</v>
      </c>
      <c r="E389">
        <v>-23.995000000000001</v>
      </c>
      <c r="F389">
        <v>2.3559999999999999</v>
      </c>
      <c r="G389">
        <v>2.1692</v>
      </c>
      <c r="H389">
        <v>0.18686</v>
      </c>
      <c r="I389">
        <v>-46.249000000000002</v>
      </c>
      <c r="J389">
        <v>3.3555000000000001</v>
      </c>
      <c r="K389">
        <v>2.9826999999999999</v>
      </c>
      <c r="L389">
        <v>0.37274000000000002</v>
      </c>
      <c r="M389">
        <v>-46.249000000000002</v>
      </c>
      <c r="N389">
        <v>2.3559999999999999</v>
      </c>
      <c r="O389">
        <v>2.2997000000000001</v>
      </c>
      <c r="P389">
        <v>5.6363999999999997E-2</v>
      </c>
    </row>
    <row r="390" spans="1:16" x14ac:dyDescent="0.3">
      <c r="A390">
        <v>-23.469000000000001</v>
      </c>
      <c r="B390">
        <v>3.7059000000000002</v>
      </c>
      <c r="C390">
        <v>2.6574</v>
      </c>
      <c r="D390">
        <v>1.0484</v>
      </c>
      <c r="E390">
        <v>-23.469000000000001</v>
      </c>
      <c r="F390">
        <v>2.5236999999999998</v>
      </c>
      <c r="G390">
        <v>2.0796000000000001</v>
      </c>
      <c r="H390">
        <v>0.44418000000000002</v>
      </c>
      <c r="I390">
        <v>-46.530999999999999</v>
      </c>
      <c r="J390">
        <v>3.7059000000000002</v>
      </c>
      <c r="K390">
        <v>2.8967999999999998</v>
      </c>
      <c r="L390">
        <v>0.80908000000000002</v>
      </c>
      <c r="M390">
        <v>-46.530999999999999</v>
      </c>
      <c r="N390">
        <v>2.5236999999999998</v>
      </c>
      <c r="O390">
        <v>2.2465999999999999</v>
      </c>
      <c r="P390">
        <v>0.27717000000000003</v>
      </c>
    </row>
    <row r="391" spans="1:16" x14ac:dyDescent="0.3">
      <c r="A391">
        <v>-21.492000000000001</v>
      </c>
      <c r="B391">
        <v>3.0169999999999999</v>
      </c>
      <c r="C391">
        <v>2.0661999999999998</v>
      </c>
      <c r="D391">
        <v>0.95084999999999997</v>
      </c>
      <c r="E391">
        <v>-21.492000000000001</v>
      </c>
      <c r="F391">
        <v>2.2877999999999998</v>
      </c>
      <c r="G391">
        <v>1.7433000000000001</v>
      </c>
      <c r="H391">
        <v>0.54454999999999998</v>
      </c>
      <c r="I391">
        <v>-48.037999999999997</v>
      </c>
      <c r="J391">
        <v>3.0169999999999999</v>
      </c>
      <c r="K391">
        <v>2.4378000000000002</v>
      </c>
      <c r="L391">
        <v>0.57923000000000002</v>
      </c>
      <c r="M391">
        <v>-48.037999999999997</v>
      </c>
      <c r="N391">
        <v>2.2877999999999998</v>
      </c>
      <c r="O391">
        <v>1.9630000000000001</v>
      </c>
      <c r="P391">
        <v>0.32478000000000001</v>
      </c>
    </row>
    <row r="392" spans="1:16" x14ac:dyDescent="0.3">
      <c r="A392">
        <v>-20.65</v>
      </c>
      <c r="B392">
        <v>0.30103000000000002</v>
      </c>
      <c r="C392">
        <v>1.8144</v>
      </c>
      <c r="D392">
        <v>-1.5134000000000001</v>
      </c>
      <c r="E392">
        <v>-20.65</v>
      </c>
      <c r="F392">
        <v>0.30103000000000002</v>
      </c>
      <c r="G392">
        <v>1.6</v>
      </c>
      <c r="H392">
        <v>-1.2989999999999999</v>
      </c>
      <c r="I392">
        <v>-50.661000000000001</v>
      </c>
      <c r="J392">
        <v>0.30103000000000002</v>
      </c>
      <c r="K392">
        <v>1.6385000000000001</v>
      </c>
      <c r="L392">
        <v>-1.3374999999999999</v>
      </c>
      <c r="M392">
        <v>-50.661000000000001</v>
      </c>
      <c r="N392">
        <v>0.30103000000000002</v>
      </c>
      <c r="O392">
        <v>1.4692000000000001</v>
      </c>
      <c r="P392">
        <v>-1.1681999999999999</v>
      </c>
    </row>
    <row r="393" spans="1:16" x14ac:dyDescent="0.3">
      <c r="A393">
        <v>-22.004000000000001</v>
      </c>
      <c r="B393">
        <v>0</v>
      </c>
      <c r="C393">
        <v>2.2193000000000001</v>
      </c>
      <c r="D393">
        <v>-2.2193000000000001</v>
      </c>
      <c r="E393">
        <v>-22.004000000000001</v>
      </c>
      <c r="F393">
        <v>0</v>
      </c>
      <c r="G393">
        <v>1.8303</v>
      </c>
      <c r="H393">
        <v>-1.8303</v>
      </c>
      <c r="I393">
        <v>-50.386000000000003</v>
      </c>
      <c r="J393">
        <v>0</v>
      </c>
      <c r="K393">
        <v>1.7225999999999999</v>
      </c>
      <c r="L393">
        <v>-1.7225999999999999</v>
      </c>
      <c r="M393">
        <v>-50.386000000000003</v>
      </c>
      <c r="N393">
        <v>0</v>
      </c>
      <c r="O393">
        <v>1.5212000000000001</v>
      </c>
      <c r="P393">
        <v>-1.5212000000000001</v>
      </c>
    </row>
    <row r="394" spans="1:16" x14ac:dyDescent="0.3">
      <c r="A394">
        <v>-22.641999999999999</v>
      </c>
      <c r="B394">
        <v>2.3944999999999999</v>
      </c>
      <c r="C394">
        <v>2.4100999999999999</v>
      </c>
      <c r="D394">
        <v>-1.5677E-2</v>
      </c>
      <c r="E394">
        <v>-22.641999999999999</v>
      </c>
      <c r="F394">
        <v>2</v>
      </c>
      <c r="G394">
        <v>1.9389000000000001</v>
      </c>
      <c r="H394">
        <v>6.1107000000000002E-2</v>
      </c>
      <c r="I394">
        <v>-47.058999999999997</v>
      </c>
      <c r="J394">
        <v>2.3944999999999999</v>
      </c>
      <c r="K394">
        <v>2.7359</v>
      </c>
      <c r="L394">
        <v>-0.34143000000000001</v>
      </c>
      <c r="M394">
        <v>-47.058999999999997</v>
      </c>
      <c r="N394">
        <v>2</v>
      </c>
      <c r="O394">
        <v>2.1472000000000002</v>
      </c>
      <c r="P394">
        <v>-0.14717</v>
      </c>
    </row>
    <row r="395" spans="1:16" x14ac:dyDescent="0.3">
      <c r="A395">
        <v>-22.858000000000001</v>
      </c>
      <c r="B395">
        <v>2.4843000000000002</v>
      </c>
      <c r="C395">
        <v>2.4748999999999999</v>
      </c>
      <c r="D395">
        <v>9.3690000000000006E-3</v>
      </c>
      <c r="E395">
        <v>-22.858000000000001</v>
      </c>
      <c r="F395">
        <v>1.9494</v>
      </c>
      <c r="G395">
        <v>1.9758</v>
      </c>
      <c r="H395">
        <v>-2.6363999999999999E-2</v>
      </c>
      <c r="I395">
        <v>-47.220999999999997</v>
      </c>
      <c r="J395">
        <v>2.4843000000000002</v>
      </c>
      <c r="K395">
        <v>2.6865999999999999</v>
      </c>
      <c r="L395">
        <v>-0.20227999999999999</v>
      </c>
      <c r="M395">
        <v>-47.220999999999997</v>
      </c>
      <c r="N395">
        <v>1.9494</v>
      </c>
      <c r="O395">
        <v>2.1166999999999998</v>
      </c>
      <c r="P395">
        <v>-0.16732</v>
      </c>
    </row>
    <row r="396" spans="1:16" x14ac:dyDescent="0.3">
      <c r="A396">
        <v>-21.891999999999999</v>
      </c>
      <c r="B396">
        <v>1.6021000000000001</v>
      </c>
      <c r="C396">
        <v>2.1859000000000002</v>
      </c>
      <c r="D396">
        <v>-0.58379999999999999</v>
      </c>
      <c r="E396">
        <v>-21.891999999999999</v>
      </c>
      <c r="F396">
        <v>1.5185</v>
      </c>
      <c r="G396">
        <v>1.8112999999999999</v>
      </c>
      <c r="H396">
        <v>-0.29281000000000001</v>
      </c>
      <c r="I396">
        <v>-49.017000000000003</v>
      </c>
      <c r="J396">
        <v>1.6021000000000001</v>
      </c>
      <c r="K396">
        <v>2.1395</v>
      </c>
      <c r="L396">
        <v>-0.53744000000000003</v>
      </c>
      <c r="M396">
        <v>-49.017000000000003</v>
      </c>
      <c r="N396">
        <v>1.5185</v>
      </c>
      <c r="O396">
        <v>1.7786999999999999</v>
      </c>
      <c r="P396">
        <v>-0.26021</v>
      </c>
    </row>
    <row r="397" spans="1:16" x14ac:dyDescent="0.3">
      <c r="A397">
        <v>-21.855</v>
      </c>
      <c r="B397">
        <v>2.1903000000000001</v>
      </c>
      <c r="C397">
        <v>2.1747999999999998</v>
      </c>
      <c r="D397">
        <v>1.5516E-2</v>
      </c>
      <c r="E397">
        <v>-21.855</v>
      </c>
      <c r="F397">
        <v>1.8692</v>
      </c>
      <c r="G397">
        <v>1.8049999999999999</v>
      </c>
      <c r="H397">
        <v>6.4188999999999996E-2</v>
      </c>
      <c r="I397">
        <v>-50.689</v>
      </c>
      <c r="J397">
        <v>2.1903000000000001</v>
      </c>
      <c r="K397">
        <v>1.6301000000000001</v>
      </c>
      <c r="L397">
        <v>0.56027000000000005</v>
      </c>
      <c r="M397">
        <v>-50.689</v>
      </c>
      <c r="N397">
        <v>1.8692</v>
      </c>
      <c r="O397">
        <v>1.464</v>
      </c>
      <c r="P397">
        <v>0.40523999999999999</v>
      </c>
    </row>
    <row r="398" spans="1:16" x14ac:dyDescent="0.3">
      <c r="A398">
        <v>-22.872</v>
      </c>
      <c r="B398">
        <v>1.4623999999999999</v>
      </c>
      <c r="C398">
        <v>2.4790000000000001</v>
      </c>
      <c r="D398">
        <v>-1.0165999999999999</v>
      </c>
      <c r="E398">
        <v>-22.872</v>
      </c>
      <c r="F398">
        <v>1.3616999999999999</v>
      </c>
      <c r="G398">
        <v>1.9781</v>
      </c>
      <c r="H398">
        <v>-0.61631999999999998</v>
      </c>
      <c r="I398">
        <v>-49.155999999999999</v>
      </c>
      <c r="J398">
        <v>1.4623999999999999</v>
      </c>
      <c r="K398">
        <v>2.0971000000000002</v>
      </c>
      <c r="L398">
        <v>-0.63468000000000002</v>
      </c>
      <c r="M398">
        <v>-49.155999999999999</v>
      </c>
      <c r="N398">
        <v>1.3616999999999999</v>
      </c>
      <c r="O398">
        <v>1.7524999999999999</v>
      </c>
      <c r="P398">
        <v>-0.39079000000000003</v>
      </c>
    </row>
    <row r="399" spans="1:16" x14ac:dyDescent="0.3">
      <c r="A399">
        <v>-21.956</v>
      </c>
      <c r="B399">
        <v>2.7143000000000002</v>
      </c>
      <c r="C399">
        <v>2.2048999999999999</v>
      </c>
      <c r="D399">
        <v>0.50944</v>
      </c>
      <c r="E399">
        <v>-21.956</v>
      </c>
      <c r="F399">
        <v>2.3031999999999999</v>
      </c>
      <c r="G399">
        <v>1.8221000000000001</v>
      </c>
      <c r="H399">
        <v>0.48104999999999998</v>
      </c>
      <c r="I399">
        <v>-48.002000000000002</v>
      </c>
      <c r="J399">
        <v>2.7143000000000002</v>
      </c>
      <c r="K399">
        <v>2.4485999999999999</v>
      </c>
      <c r="L399">
        <v>0.26576</v>
      </c>
      <c r="M399">
        <v>-48.002000000000002</v>
      </c>
      <c r="N399">
        <v>2.3031999999999999</v>
      </c>
      <c r="O399">
        <v>1.9697</v>
      </c>
      <c r="P399">
        <v>0.33352999999999999</v>
      </c>
    </row>
    <row r="400" spans="1:16" x14ac:dyDescent="0.3">
      <c r="A400">
        <v>-21.081</v>
      </c>
      <c r="B400">
        <v>2.2252999999999998</v>
      </c>
      <c r="C400">
        <v>1.9431</v>
      </c>
      <c r="D400">
        <v>0.28216999999999998</v>
      </c>
      <c r="E400">
        <v>-21.081</v>
      </c>
      <c r="F400">
        <v>1.8573</v>
      </c>
      <c r="G400">
        <v>1.6733</v>
      </c>
      <c r="H400">
        <v>0.18407000000000001</v>
      </c>
      <c r="I400">
        <v>-49.238999999999997</v>
      </c>
      <c r="J400">
        <v>2.2252999999999998</v>
      </c>
      <c r="K400">
        <v>2.0718999999999999</v>
      </c>
      <c r="L400">
        <v>0.15342</v>
      </c>
      <c r="M400">
        <v>-49.238999999999997</v>
      </c>
      <c r="N400">
        <v>1.8573</v>
      </c>
      <c r="O400">
        <v>1.7370000000000001</v>
      </c>
      <c r="P400">
        <v>0.12037</v>
      </c>
    </row>
    <row r="401" spans="1:16" x14ac:dyDescent="0.3">
      <c r="A401">
        <v>-22.815000000000001</v>
      </c>
      <c r="B401">
        <v>1.1760999999999999</v>
      </c>
      <c r="C401">
        <v>2.4618000000000002</v>
      </c>
      <c r="D401">
        <v>-1.2857000000000001</v>
      </c>
      <c r="E401">
        <v>-22.815000000000001</v>
      </c>
      <c r="F401">
        <v>1.1138999999999999</v>
      </c>
      <c r="G401">
        <v>1.9682999999999999</v>
      </c>
      <c r="H401">
        <v>-0.85435000000000005</v>
      </c>
      <c r="I401">
        <v>-50.079000000000001</v>
      </c>
      <c r="J401">
        <v>1.1760999999999999</v>
      </c>
      <c r="K401">
        <v>1.8159000000000001</v>
      </c>
      <c r="L401">
        <v>-0.63983000000000001</v>
      </c>
      <c r="M401">
        <v>-50.079000000000001</v>
      </c>
      <c r="N401">
        <v>1.1138999999999999</v>
      </c>
      <c r="O401">
        <v>1.5788</v>
      </c>
      <c r="P401">
        <v>-0.46487000000000001</v>
      </c>
    </row>
    <row r="402" spans="1:16" x14ac:dyDescent="0.3">
      <c r="A402">
        <v>-21.757000000000001</v>
      </c>
      <c r="B402">
        <v>2.8401000000000001</v>
      </c>
      <c r="C402">
        <v>2.1455000000000002</v>
      </c>
      <c r="D402">
        <v>0.6946</v>
      </c>
      <c r="E402">
        <v>-21.757000000000001</v>
      </c>
      <c r="F402">
        <v>2.2671999999999999</v>
      </c>
      <c r="G402">
        <v>1.7884</v>
      </c>
      <c r="H402">
        <v>0.4788</v>
      </c>
      <c r="I402">
        <v>-48.828000000000003</v>
      </c>
      <c r="J402">
        <v>2.8401000000000001</v>
      </c>
      <c r="K402">
        <v>2.1972</v>
      </c>
      <c r="L402">
        <v>0.64295000000000002</v>
      </c>
      <c r="M402">
        <v>-48.828000000000003</v>
      </c>
      <c r="N402">
        <v>2.2671999999999999</v>
      </c>
      <c r="O402">
        <v>1.8143</v>
      </c>
      <c r="P402">
        <v>0.45283000000000001</v>
      </c>
    </row>
    <row r="403" spans="1:16" x14ac:dyDescent="0.3">
      <c r="A403">
        <v>-23.652999999999999</v>
      </c>
      <c r="B403">
        <v>3.6316000000000002</v>
      </c>
      <c r="C403">
        <v>2.7124999999999999</v>
      </c>
      <c r="D403">
        <v>0.91915000000000002</v>
      </c>
      <c r="E403">
        <v>-23.652999999999999</v>
      </c>
      <c r="F403">
        <v>2.5198</v>
      </c>
      <c r="G403">
        <v>2.1109</v>
      </c>
      <c r="H403">
        <v>0.40894000000000003</v>
      </c>
      <c r="I403">
        <v>-47.22</v>
      </c>
      <c r="J403">
        <v>3.6316000000000002</v>
      </c>
      <c r="K403">
        <v>2.6867999999999999</v>
      </c>
      <c r="L403">
        <v>0.94488000000000005</v>
      </c>
      <c r="M403">
        <v>-47.22</v>
      </c>
      <c r="N403">
        <v>2.5198</v>
      </c>
      <c r="O403">
        <v>2.1168</v>
      </c>
      <c r="P403">
        <v>0.40300000000000002</v>
      </c>
    </row>
    <row r="404" spans="1:16" x14ac:dyDescent="0.3">
      <c r="A404">
        <v>-20.344000000000001</v>
      </c>
      <c r="B404">
        <v>1.9684999999999999</v>
      </c>
      <c r="C404">
        <v>1.7226999999999999</v>
      </c>
      <c r="D404">
        <v>0.24579999999999999</v>
      </c>
      <c r="E404">
        <v>-20.344000000000001</v>
      </c>
      <c r="F404">
        <v>1.7242999999999999</v>
      </c>
      <c r="G404">
        <v>1.5479000000000001</v>
      </c>
      <c r="H404">
        <v>0.17641999999999999</v>
      </c>
      <c r="I404">
        <v>-49.195999999999998</v>
      </c>
      <c r="J404">
        <v>1.9684999999999999</v>
      </c>
      <c r="K404">
        <v>2.0849000000000002</v>
      </c>
      <c r="L404">
        <v>-0.11643000000000001</v>
      </c>
      <c r="M404">
        <v>-49.195999999999998</v>
      </c>
      <c r="N404">
        <v>1.7242999999999999</v>
      </c>
      <c r="O404">
        <v>1.7450000000000001</v>
      </c>
      <c r="P404">
        <v>-2.0726999999999999E-2</v>
      </c>
    </row>
    <row r="405" spans="1:16" x14ac:dyDescent="0.3">
      <c r="A405">
        <v>-22.663</v>
      </c>
      <c r="B405">
        <v>1.6232</v>
      </c>
      <c r="C405">
        <v>2.4165000000000001</v>
      </c>
      <c r="D405">
        <v>-0.79327000000000003</v>
      </c>
      <c r="E405">
        <v>-22.663</v>
      </c>
      <c r="F405">
        <v>1.5563</v>
      </c>
      <c r="G405">
        <v>1.9424999999999999</v>
      </c>
      <c r="H405">
        <v>-0.38622000000000001</v>
      </c>
      <c r="I405">
        <v>-51.076999999999998</v>
      </c>
      <c r="J405">
        <v>1.6232</v>
      </c>
      <c r="K405">
        <v>1.5118</v>
      </c>
      <c r="L405">
        <v>0.11144999999999999</v>
      </c>
      <c r="M405">
        <v>-51.076999999999998</v>
      </c>
      <c r="N405">
        <v>1.5563</v>
      </c>
      <c r="O405">
        <v>1.3909</v>
      </c>
      <c r="P405">
        <v>0.16536999999999999</v>
      </c>
    </row>
    <row r="406" spans="1:16" x14ac:dyDescent="0.3">
      <c r="A406">
        <v>-22.510999999999999</v>
      </c>
      <c r="B406">
        <v>2.2201</v>
      </c>
      <c r="C406">
        <v>2.3711000000000002</v>
      </c>
      <c r="D406">
        <v>-0.15096000000000001</v>
      </c>
      <c r="E406">
        <v>-22.510999999999999</v>
      </c>
      <c r="F406">
        <v>1.8129</v>
      </c>
      <c r="G406">
        <v>1.9167000000000001</v>
      </c>
      <c r="H406">
        <v>-0.10376000000000001</v>
      </c>
      <c r="I406">
        <v>-48.557000000000002</v>
      </c>
      <c r="J406">
        <v>2.2201</v>
      </c>
      <c r="K406">
        <v>2.2795999999999998</v>
      </c>
      <c r="L406">
        <v>-5.9487999999999999E-2</v>
      </c>
      <c r="M406">
        <v>-48.557000000000002</v>
      </c>
      <c r="N406">
        <v>1.8129</v>
      </c>
      <c r="O406">
        <v>1.8653</v>
      </c>
      <c r="P406">
        <v>-5.2363E-2</v>
      </c>
    </row>
    <row r="407" spans="1:16" x14ac:dyDescent="0.3">
      <c r="A407">
        <v>-20.04</v>
      </c>
      <c r="B407">
        <v>2.6212</v>
      </c>
      <c r="C407">
        <v>1.6317999999999999</v>
      </c>
      <c r="D407">
        <v>0.98938999999999999</v>
      </c>
      <c r="E407">
        <v>-20.04</v>
      </c>
      <c r="F407">
        <v>2.2454999999999998</v>
      </c>
      <c r="G407">
        <v>1.4962</v>
      </c>
      <c r="H407">
        <v>0.74936000000000003</v>
      </c>
      <c r="I407">
        <v>-47.750999999999998</v>
      </c>
      <c r="J407">
        <v>2.6212</v>
      </c>
      <c r="K407">
        <v>2.5251000000000001</v>
      </c>
      <c r="L407">
        <v>9.6042000000000002E-2</v>
      </c>
      <c r="M407">
        <v>-47.750999999999998</v>
      </c>
      <c r="N407">
        <v>2.2454999999999998</v>
      </c>
      <c r="O407">
        <v>2.0169999999999999</v>
      </c>
      <c r="P407">
        <v>0.22853999999999999</v>
      </c>
    </row>
    <row r="408" spans="1:16" x14ac:dyDescent="0.3">
      <c r="A408">
        <v>-23.204999999999998</v>
      </c>
      <c r="B408">
        <v>2.4392999999999998</v>
      </c>
      <c r="C408">
        <v>2.5785999999999998</v>
      </c>
      <c r="D408">
        <v>-0.13922999999999999</v>
      </c>
      <c r="E408">
        <v>-23.204999999999998</v>
      </c>
      <c r="F408">
        <v>2.1553</v>
      </c>
      <c r="G408">
        <v>2.0347</v>
      </c>
      <c r="H408">
        <v>0.12064</v>
      </c>
      <c r="I408">
        <v>-46.155999999999999</v>
      </c>
      <c r="J408">
        <v>2.4392999999999998</v>
      </c>
      <c r="K408">
        <v>3.0110000000000001</v>
      </c>
      <c r="L408">
        <v>-0.57162999999999997</v>
      </c>
      <c r="M408">
        <v>-46.155999999999999</v>
      </c>
      <c r="N408">
        <v>2.1553</v>
      </c>
      <c r="O408">
        <v>2.3170999999999999</v>
      </c>
      <c r="P408">
        <v>-0.16178000000000001</v>
      </c>
    </row>
    <row r="409" spans="1:16" x14ac:dyDescent="0.3">
      <c r="A409">
        <v>-24.707000000000001</v>
      </c>
      <c r="B409">
        <v>3.1410999999999998</v>
      </c>
      <c r="C409">
        <v>3.0278999999999998</v>
      </c>
      <c r="D409">
        <v>0.11327</v>
      </c>
      <c r="E409">
        <v>-24.707000000000001</v>
      </c>
      <c r="F409">
        <v>2.4182999999999999</v>
      </c>
      <c r="G409">
        <v>2.2902999999999998</v>
      </c>
      <c r="H409">
        <v>0.12801999999999999</v>
      </c>
      <c r="I409">
        <v>-47.552999999999997</v>
      </c>
      <c r="J409">
        <v>3.1410999999999998</v>
      </c>
      <c r="K409">
        <v>2.5853999999999999</v>
      </c>
      <c r="L409">
        <v>0.55569999999999997</v>
      </c>
      <c r="M409">
        <v>-47.552999999999997</v>
      </c>
      <c r="N409">
        <v>2.4182999999999999</v>
      </c>
      <c r="O409">
        <v>2.0541999999999998</v>
      </c>
      <c r="P409">
        <v>0.36408000000000001</v>
      </c>
    </row>
    <row r="410" spans="1:16" x14ac:dyDescent="0.3">
      <c r="A410">
        <v>-24.739000000000001</v>
      </c>
      <c r="B410">
        <v>3.5842999999999998</v>
      </c>
      <c r="C410">
        <v>3.0375000000000001</v>
      </c>
      <c r="D410">
        <v>0.54681000000000002</v>
      </c>
      <c r="E410">
        <v>-24.739000000000001</v>
      </c>
      <c r="F410">
        <v>2.4502000000000002</v>
      </c>
      <c r="G410">
        <v>2.2957999999999998</v>
      </c>
      <c r="H410">
        <v>0.15448000000000001</v>
      </c>
      <c r="I410">
        <v>-47.554000000000002</v>
      </c>
      <c r="J410">
        <v>3.5842999999999998</v>
      </c>
      <c r="K410">
        <v>2.5851000000000002</v>
      </c>
      <c r="L410">
        <v>0.99926000000000004</v>
      </c>
      <c r="M410">
        <v>-47.554000000000002</v>
      </c>
      <c r="N410">
        <v>2.4502000000000002</v>
      </c>
      <c r="O410">
        <v>2.0539999999999998</v>
      </c>
      <c r="P410">
        <v>0.39624999999999999</v>
      </c>
    </row>
    <row r="411" spans="1:16" x14ac:dyDescent="0.3">
      <c r="A411">
        <v>-20.428999999999998</v>
      </c>
      <c r="B411">
        <v>2.7715999999999998</v>
      </c>
      <c r="C411">
        <v>1.7484</v>
      </c>
      <c r="D411">
        <v>1.0232000000000001</v>
      </c>
      <c r="E411">
        <v>-20.428999999999998</v>
      </c>
      <c r="F411">
        <v>2.3096000000000001</v>
      </c>
      <c r="G411">
        <v>1.5625</v>
      </c>
      <c r="H411">
        <v>0.74716000000000005</v>
      </c>
      <c r="I411">
        <v>-51.344999999999999</v>
      </c>
      <c r="J411">
        <v>2.7715999999999998</v>
      </c>
      <c r="K411">
        <v>1.4302999999999999</v>
      </c>
      <c r="L411">
        <v>1.3412999999999999</v>
      </c>
      <c r="M411">
        <v>-51.344999999999999</v>
      </c>
      <c r="N411">
        <v>2.3096000000000001</v>
      </c>
      <c r="O411">
        <v>1.3406</v>
      </c>
      <c r="P411">
        <v>0.96904000000000001</v>
      </c>
    </row>
    <row r="412" spans="1:16" x14ac:dyDescent="0.3">
      <c r="A412">
        <v>-23.789000000000001</v>
      </c>
      <c r="B412">
        <v>3.9698000000000002</v>
      </c>
      <c r="C412">
        <v>2.7532000000000001</v>
      </c>
      <c r="D412">
        <v>1.2165999999999999</v>
      </c>
      <c r="E412">
        <v>-23.789000000000001</v>
      </c>
      <c r="F412">
        <v>2.5276000000000001</v>
      </c>
      <c r="G412">
        <v>2.1339999999999999</v>
      </c>
      <c r="H412">
        <v>0.39360000000000001</v>
      </c>
      <c r="I412">
        <v>-45.353999999999999</v>
      </c>
      <c r="J412">
        <v>3.9698000000000002</v>
      </c>
      <c r="K412">
        <v>3.2553999999999998</v>
      </c>
      <c r="L412">
        <v>0.71443000000000001</v>
      </c>
      <c r="M412">
        <v>-45.353999999999999</v>
      </c>
      <c r="N412">
        <v>2.5276000000000001</v>
      </c>
      <c r="O412">
        <v>2.4681000000000002</v>
      </c>
      <c r="P412">
        <v>5.9527999999999998E-2</v>
      </c>
    </row>
    <row r="413" spans="1:16" x14ac:dyDescent="0.3">
      <c r="A413">
        <v>-23.082000000000001</v>
      </c>
      <c r="B413">
        <v>3.4839000000000002</v>
      </c>
      <c r="C413">
        <v>2.5417000000000001</v>
      </c>
      <c r="D413">
        <v>0.94216</v>
      </c>
      <c r="E413">
        <v>-23.082000000000001</v>
      </c>
      <c r="F413">
        <v>2.3997000000000002</v>
      </c>
      <c r="G413">
        <v>2.0137</v>
      </c>
      <c r="H413">
        <v>0.38593</v>
      </c>
      <c r="I413">
        <v>-47.212000000000003</v>
      </c>
      <c r="J413">
        <v>3.4839000000000002</v>
      </c>
      <c r="K413">
        <v>2.6892999999999998</v>
      </c>
      <c r="L413">
        <v>0.79461000000000004</v>
      </c>
      <c r="M413">
        <v>-47.212000000000003</v>
      </c>
      <c r="N413">
        <v>2.3997000000000002</v>
      </c>
      <c r="O413">
        <v>2.1183999999999998</v>
      </c>
      <c r="P413">
        <v>0.28131</v>
      </c>
    </row>
    <row r="414" spans="1:16" x14ac:dyDescent="0.3">
      <c r="A414">
        <v>-19.978000000000002</v>
      </c>
      <c r="B414">
        <v>1.1460999999999999</v>
      </c>
      <c r="C414">
        <v>1.6132</v>
      </c>
      <c r="D414">
        <v>-0.46709000000000001</v>
      </c>
      <c r="E414">
        <v>-19.978000000000002</v>
      </c>
      <c r="F414">
        <v>1.1138999999999999</v>
      </c>
      <c r="G414">
        <v>1.4856</v>
      </c>
      <c r="H414">
        <v>-0.37164999999999998</v>
      </c>
      <c r="I414">
        <v>-50.289000000000001</v>
      </c>
      <c r="J414">
        <v>1.1460999999999999</v>
      </c>
      <c r="K414">
        <v>1.752</v>
      </c>
      <c r="L414">
        <v>-0.60585999999999995</v>
      </c>
      <c r="M414">
        <v>-50.289000000000001</v>
      </c>
      <c r="N414">
        <v>1.1138999999999999</v>
      </c>
      <c r="O414">
        <v>1.5392999999999999</v>
      </c>
      <c r="P414">
        <v>-0.42537999999999998</v>
      </c>
    </row>
    <row r="415" spans="1:16" x14ac:dyDescent="0.3">
      <c r="A415">
        <v>-21.77</v>
      </c>
      <c r="B415">
        <v>0.77815000000000001</v>
      </c>
      <c r="C415">
        <v>2.1493000000000002</v>
      </c>
      <c r="D415">
        <v>-1.3712</v>
      </c>
      <c r="E415">
        <v>-21.77</v>
      </c>
      <c r="F415">
        <v>0.77815000000000001</v>
      </c>
      <c r="G415">
        <v>1.7906</v>
      </c>
      <c r="H415">
        <v>-1.0124</v>
      </c>
      <c r="I415">
        <v>-50.963999999999999</v>
      </c>
      <c r="J415">
        <v>0.77815000000000001</v>
      </c>
      <c r="K415">
        <v>1.5462</v>
      </c>
      <c r="L415">
        <v>-0.76807999999999998</v>
      </c>
      <c r="M415">
        <v>-50.963999999999999</v>
      </c>
      <c r="N415">
        <v>0.77815000000000001</v>
      </c>
      <c r="O415">
        <v>1.4121999999999999</v>
      </c>
      <c r="P415">
        <v>-0.63405999999999996</v>
      </c>
    </row>
    <row r="416" spans="1:16" x14ac:dyDescent="0.3">
      <c r="A416">
        <v>-23.053000000000001</v>
      </c>
      <c r="B416">
        <v>2.1429999999999998</v>
      </c>
      <c r="C416">
        <v>2.5331000000000001</v>
      </c>
      <c r="D416">
        <v>-0.3901</v>
      </c>
      <c r="E416">
        <v>-23.053000000000001</v>
      </c>
      <c r="F416">
        <v>1.8920999999999999</v>
      </c>
      <c r="G416">
        <v>2.0089000000000001</v>
      </c>
      <c r="H416">
        <v>-0.11676</v>
      </c>
      <c r="I416">
        <v>-49.627000000000002</v>
      </c>
      <c r="J416">
        <v>2.1429999999999998</v>
      </c>
      <c r="K416">
        <v>1.9537</v>
      </c>
      <c r="L416">
        <v>0.1893</v>
      </c>
      <c r="M416">
        <v>-49.627000000000002</v>
      </c>
      <c r="N416">
        <v>1.8920999999999999</v>
      </c>
      <c r="O416">
        <v>1.6638999999999999</v>
      </c>
      <c r="P416">
        <v>0.22814999999999999</v>
      </c>
    </row>
    <row r="417" spans="1:16" x14ac:dyDescent="0.3">
      <c r="A417">
        <v>-23.35</v>
      </c>
      <c r="B417">
        <v>3.1208999999999998</v>
      </c>
      <c r="C417">
        <v>2.6221000000000001</v>
      </c>
      <c r="D417">
        <v>0.49884000000000001</v>
      </c>
      <c r="E417">
        <v>-23.35</v>
      </c>
      <c r="F417">
        <v>2.3578999999999999</v>
      </c>
      <c r="G417">
        <v>2.0594000000000001</v>
      </c>
      <c r="H417">
        <v>0.29848999999999998</v>
      </c>
      <c r="I417">
        <v>-47.69</v>
      </c>
      <c r="J417">
        <v>3.1208999999999998</v>
      </c>
      <c r="K417">
        <v>2.5438000000000001</v>
      </c>
      <c r="L417">
        <v>0.57713000000000003</v>
      </c>
      <c r="M417">
        <v>-47.69</v>
      </c>
      <c r="N417">
        <v>2.3578999999999999</v>
      </c>
      <c r="O417">
        <v>2.0285000000000002</v>
      </c>
      <c r="P417">
        <v>0.32945000000000002</v>
      </c>
    </row>
    <row r="418" spans="1:16" x14ac:dyDescent="0.3">
      <c r="A418">
        <v>-22.437000000000001</v>
      </c>
      <c r="B418">
        <v>3.0366</v>
      </c>
      <c r="C418">
        <v>2.3490000000000002</v>
      </c>
      <c r="D418">
        <v>0.68766000000000005</v>
      </c>
      <c r="E418">
        <v>-22.437000000000001</v>
      </c>
      <c r="F418">
        <v>2.3443999999999998</v>
      </c>
      <c r="G418">
        <v>1.9040999999999999</v>
      </c>
      <c r="H418">
        <v>0.44028</v>
      </c>
      <c r="I418">
        <v>-47.719000000000001</v>
      </c>
      <c r="J418">
        <v>3.0366</v>
      </c>
      <c r="K418">
        <v>2.5348999999999999</v>
      </c>
      <c r="L418">
        <v>0.50175000000000003</v>
      </c>
      <c r="M418">
        <v>-47.719000000000001</v>
      </c>
      <c r="N418">
        <v>2.3443999999999998</v>
      </c>
      <c r="O418">
        <v>2.0230000000000001</v>
      </c>
      <c r="P418">
        <v>0.32140000000000002</v>
      </c>
    </row>
    <row r="419" spans="1:16" x14ac:dyDescent="0.3">
      <c r="A419">
        <v>-20.661999999999999</v>
      </c>
      <c r="B419">
        <v>0.30103000000000002</v>
      </c>
      <c r="C419">
        <v>1.8178000000000001</v>
      </c>
      <c r="D419">
        <v>-1.5167999999999999</v>
      </c>
      <c r="E419">
        <v>-20.661999999999999</v>
      </c>
      <c r="F419">
        <v>0</v>
      </c>
      <c r="G419">
        <v>1.6020000000000001</v>
      </c>
      <c r="H419">
        <v>-1.6020000000000001</v>
      </c>
      <c r="I419">
        <v>-49.387999999999998</v>
      </c>
      <c r="J419">
        <v>0.30103000000000002</v>
      </c>
      <c r="K419">
        <v>2.0264000000000002</v>
      </c>
      <c r="L419">
        <v>-1.7254</v>
      </c>
      <c r="M419">
        <v>-49.387999999999998</v>
      </c>
      <c r="N419">
        <v>0</v>
      </c>
      <c r="O419">
        <v>1.7089000000000001</v>
      </c>
      <c r="P419">
        <v>-1.7089000000000001</v>
      </c>
    </row>
    <row r="420" spans="1:16" x14ac:dyDescent="0.3">
      <c r="A420">
        <v>-24.584</v>
      </c>
      <c r="B420">
        <v>3.8736000000000002</v>
      </c>
      <c r="C420">
        <v>2.9912000000000001</v>
      </c>
      <c r="D420">
        <v>0.88232999999999995</v>
      </c>
      <c r="E420">
        <v>-24.584</v>
      </c>
      <c r="F420">
        <v>2.5888</v>
      </c>
      <c r="G420">
        <v>2.2694000000000001</v>
      </c>
      <c r="H420">
        <v>0.31940000000000002</v>
      </c>
      <c r="I420">
        <v>-48.59</v>
      </c>
      <c r="J420">
        <v>3.8736000000000002</v>
      </c>
      <c r="K420">
        <v>2.2696999999999998</v>
      </c>
      <c r="L420">
        <v>1.6039000000000001</v>
      </c>
      <c r="M420">
        <v>-48.59</v>
      </c>
      <c r="N420">
        <v>2.5888</v>
      </c>
      <c r="O420">
        <v>1.8592</v>
      </c>
      <c r="P420">
        <v>0.72968</v>
      </c>
    </row>
    <row r="421" spans="1:16" x14ac:dyDescent="0.3">
      <c r="A421">
        <v>-20.440999999999999</v>
      </c>
      <c r="B421">
        <v>1.9444999999999999</v>
      </c>
      <c r="C421">
        <v>1.752</v>
      </c>
      <c r="D421">
        <v>0.19248999999999999</v>
      </c>
      <c r="E421">
        <v>-20.440999999999999</v>
      </c>
      <c r="F421">
        <v>1.8194999999999999</v>
      </c>
      <c r="G421">
        <v>1.5645</v>
      </c>
      <c r="H421">
        <v>0.25501000000000001</v>
      </c>
      <c r="I421">
        <v>-48.017000000000003</v>
      </c>
      <c r="J421">
        <v>1.9444999999999999</v>
      </c>
      <c r="K421">
        <v>2.444</v>
      </c>
      <c r="L421">
        <v>-0.49952000000000002</v>
      </c>
      <c r="M421">
        <v>-48.017000000000003</v>
      </c>
      <c r="N421">
        <v>1.8194999999999999</v>
      </c>
      <c r="O421">
        <v>1.9668000000000001</v>
      </c>
      <c r="P421">
        <v>-0.14729999999999999</v>
      </c>
    </row>
    <row r="422" spans="1:16" x14ac:dyDescent="0.3">
      <c r="A422">
        <v>-22.582999999999998</v>
      </c>
      <c r="B422">
        <v>2.9956</v>
      </c>
      <c r="C422">
        <v>2.3925999999999998</v>
      </c>
      <c r="D422">
        <v>0.60306999999999999</v>
      </c>
      <c r="E422">
        <v>-22.582999999999998</v>
      </c>
      <c r="F422">
        <v>2.3502000000000001</v>
      </c>
      <c r="G422">
        <v>1.9289000000000001</v>
      </c>
      <c r="H422">
        <v>0.42133999999999999</v>
      </c>
      <c r="I422">
        <v>-47.521999999999998</v>
      </c>
      <c r="J422">
        <v>2.9956</v>
      </c>
      <c r="K422">
        <v>2.5948000000000002</v>
      </c>
      <c r="L422">
        <v>0.40078999999999998</v>
      </c>
      <c r="M422">
        <v>-47.521999999999998</v>
      </c>
      <c r="N422">
        <v>2.3502000000000001</v>
      </c>
      <c r="O422">
        <v>2.06</v>
      </c>
      <c r="P422">
        <v>0.29021000000000002</v>
      </c>
    </row>
    <row r="423" spans="1:16" x14ac:dyDescent="0.3">
      <c r="A423">
        <v>-21.276</v>
      </c>
      <c r="B423">
        <v>1.6532</v>
      </c>
      <c r="C423">
        <v>2.0017</v>
      </c>
      <c r="D423">
        <v>-0.34853000000000001</v>
      </c>
      <c r="E423">
        <v>-21.276</v>
      </c>
      <c r="F423">
        <v>1.5798000000000001</v>
      </c>
      <c r="G423">
        <v>1.7065999999999999</v>
      </c>
      <c r="H423">
        <v>-0.12681000000000001</v>
      </c>
      <c r="I423">
        <v>-49.408000000000001</v>
      </c>
      <c r="J423">
        <v>1.6532</v>
      </c>
      <c r="K423">
        <v>2.0203000000000002</v>
      </c>
      <c r="L423">
        <v>-0.36710999999999999</v>
      </c>
      <c r="M423">
        <v>-49.408000000000001</v>
      </c>
      <c r="N423">
        <v>1.5798000000000001</v>
      </c>
      <c r="O423">
        <v>1.7051000000000001</v>
      </c>
      <c r="P423">
        <v>-0.12531</v>
      </c>
    </row>
    <row r="424" spans="1:16" x14ac:dyDescent="0.3">
      <c r="A424">
        <v>-21.567</v>
      </c>
      <c r="B424">
        <v>1.4914000000000001</v>
      </c>
      <c r="C424">
        <v>2.0888</v>
      </c>
      <c r="D424">
        <v>-0.59743000000000002</v>
      </c>
      <c r="E424">
        <v>-21.567</v>
      </c>
      <c r="F424">
        <v>1.4472</v>
      </c>
      <c r="G424">
        <v>1.7561</v>
      </c>
      <c r="H424">
        <v>-0.30895</v>
      </c>
      <c r="I424">
        <v>-51.35</v>
      </c>
      <c r="J424">
        <v>1.4914000000000001</v>
      </c>
      <c r="K424">
        <v>1.4287000000000001</v>
      </c>
      <c r="L424">
        <v>6.2655000000000002E-2</v>
      </c>
      <c r="M424">
        <v>-51.35</v>
      </c>
      <c r="N424">
        <v>1.4472</v>
      </c>
      <c r="O424">
        <v>1.3395999999999999</v>
      </c>
      <c r="P424">
        <v>0.10756</v>
      </c>
    </row>
    <row r="425" spans="1:16" x14ac:dyDescent="0.3">
      <c r="A425">
        <v>-23.86</v>
      </c>
      <c r="B425">
        <v>2.1139000000000001</v>
      </c>
      <c r="C425">
        <v>2.7745000000000002</v>
      </c>
      <c r="D425">
        <v>-0.66052999999999995</v>
      </c>
      <c r="E425">
        <v>-23.86</v>
      </c>
      <c r="F425">
        <v>1.9345000000000001</v>
      </c>
      <c r="G425">
        <v>2.1461000000000001</v>
      </c>
      <c r="H425">
        <v>-0.21163999999999999</v>
      </c>
      <c r="I425">
        <v>-49.137</v>
      </c>
      <c r="J425">
        <v>2.1139000000000001</v>
      </c>
      <c r="K425">
        <v>2.1029</v>
      </c>
      <c r="L425">
        <v>1.1058999999999999E-2</v>
      </c>
      <c r="M425">
        <v>-49.137</v>
      </c>
      <c r="N425">
        <v>1.9345000000000001</v>
      </c>
      <c r="O425">
        <v>1.7561</v>
      </c>
      <c r="P425">
        <v>0.17838999999999999</v>
      </c>
    </row>
    <row r="426" spans="1:16" x14ac:dyDescent="0.3">
      <c r="A426">
        <v>-23.419</v>
      </c>
      <c r="B426">
        <v>2.2201</v>
      </c>
      <c r="C426">
        <v>2.6425999999999998</v>
      </c>
      <c r="D426">
        <v>-0.42253000000000002</v>
      </c>
      <c r="E426">
        <v>-23.419</v>
      </c>
      <c r="F426">
        <v>2.0169999999999999</v>
      </c>
      <c r="G426">
        <v>2.0710999999999999</v>
      </c>
      <c r="H426">
        <v>-5.4115000000000003E-2</v>
      </c>
      <c r="I426">
        <v>-49.081000000000003</v>
      </c>
      <c r="J426">
        <v>2.2201</v>
      </c>
      <c r="K426">
        <v>2.12</v>
      </c>
      <c r="L426">
        <v>0.10013</v>
      </c>
      <c r="M426">
        <v>-49.081000000000003</v>
      </c>
      <c r="N426">
        <v>2.0169999999999999</v>
      </c>
      <c r="O426">
        <v>1.7666999999999999</v>
      </c>
      <c r="P426">
        <v>0.25036999999999998</v>
      </c>
    </row>
    <row r="427" spans="1:16" x14ac:dyDescent="0.3">
      <c r="A427">
        <v>-21.315999999999999</v>
      </c>
      <c r="B427">
        <v>1</v>
      </c>
      <c r="C427">
        <v>2.0135000000000001</v>
      </c>
      <c r="D427">
        <v>-1.0135000000000001</v>
      </c>
      <c r="E427">
        <v>-21.315999999999999</v>
      </c>
      <c r="F427">
        <v>1</v>
      </c>
      <c r="G427">
        <v>1.7133</v>
      </c>
      <c r="H427">
        <v>-0.71326999999999996</v>
      </c>
      <c r="I427">
        <v>-49.054000000000002</v>
      </c>
      <c r="J427">
        <v>1</v>
      </c>
      <c r="K427">
        <v>2.1280999999999999</v>
      </c>
      <c r="L427">
        <v>-1.1281000000000001</v>
      </c>
      <c r="M427">
        <v>-49.054000000000002</v>
      </c>
      <c r="N427">
        <v>1</v>
      </c>
      <c r="O427">
        <v>1.7717000000000001</v>
      </c>
      <c r="P427">
        <v>-0.77168999999999999</v>
      </c>
    </row>
    <row r="428" spans="1:16" x14ac:dyDescent="0.3">
      <c r="A428">
        <v>-21.984999999999999</v>
      </c>
      <c r="B428">
        <v>2.0569000000000002</v>
      </c>
      <c r="C428">
        <v>2.2136</v>
      </c>
      <c r="D428">
        <v>-0.15668000000000001</v>
      </c>
      <c r="E428">
        <v>-21.984999999999999</v>
      </c>
      <c r="F428">
        <v>1.8512999999999999</v>
      </c>
      <c r="G428">
        <v>1.8270999999999999</v>
      </c>
      <c r="H428">
        <v>2.4163E-2</v>
      </c>
      <c r="I428">
        <v>-48.805</v>
      </c>
      <c r="J428">
        <v>2.0569000000000002</v>
      </c>
      <c r="K428">
        <v>2.2040999999999999</v>
      </c>
      <c r="L428">
        <v>-0.14715</v>
      </c>
      <c r="M428">
        <v>-48.805</v>
      </c>
      <c r="N428">
        <v>1.8512999999999999</v>
      </c>
      <c r="O428">
        <v>1.8186</v>
      </c>
      <c r="P428">
        <v>3.2648000000000003E-2</v>
      </c>
    </row>
    <row r="429" spans="1:16" x14ac:dyDescent="0.3">
      <c r="A429">
        <v>-24.186</v>
      </c>
      <c r="B429">
        <v>3.5960000000000001</v>
      </c>
      <c r="C429">
        <v>2.8721000000000001</v>
      </c>
      <c r="D429">
        <v>0.72397</v>
      </c>
      <c r="E429">
        <v>-24.186</v>
      </c>
      <c r="F429">
        <v>2.5211000000000001</v>
      </c>
      <c r="G429">
        <v>2.2017000000000002</v>
      </c>
      <c r="H429">
        <v>0.31947999999999999</v>
      </c>
      <c r="I429">
        <v>-46.790999999999997</v>
      </c>
      <c r="J429">
        <v>3.5960000000000001</v>
      </c>
      <c r="K429">
        <v>2.8176000000000001</v>
      </c>
      <c r="L429">
        <v>0.77844000000000002</v>
      </c>
      <c r="M429">
        <v>-46.790999999999997</v>
      </c>
      <c r="N429">
        <v>2.5211000000000001</v>
      </c>
      <c r="O429">
        <v>2.1977000000000002</v>
      </c>
      <c r="P429">
        <v>0.32347999999999999</v>
      </c>
    </row>
    <row r="430" spans="1:16" x14ac:dyDescent="0.3">
      <c r="A430">
        <v>-24.643000000000001</v>
      </c>
      <c r="B430">
        <v>1.0414000000000001</v>
      </c>
      <c r="C430">
        <v>3.0085999999999999</v>
      </c>
      <c r="D430">
        <v>-1.9672000000000001</v>
      </c>
      <c r="E430">
        <v>-24.643000000000001</v>
      </c>
      <c r="F430">
        <v>1.0414000000000001</v>
      </c>
      <c r="G430">
        <v>2.2793000000000001</v>
      </c>
      <c r="H430">
        <v>-1.2379</v>
      </c>
      <c r="I430">
        <v>-48.843000000000004</v>
      </c>
      <c r="J430">
        <v>1.0414000000000001</v>
      </c>
      <c r="K430">
        <v>2.1924999999999999</v>
      </c>
      <c r="L430">
        <v>-1.1511</v>
      </c>
      <c r="M430">
        <v>-48.843000000000004</v>
      </c>
      <c r="N430">
        <v>1.0414000000000001</v>
      </c>
      <c r="O430">
        <v>1.8115000000000001</v>
      </c>
      <c r="P430">
        <v>-0.77010000000000001</v>
      </c>
    </row>
    <row r="431" spans="1:16" x14ac:dyDescent="0.3">
      <c r="A431">
        <v>-23.715</v>
      </c>
      <c r="B431">
        <v>2.9180000000000001</v>
      </c>
      <c r="C431">
        <v>2.7313000000000001</v>
      </c>
      <c r="D431">
        <v>0.18676999999999999</v>
      </c>
      <c r="E431">
        <v>-23.715</v>
      </c>
      <c r="F431">
        <v>2.2528999999999999</v>
      </c>
      <c r="G431">
        <v>2.1215999999999999</v>
      </c>
      <c r="H431">
        <v>0.13128999999999999</v>
      </c>
      <c r="I431">
        <v>-46.850999999999999</v>
      </c>
      <c r="J431">
        <v>2.9180000000000001</v>
      </c>
      <c r="K431">
        <v>2.7995000000000001</v>
      </c>
      <c r="L431">
        <v>0.11856</v>
      </c>
      <c r="M431">
        <v>-46.850999999999999</v>
      </c>
      <c r="N431">
        <v>2.2528999999999999</v>
      </c>
      <c r="O431">
        <v>2.1865000000000001</v>
      </c>
      <c r="P431">
        <v>6.6400000000000001E-2</v>
      </c>
    </row>
    <row r="432" spans="1:16" x14ac:dyDescent="0.3">
      <c r="A432">
        <v>-23.588000000000001</v>
      </c>
      <c r="B432">
        <v>3.1558999999999999</v>
      </c>
      <c r="C432">
        <v>2.6930999999999998</v>
      </c>
      <c r="D432">
        <v>0.46281</v>
      </c>
      <c r="E432">
        <v>-23.588000000000001</v>
      </c>
      <c r="F432">
        <v>2.3944999999999999</v>
      </c>
      <c r="G432">
        <v>2.0998999999999999</v>
      </c>
      <c r="H432">
        <v>0.29458000000000001</v>
      </c>
      <c r="I432">
        <v>-48.045999999999999</v>
      </c>
      <c r="J432">
        <v>3.1558999999999999</v>
      </c>
      <c r="K432">
        <v>2.4352</v>
      </c>
      <c r="L432">
        <v>0.72070000000000001</v>
      </c>
      <c r="M432">
        <v>-48.045999999999999</v>
      </c>
      <c r="N432">
        <v>2.3944999999999999</v>
      </c>
      <c r="O432">
        <v>1.9614</v>
      </c>
      <c r="P432">
        <v>0.43302000000000002</v>
      </c>
    </row>
    <row r="433" spans="1:16" x14ac:dyDescent="0.3">
      <c r="A433">
        <v>-23.983000000000001</v>
      </c>
      <c r="B433">
        <v>2.8791000000000002</v>
      </c>
      <c r="C433">
        <v>2.8115000000000001</v>
      </c>
      <c r="D433">
        <v>6.7644999999999997E-2</v>
      </c>
      <c r="E433">
        <v>-23.983000000000001</v>
      </c>
      <c r="F433">
        <v>2.3654999999999999</v>
      </c>
      <c r="G433">
        <v>2.1671999999999998</v>
      </c>
      <c r="H433">
        <v>0.19830999999999999</v>
      </c>
      <c r="I433">
        <v>-48.877000000000002</v>
      </c>
      <c r="J433">
        <v>2.8791000000000002</v>
      </c>
      <c r="K433">
        <v>2.1819999999999999</v>
      </c>
      <c r="L433">
        <v>0.69708000000000003</v>
      </c>
      <c r="M433">
        <v>-48.877000000000002</v>
      </c>
      <c r="N433">
        <v>2.3654999999999999</v>
      </c>
      <c r="O433">
        <v>1.8049999999999999</v>
      </c>
      <c r="P433">
        <v>0.5605</v>
      </c>
    </row>
    <row r="434" spans="1:16" x14ac:dyDescent="0.3">
      <c r="A434">
        <v>-23.547000000000001</v>
      </c>
      <c r="B434">
        <v>3.1398999999999999</v>
      </c>
      <c r="C434">
        <v>2.6808999999999998</v>
      </c>
      <c r="D434">
        <v>0.45899000000000001</v>
      </c>
      <c r="E434">
        <v>-23.547000000000001</v>
      </c>
      <c r="F434">
        <v>2.3578999999999999</v>
      </c>
      <c r="G434">
        <v>2.0929000000000002</v>
      </c>
      <c r="H434">
        <v>0.26502999999999999</v>
      </c>
      <c r="I434">
        <v>-46.933</v>
      </c>
      <c r="J434">
        <v>3.1398999999999999</v>
      </c>
      <c r="K434">
        <v>2.7742</v>
      </c>
      <c r="L434">
        <v>0.36564000000000002</v>
      </c>
      <c r="M434">
        <v>-46.933</v>
      </c>
      <c r="N434">
        <v>2.3578999999999999</v>
      </c>
      <c r="O434">
        <v>2.1709000000000001</v>
      </c>
      <c r="P434">
        <v>0.18706999999999999</v>
      </c>
    </row>
    <row r="435" spans="1:16" x14ac:dyDescent="0.3">
      <c r="A435">
        <v>-22.436</v>
      </c>
      <c r="B435">
        <v>3.5131999999999999</v>
      </c>
      <c r="C435">
        <v>2.3485999999999998</v>
      </c>
      <c r="D435">
        <v>1.1646000000000001</v>
      </c>
      <c r="E435">
        <v>-22.436</v>
      </c>
      <c r="F435">
        <v>2.4870999999999999</v>
      </c>
      <c r="G435">
        <v>1.9038999999999999</v>
      </c>
      <c r="H435">
        <v>0.58325000000000005</v>
      </c>
      <c r="I435">
        <v>-46.820999999999998</v>
      </c>
      <c r="J435">
        <v>3.5131999999999999</v>
      </c>
      <c r="K435">
        <v>2.8083999999999998</v>
      </c>
      <c r="L435">
        <v>0.70482</v>
      </c>
      <c r="M435">
        <v>-46.820999999999998</v>
      </c>
      <c r="N435">
        <v>2.4870999999999999</v>
      </c>
      <c r="O435">
        <v>2.1920000000000002</v>
      </c>
      <c r="P435">
        <v>0.29516999999999999</v>
      </c>
    </row>
    <row r="436" spans="1:16" x14ac:dyDescent="0.3">
      <c r="A436">
        <v>-24.571999999999999</v>
      </c>
      <c r="B436">
        <v>1.2787999999999999</v>
      </c>
      <c r="C436">
        <v>2.9874000000000001</v>
      </c>
      <c r="D436">
        <v>-1.7085999999999999</v>
      </c>
      <c r="E436">
        <v>-24.571999999999999</v>
      </c>
      <c r="F436">
        <v>1.2040999999999999</v>
      </c>
      <c r="G436">
        <v>2.2671999999999999</v>
      </c>
      <c r="H436">
        <v>-1.0630999999999999</v>
      </c>
      <c r="I436">
        <v>-49.171999999999997</v>
      </c>
      <c r="J436">
        <v>1.2787999999999999</v>
      </c>
      <c r="K436">
        <v>2.0922000000000001</v>
      </c>
      <c r="L436">
        <v>-0.81345999999999996</v>
      </c>
      <c r="M436">
        <v>-49.171999999999997</v>
      </c>
      <c r="N436">
        <v>1.2040999999999999</v>
      </c>
      <c r="O436">
        <v>1.7495000000000001</v>
      </c>
      <c r="P436">
        <v>-0.54539000000000004</v>
      </c>
    </row>
    <row r="437" spans="1:16" x14ac:dyDescent="0.3">
      <c r="A437">
        <v>-21.594999999999999</v>
      </c>
      <c r="B437">
        <v>2.2201</v>
      </c>
      <c r="C437">
        <v>2.0969000000000002</v>
      </c>
      <c r="D437">
        <v>0.12317</v>
      </c>
      <c r="E437">
        <v>-21.594999999999999</v>
      </c>
      <c r="F437">
        <v>1.9494</v>
      </c>
      <c r="G437">
        <v>1.7606999999999999</v>
      </c>
      <c r="H437">
        <v>0.18865000000000001</v>
      </c>
      <c r="I437">
        <v>-48.813000000000002</v>
      </c>
      <c r="J437">
        <v>2.2201</v>
      </c>
      <c r="K437">
        <v>2.2014999999999998</v>
      </c>
      <c r="L437">
        <v>1.8599000000000001E-2</v>
      </c>
      <c r="M437">
        <v>-48.813000000000002</v>
      </c>
      <c r="N437">
        <v>1.9494</v>
      </c>
      <c r="O437">
        <v>1.8169999999999999</v>
      </c>
      <c r="P437">
        <v>0.13236000000000001</v>
      </c>
    </row>
    <row r="438" spans="1:16" x14ac:dyDescent="0.3">
      <c r="A438">
        <v>-23.702999999999999</v>
      </c>
      <c r="B438">
        <v>2.7679</v>
      </c>
      <c r="C438">
        <v>2.7277</v>
      </c>
      <c r="D438">
        <v>4.0181000000000001E-2</v>
      </c>
      <c r="E438">
        <v>-23.702999999999999</v>
      </c>
      <c r="F438">
        <v>2.3424</v>
      </c>
      <c r="G438">
        <v>2.1194999999999999</v>
      </c>
      <c r="H438">
        <v>0.22287999999999999</v>
      </c>
      <c r="I438">
        <v>-49.484000000000002</v>
      </c>
      <c r="J438">
        <v>2.7679</v>
      </c>
      <c r="K438">
        <v>1.9971000000000001</v>
      </c>
      <c r="L438">
        <v>0.77080000000000004</v>
      </c>
      <c r="M438">
        <v>-49.484000000000002</v>
      </c>
      <c r="N438">
        <v>2.3424</v>
      </c>
      <c r="O438">
        <v>1.6907000000000001</v>
      </c>
      <c r="P438">
        <v>0.65166999999999997</v>
      </c>
    </row>
    <row r="439" spans="1:16" x14ac:dyDescent="0.3">
      <c r="A439">
        <v>-22.231999999999999</v>
      </c>
      <c r="B439">
        <v>2.3711000000000002</v>
      </c>
      <c r="C439">
        <v>2.2875999999999999</v>
      </c>
      <c r="D439">
        <v>8.3464999999999998E-2</v>
      </c>
      <c r="E439">
        <v>-22.231999999999999</v>
      </c>
      <c r="F439">
        <v>2.0531000000000001</v>
      </c>
      <c r="G439">
        <v>1.8692</v>
      </c>
      <c r="H439">
        <v>0.18387999999999999</v>
      </c>
      <c r="I439">
        <v>-48.719000000000001</v>
      </c>
      <c r="J439">
        <v>2.3711000000000002</v>
      </c>
      <c r="K439">
        <v>2.2303000000000002</v>
      </c>
      <c r="L439">
        <v>0.14077000000000001</v>
      </c>
      <c r="M439">
        <v>-48.719000000000001</v>
      </c>
      <c r="N439">
        <v>2.0531000000000001</v>
      </c>
      <c r="O439">
        <v>1.8348</v>
      </c>
      <c r="P439">
        <v>0.21825</v>
      </c>
    </row>
    <row r="440" spans="1:16" x14ac:dyDescent="0.3">
      <c r="A440">
        <v>-20.64</v>
      </c>
      <c r="B440">
        <v>1.1760999999999999</v>
      </c>
      <c r="C440">
        <v>1.8112999999999999</v>
      </c>
      <c r="D440">
        <v>-0.63522999999999996</v>
      </c>
      <c r="E440">
        <v>-20.64</v>
      </c>
      <c r="F440">
        <v>1</v>
      </c>
      <c r="G440">
        <v>1.5983000000000001</v>
      </c>
      <c r="H440">
        <v>-0.59828000000000003</v>
      </c>
      <c r="I440">
        <v>-51.51</v>
      </c>
      <c r="J440">
        <v>1.1760999999999999</v>
      </c>
      <c r="K440">
        <v>1.38</v>
      </c>
      <c r="L440">
        <v>-0.20394000000000001</v>
      </c>
      <c r="M440">
        <v>-51.51</v>
      </c>
      <c r="N440">
        <v>1</v>
      </c>
      <c r="O440">
        <v>1.3095000000000001</v>
      </c>
      <c r="P440">
        <v>-0.30952000000000002</v>
      </c>
    </row>
    <row r="441" spans="1:16" x14ac:dyDescent="0.3">
      <c r="A441">
        <v>-23.477</v>
      </c>
      <c r="B441">
        <v>2.8351000000000002</v>
      </c>
      <c r="C441">
        <v>2.6598999999999999</v>
      </c>
      <c r="D441">
        <v>0.17512</v>
      </c>
      <c r="E441">
        <v>-23.477</v>
      </c>
      <c r="F441">
        <v>2.1903000000000001</v>
      </c>
      <c r="G441">
        <v>2.081</v>
      </c>
      <c r="H441">
        <v>0.10934000000000001</v>
      </c>
      <c r="I441">
        <v>-46.351999999999997</v>
      </c>
      <c r="J441">
        <v>2.8351000000000002</v>
      </c>
      <c r="K441">
        <v>2.9514999999999998</v>
      </c>
      <c r="L441">
        <v>-0.11641</v>
      </c>
      <c r="M441">
        <v>-46.351999999999997</v>
      </c>
      <c r="N441">
        <v>2.1903000000000001</v>
      </c>
      <c r="O441">
        <v>2.2804000000000002</v>
      </c>
      <c r="P441">
        <v>-9.0025999999999995E-2</v>
      </c>
    </row>
    <row r="442" spans="1:16" x14ac:dyDescent="0.3">
      <c r="A442">
        <v>-24.111999999999998</v>
      </c>
      <c r="B442">
        <v>2.5899000000000001</v>
      </c>
      <c r="C442">
        <v>2.8498999999999999</v>
      </c>
      <c r="D442">
        <v>-0.26</v>
      </c>
      <c r="E442">
        <v>-24.111999999999998</v>
      </c>
      <c r="F442">
        <v>2.2252999999999998</v>
      </c>
      <c r="G442">
        <v>2.1890999999999998</v>
      </c>
      <c r="H442">
        <v>3.6236999999999998E-2</v>
      </c>
      <c r="I442">
        <v>-49.335999999999999</v>
      </c>
      <c r="J442">
        <v>2.5899000000000001</v>
      </c>
      <c r="K442">
        <v>2.0423</v>
      </c>
      <c r="L442">
        <v>0.54767999999999994</v>
      </c>
      <c r="M442">
        <v>-49.335999999999999</v>
      </c>
      <c r="N442">
        <v>2.2252999999999998</v>
      </c>
      <c r="O442">
        <v>1.7186999999999999</v>
      </c>
      <c r="P442">
        <v>0.50666</v>
      </c>
    </row>
    <row r="443" spans="1:16" x14ac:dyDescent="0.3">
      <c r="A443">
        <v>-24.292000000000002</v>
      </c>
      <c r="B443">
        <v>2.7825000000000002</v>
      </c>
      <c r="C443">
        <v>2.9037000000000002</v>
      </c>
      <c r="D443">
        <v>-0.12128</v>
      </c>
      <c r="E443">
        <v>-24.292000000000002</v>
      </c>
      <c r="F443">
        <v>2.2625000000000002</v>
      </c>
      <c r="G443">
        <v>2.2197</v>
      </c>
      <c r="H443">
        <v>4.2775000000000001E-2</v>
      </c>
      <c r="I443">
        <v>-47.176000000000002</v>
      </c>
      <c r="J443">
        <v>2.7825000000000002</v>
      </c>
      <c r="K443">
        <v>2.7004000000000001</v>
      </c>
      <c r="L443">
        <v>8.2067000000000001E-2</v>
      </c>
      <c r="M443">
        <v>-47.176000000000002</v>
      </c>
      <c r="N443">
        <v>2.2625000000000002</v>
      </c>
      <c r="O443">
        <v>2.1253000000000002</v>
      </c>
      <c r="P443">
        <v>0.13719999999999999</v>
      </c>
    </row>
    <row r="444" spans="1:16" x14ac:dyDescent="0.3">
      <c r="A444">
        <v>-23.004999999999999</v>
      </c>
      <c r="B444">
        <v>3.7797000000000001</v>
      </c>
      <c r="C444">
        <v>2.5186999999999999</v>
      </c>
      <c r="D444">
        <v>1.2609999999999999</v>
      </c>
      <c r="E444">
        <v>-23.004999999999999</v>
      </c>
      <c r="F444">
        <v>2.4579</v>
      </c>
      <c r="G444">
        <v>2.0007000000000001</v>
      </c>
      <c r="H444">
        <v>0.45721000000000001</v>
      </c>
      <c r="I444">
        <v>-46.838000000000001</v>
      </c>
      <c r="J444">
        <v>3.7797000000000001</v>
      </c>
      <c r="K444">
        <v>2.8033999999999999</v>
      </c>
      <c r="L444">
        <v>0.97631999999999997</v>
      </c>
      <c r="M444">
        <v>-46.838000000000001</v>
      </c>
      <c r="N444">
        <v>2.4579</v>
      </c>
      <c r="O444">
        <v>2.1888999999999998</v>
      </c>
      <c r="P444">
        <v>0.26898</v>
      </c>
    </row>
    <row r="445" spans="1:16" x14ac:dyDescent="0.3">
      <c r="A445">
        <v>-23.103999999999999</v>
      </c>
      <c r="B445">
        <v>2.3874</v>
      </c>
      <c r="C445">
        <v>2.5485000000000002</v>
      </c>
      <c r="D445">
        <v>-0.16109000000000001</v>
      </c>
      <c r="E445">
        <v>-23.103999999999999</v>
      </c>
      <c r="F445">
        <v>2.0531000000000001</v>
      </c>
      <c r="G445">
        <v>2.0175999999999998</v>
      </c>
      <c r="H445">
        <v>3.5489E-2</v>
      </c>
      <c r="I445">
        <v>-48.613</v>
      </c>
      <c r="J445">
        <v>2.3874</v>
      </c>
      <c r="K445">
        <v>2.2624</v>
      </c>
      <c r="L445">
        <v>0.12495000000000001</v>
      </c>
      <c r="M445">
        <v>-48.613</v>
      </c>
      <c r="N445">
        <v>2.0531000000000001</v>
      </c>
      <c r="O445">
        <v>1.8547</v>
      </c>
      <c r="P445">
        <v>0.19839999999999999</v>
      </c>
    </row>
    <row r="446" spans="1:16" x14ac:dyDescent="0.3">
      <c r="A446">
        <v>-22.254000000000001</v>
      </c>
      <c r="B446">
        <v>3.4929000000000001</v>
      </c>
      <c r="C446">
        <v>2.2940999999999998</v>
      </c>
      <c r="D446">
        <v>1.1988000000000001</v>
      </c>
      <c r="E446">
        <v>-22.254000000000001</v>
      </c>
      <c r="F446">
        <v>2.4314</v>
      </c>
      <c r="G446">
        <v>1.8729</v>
      </c>
      <c r="H446">
        <v>0.55845</v>
      </c>
      <c r="I446">
        <v>-47.82</v>
      </c>
      <c r="J446">
        <v>3.4929000000000001</v>
      </c>
      <c r="K446">
        <v>2.5042</v>
      </c>
      <c r="L446">
        <v>0.98873</v>
      </c>
      <c r="M446">
        <v>-47.82</v>
      </c>
      <c r="N446">
        <v>2.4314</v>
      </c>
      <c r="O446">
        <v>2.004</v>
      </c>
      <c r="P446">
        <v>0.42735000000000001</v>
      </c>
    </row>
    <row r="447" spans="1:16" x14ac:dyDescent="0.3">
      <c r="A447">
        <v>-20.641999999999999</v>
      </c>
      <c r="B447">
        <v>1.6128</v>
      </c>
      <c r="C447">
        <v>1.8121</v>
      </c>
      <c r="D447">
        <v>-0.19930999999999999</v>
      </c>
      <c r="E447">
        <v>-20.641999999999999</v>
      </c>
      <c r="F447">
        <v>1.5798000000000001</v>
      </c>
      <c r="G447">
        <v>1.5987</v>
      </c>
      <c r="H447">
        <v>-1.8936000000000001E-2</v>
      </c>
      <c r="I447">
        <v>-47.22</v>
      </c>
      <c r="J447">
        <v>1.6128</v>
      </c>
      <c r="K447">
        <v>2.6869000000000001</v>
      </c>
      <c r="L447">
        <v>-1.0741000000000001</v>
      </c>
      <c r="M447">
        <v>-47.22</v>
      </c>
      <c r="N447">
        <v>1.5798000000000001</v>
      </c>
      <c r="O447">
        <v>2.1168999999999998</v>
      </c>
      <c r="P447">
        <v>-0.53715000000000002</v>
      </c>
    </row>
    <row r="448" spans="1:16" x14ac:dyDescent="0.3">
      <c r="A448">
        <v>-21.734999999999999</v>
      </c>
      <c r="B448">
        <v>1.7403999999999999</v>
      </c>
      <c r="C448">
        <v>2.1389</v>
      </c>
      <c r="D448">
        <v>-0.39850999999999998</v>
      </c>
      <c r="E448">
        <v>-21.734999999999999</v>
      </c>
      <c r="F448">
        <v>1.5563</v>
      </c>
      <c r="G448">
        <v>1.7846</v>
      </c>
      <c r="H448">
        <v>-0.2283</v>
      </c>
      <c r="I448">
        <v>-46.972999999999999</v>
      </c>
      <c r="J448">
        <v>1.7403999999999999</v>
      </c>
      <c r="K448">
        <v>2.762</v>
      </c>
      <c r="L448">
        <v>-1.0217000000000001</v>
      </c>
      <c r="M448">
        <v>-46.972999999999999</v>
      </c>
      <c r="N448">
        <v>1.5563</v>
      </c>
      <c r="O448">
        <v>2.1633</v>
      </c>
      <c r="P448">
        <v>-0.60702999999999996</v>
      </c>
    </row>
    <row r="449" spans="1:16" x14ac:dyDescent="0.3">
      <c r="A449">
        <v>-23.265000000000001</v>
      </c>
      <c r="B449">
        <v>3.5472000000000001</v>
      </c>
      <c r="C449">
        <v>2.5966999999999998</v>
      </c>
      <c r="D449">
        <v>0.95047000000000004</v>
      </c>
      <c r="E449">
        <v>-23.265000000000001</v>
      </c>
      <c r="F449">
        <v>2.4518</v>
      </c>
      <c r="G449">
        <v>2.0449999999999999</v>
      </c>
      <c r="H449">
        <v>0.40677000000000002</v>
      </c>
      <c r="I449">
        <v>-47.3</v>
      </c>
      <c r="J449">
        <v>3.5472000000000001</v>
      </c>
      <c r="K449">
        <v>2.6625999999999999</v>
      </c>
      <c r="L449">
        <v>0.88453999999999999</v>
      </c>
      <c r="M449">
        <v>-47.3</v>
      </c>
      <c r="N449">
        <v>2.4518</v>
      </c>
      <c r="O449">
        <v>2.1019000000000001</v>
      </c>
      <c r="P449">
        <v>0.34988000000000002</v>
      </c>
    </row>
    <row r="450" spans="1:16" x14ac:dyDescent="0.3">
      <c r="A450">
        <v>-23.152999999999999</v>
      </c>
      <c r="B450">
        <v>2.9916999999999998</v>
      </c>
      <c r="C450">
        <v>2.5632000000000001</v>
      </c>
      <c r="D450">
        <v>0.42848999999999998</v>
      </c>
      <c r="E450">
        <v>-23.152999999999999</v>
      </c>
      <c r="F450">
        <v>2.3262999999999998</v>
      </c>
      <c r="G450">
        <v>2.0259</v>
      </c>
      <c r="H450">
        <v>0.30038999999999999</v>
      </c>
      <c r="I450">
        <v>-47.055999999999997</v>
      </c>
      <c r="J450">
        <v>2.9916999999999998</v>
      </c>
      <c r="K450">
        <v>2.7370000000000001</v>
      </c>
      <c r="L450">
        <v>0.25469999999999998</v>
      </c>
      <c r="M450">
        <v>-47.055999999999997</v>
      </c>
      <c r="N450">
        <v>2.3262999999999998</v>
      </c>
      <c r="O450">
        <v>2.1478000000000002</v>
      </c>
      <c r="P450">
        <v>0.17849000000000001</v>
      </c>
    </row>
    <row r="451" spans="1:16" x14ac:dyDescent="0.3">
      <c r="A451">
        <v>-20.335999999999999</v>
      </c>
      <c r="B451">
        <v>2.1173000000000002</v>
      </c>
      <c r="C451">
        <v>1.7204999999999999</v>
      </c>
      <c r="D451">
        <v>0.39674999999999999</v>
      </c>
      <c r="E451">
        <v>-20.335999999999999</v>
      </c>
      <c r="F451">
        <v>1.9294</v>
      </c>
      <c r="G451">
        <v>1.5466</v>
      </c>
      <c r="H451">
        <v>0.38279000000000002</v>
      </c>
      <c r="I451">
        <v>-47.78</v>
      </c>
      <c r="J451">
        <v>2.1173000000000002</v>
      </c>
      <c r="K451">
        <v>2.5162</v>
      </c>
      <c r="L451">
        <v>-0.39892</v>
      </c>
      <c r="M451">
        <v>-47.78</v>
      </c>
      <c r="N451">
        <v>1.9294</v>
      </c>
      <c r="O451">
        <v>2.0114000000000001</v>
      </c>
      <c r="P451">
        <v>-8.2028000000000004E-2</v>
      </c>
    </row>
    <row r="452" spans="1:16" x14ac:dyDescent="0.3">
      <c r="A452">
        <v>-20.687000000000001</v>
      </c>
      <c r="B452">
        <v>1.6901999999999999</v>
      </c>
      <c r="C452">
        <v>1.8254999999999999</v>
      </c>
      <c r="D452">
        <v>-0.1353</v>
      </c>
      <c r="E452">
        <v>-20.687000000000001</v>
      </c>
      <c r="F452">
        <v>1.4914000000000001</v>
      </c>
      <c r="G452">
        <v>1.6063000000000001</v>
      </c>
      <c r="H452">
        <v>-0.11498</v>
      </c>
      <c r="I452">
        <v>-48.412999999999997</v>
      </c>
      <c r="J452">
        <v>1.6901999999999999</v>
      </c>
      <c r="K452">
        <v>2.3233000000000001</v>
      </c>
      <c r="L452">
        <v>-0.63314999999999999</v>
      </c>
      <c r="M452">
        <v>-48.412999999999997</v>
      </c>
      <c r="N452">
        <v>1.4914000000000001</v>
      </c>
      <c r="O452">
        <v>1.8923000000000001</v>
      </c>
      <c r="P452">
        <v>-0.40094999999999997</v>
      </c>
    </row>
    <row r="453" spans="1:16" x14ac:dyDescent="0.3">
      <c r="A453">
        <v>-21.254000000000001</v>
      </c>
      <c r="B453">
        <v>3.0855999999999999</v>
      </c>
      <c r="C453">
        <v>1.9952000000000001</v>
      </c>
      <c r="D453">
        <v>1.0905</v>
      </c>
      <c r="E453">
        <v>-21.254000000000001</v>
      </c>
      <c r="F453">
        <v>2.3711000000000002</v>
      </c>
      <c r="G453">
        <v>1.7029000000000001</v>
      </c>
      <c r="H453">
        <v>0.66820999999999997</v>
      </c>
      <c r="I453">
        <v>-48.32</v>
      </c>
      <c r="J453">
        <v>3.0855999999999999</v>
      </c>
      <c r="K453">
        <v>2.3517000000000001</v>
      </c>
      <c r="L453">
        <v>0.73394000000000004</v>
      </c>
      <c r="M453">
        <v>-48.32</v>
      </c>
      <c r="N453">
        <v>2.3711000000000002</v>
      </c>
      <c r="O453">
        <v>1.9097999999999999</v>
      </c>
      <c r="P453">
        <v>0.46123999999999998</v>
      </c>
    </row>
    <row r="454" spans="1:16" x14ac:dyDescent="0.3">
      <c r="A454">
        <v>-23.305</v>
      </c>
      <c r="B454">
        <v>3.3147000000000002</v>
      </c>
      <c r="C454">
        <v>2.6084999999999998</v>
      </c>
      <c r="D454">
        <v>0.70623000000000002</v>
      </c>
      <c r="E454">
        <v>-23.305</v>
      </c>
      <c r="F454">
        <v>2.3927</v>
      </c>
      <c r="G454">
        <v>2.0516999999999999</v>
      </c>
      <c r="H454">
        <v>0.34098000000000001</v>
      </c>
      <c r="I454">
        <v>-45.97</v>
      </c>
      <c r="J454">
        <v>3.3147000000000002</v>
      </c>
      <c r="K454">
        <v>3.0678000000000001</v>
      </c>
      <c r="L454">
        <v>0.24687000000000001</v>
      </c>
      <c r="M454">
        <v>-45.97</v>
      </c>
      <c r="N454">
        <v>2.3927</v>
      </c>
      <c r="O454">
        <v>2.3523000000000001</v>
      </c>
      <c r="P454">
        <v>4.0443E-2</v>
      </c>
    </row>
    <row r="455" spans="1:16" x14ac:dyDescent="0.3">
      <c r="A455">
        <v>-20.884</v>
      </c>
      <c r="B455">
        <v>1.6901999999999999</v>
      </c>
      <c r="C455">
        <v>1.8844000000000001</v>
      </c>
      <c r="D455">
        <v>-0.19417999999999999</v>
      </c>
      <c r="E455">
        <v>-20.884</v>
      </c>
      <c r="F455">
        <v>1.6435</v>
      </c>
      <c r="G455">
        <v>1.6397999999999999</v>
      </c>
      <c r="H455">
        <v>3.6166000000000002E-3</v>
      </c>
      <c r="I455">
        <v>-49.573</v>
      </c>
      <c r="J455">
        <v>1.6901999999999999</v>
      </c>
      <c r="K455">
        <v>1.97</v>
      </c>
      <c r="L455">
        <v>-0.27979999999999999</v>
      </c>
      <c r="M455">
        <v>-49.573</v>
      </c>
      <c r="N455">
        <v>1.6435</v>
      </c>
      <c r="O455">
        <v>1.6739999999999999</v>
      </c>
      <c r="P455">
        <v>-3.0554000000000001E-2</v>
      </c>
    </row>
    <row r="456" spans="1:16" x14ac:dyDescent="0.3">
      <c r="A456">
        <v>-24.698</v>
      </c>
      <c r="B456">
        <v>2.5489999999999999</v>
      </c>
      <c r="C456">
        <v>3.0251999999999999</v>
      </c>
      <c r="D456">
        <v>-0.47622999999999999</v>
      </c>
      <c r="E456">
        <v>-24.698</v>
      </c>
      <c r="F456">
        <v>2.3243</v>
      </c>
      <c r="G456">
        <v>2.2888000000000002</v>
      </c>
      <c r="H456">
        <v>3.5503E-2</v>
      </c>
      <c r="I456">
        <v>-48.005000000000003</v>
      </c>
      <c r="J456">
        <v>2.5489999999999999</v>
      </c>
      <c r="K456">
        <v>2.4479000000000002</v>
      </c>
      <c r="L456">
        <v>0.10113999999999999</v>
      </c>
      <c r="M456">
        <v>-48.005000000000003</v>
      </c>
      <c r="N456">
        <v>2.3243</v>
      </c>
      <c r="O456">
        <v>1.9692000000000001</v>
      </c>
      <c r="P456">
        <v>0.35504999999999998</v>
      </c>
    </row>
    <row r="457" spans="1:16" x14ac:dyDescent="0.3">
      <c r="A457">
        <v>-22.707000000000001</v>
      </c>
      <c r="B457">
        <v>3.2208999999999999</v>
      </c>
      <c r="C457">
        <v>2.4296000000000002</v>
      </c>
      <c r="D457">
        <v>0.79130999999999996</v>
      </c>
      <c r="E457">
        <v>-22.707000000000001</v>
      </c>
      <c r="F457">
        <v>2.3384999999999998</v>
      </c>
      <c r="G457">
        <v>1.95</v>
      </c>
      <c r="H457">
        <v>0.38850000000000001</v>
      </c>
      <c r="I457">
        <v>-46.981999999999999</v>
      </c>
      <c r="J457">
        <v>3.2208999999999999</v>
      </c>
      <c r="K457">
        <v>2.7593000000000001</v>
      </c>
      <c r="L457">
        <v>0.46156999999999998</v>
      </c>
      <c r="M457">
        <v>-46.981999999999999</v>
      </c>
      <c r="N457">
        <v>2.3384999999999998</v>
      </c>
      <c r="O457">
        <v>2.1616</v>
      </c>
      <c r="P457">
        <v>0.17680999999999999</v>
      </c>
    </row>
    <row r="458" spans="1:16" x14ac:dyDescent="0.3">
      <c r="A458">
        <v>-20.268000000000001</v>
      </c>
      <c r="B458">
        <v>2.3837999999999999</v>
      </c>
      <c r="C458">
        <v>1.7000999999999999</v>
      </c>
      <c r="D458">
        <v>0.68376000000000003</v>
      </c>
      <c r="E458">
        <v>-20.268000000000001</v>
      </c>
      <c r="F458">
        <v>1.8976</v>
      </c>
      <c r="G458">
        <v>1.5349999999999999</v>
      </c>
      <c r="H458">
        <v>0.36264000000000002</v>
      </c>
      <c r="I458">
        <v>-50.55</v>
      </c>
      <c r="J458">
        <v>2.3837999999999999</v>
      </c>
      <c r="K458">
        <v>1.6724000000000001</v>
      </c>
      <c r="L458">
        <v>0.71145000000000003</v>
      </c>
      <c r="M458">
        <v>-50.55</v>
      </c>
      <c r="N458">
        <v>1.8976</v>
      </c>
      <c r="O458">
        <v>1.4901</v>
      </c>
      <c r="P458">
        <v>0.40749999999999997</v>
      </c>
    </row>
    <row r="459" spans="1:16" x14ac:dyDescent="0.3">
      <c r="A459">
        <v>-23.257000000000001</v>
      </c>
      <c r="B459">
        <v>2.5415999999999999</v>
      </c>
      <c r="C459">
        <v>2.5939999999999999</v>
      </c>
      <c r="D459">
        <v>-5.2455000000000002E-2</v>
      </c>
      <c r="E459">
        <v>-23.257000000000001</v>
      </c>
      <c r="F459">
        <v>2.1583999999999999</v>
      </c>
      <c r="G459">
        <v>2.0434999999999999</v>
      </c>
      <c r="H459">
        <v>0.11486</v>
      </c>
      <c r="I459">
        <v>-45.694000000000003</v>
      </c>
      <c r="J459">
        <v>2.5415999999999999</v>
      </c>
      <c r="K459">
        <v>3.1518999999999999</v>
      </c>
      <c r="L459">
        <v>-0.61031999999999997</v>
      </c>
      <c r="M459">
        <v>-45.694000000000003</v>
      </c>
      <c r="N459">
        <v>2.1583999999999999</v>
      </c>
      <c r="O459">
        <v>2.4041999999999999</v>
      </c>
      <c r="P459">
        <v>-0.24582000000000001</v>
      </c>
    </row>
    <row r="460" spans="1:16" x14ac:dyDescent="0.3">
      <c r="A460">
        <v>-23.53</v>
      </c>
      <c r="B460">
        <v>2.1903000000000001</v>
      </c>
      <c r="C460">
        <v>2.6758000000000002</v>
      </c>
      <c r="D460">
        <v>-0.48547000000000001</v>
      </c>
      <c r="E460">
        <v>-23.53</v>
      </c>
      <c r="F460">
        <v>1.9444999999999999</v>
      </c>
      <c r="G460">
        <v>2.09</v>
      </c>
      <c r="H460">
        <v>-0.14552999999999999</v>
      </c>
      <c r="I460">
        <v>-46.905000000000001</v>
      </c>
      <c r="J460">
        <v>2.1903000000000001</v>
      </c>
      <c r="K460">
        <v>2.7827999999999999</v>
      </c>
      <c r="L460">
        <v>-0.59248000000000001</v>
      </c>
      <c r="M460">
        <v>-46.905000000000001</v>
      </c>
      <c r="N460">
        <v>1.9444999999999999</v>
      </c>
      <c r="O460">
        <v>2.1762000000000001</v>
      </c>
      <c r="P460">
        <v>-0.23168</v>
      </c>
    </row>
    <row r="461" spans="1:16" x14ac:dyDescent="0.3">
      <c r="A461">
        <v>-21.021999999999998</v>
      </c>
      <c r="B461">
        <v>2.8351000000000002</v>
      </c>
      <c r="C461">
        <v>1.9258</v>
      </c>
      <c r="D461">
        <v>0.90929000000000004</v>
      </c>
      <c r="E461">
        <v>-21.021999999999998</v>
      </c>
      <c r="F461">
        <v>2.3096000000000001</v>
      </c>
      <c r="G461">
        <v>1.6634</v>
      </c>
      <c r="H461">
        <v>0.64624999999999999</v>
      </c>
      <c r="I461">
        <v>-47.765000000000001</v>
      </c>
      <c r="J461">
        <v>2.8351000000000002</v>
      </c>
      <c r="K461">
        <v>2.5207999999999999</v>
      </c>
      <c r="L461">
        <v>0.31426999999999999</v>
      </c>
      <c r="M461">
        <v>-47.765000000000001</v>
      </c>
      <c r="N461">
        <v>2.3096000000000001</v>
      </c>
      <c r="O461">
        <v>2.0143</v>
      </c>
      <c r="P461">
        <v>0.29535</v>
      </c>
    </row>
    <row r="462" spans="1:16" x14ac:dyDescent="0.3">
      <c r="A462">
        <v>-23.103000000000002</v>
      </c>
      <c r="B462">
        <v>2.5670000000000002</v>
      </c>
      <c r="C462">
        <v>2.5480999999999998</v>
      </c>
      <c r="D462">
        <v>1.8911000000000001E-2</v>
      </c>
      <c r="E462">
        <v>-23.103000000000002</v>
      </c>
      <c r="F462">
        <v>2.1398999999999999</v>
      </c>
      <c r="G462">
        <v>2.0173999999999999</v>
      </c>
      <c r="H462">
        <v>0.1225</v>
      </c>
      <c r="I462">
        <v>-46.738</v>
      </c>
      <c r="J462">
        <v>2.5670000000000002</v>
      </c>
      <c r="K462">
        <v>2.8336999999999999</v>
      </c>
      <c r="L462">
        <v>-0.26665</v>
      </c>
      <c r="M462">
        <v>-46.738</v>
      </c>
      <c r="N462">
        <v>2.1398999999999999</v>
      </c>
      <c r="O462">
        <v>2.2075999999999998</v>
      </c>
      <c r="P462">
        <v>-6.7705000000000001E-2</v>
      </c>
    </row>
    <row r="463" spans="1:16" x14ac:dyDescent="0.3">
      <c r="A463">
        <v>-22.295999999999999</v>
      </c>
      <c r="B463">
        <v>3.6520000000000001</v>
      </c>
      <c r="C463">
        <v>2.3066</v>
      </c>
      <c r="D463">
        <v>1.3452999999999999</v>
      </c>
      <c r="E463">
        <v>-22.295999999999999</v>
      </c>
      <c r="F463">
        <v>2.4712999999999998</v>
      </c>
      <c r="G463">
        <v>1.88</v>
      </c>
      <c r="H463">
        <v>0.59126000000000001</v>
      </c>
      <c r="I463">
        <v>-48.558</v>
      </c>
      <c r="J463">
        <v>3.6520000000000001</v>
      </c>
      <c r="K463">
        <v>2.2793000000000001</v>
      </c>
      <c r="L463">
        <v>1.3727</v>
      </c>
      <c r="M463">
        <v>-48.558</v>
      </c>
      <c r="N463">
        <v>2.4712999999999998</v>
      </c>
      <c r="O463">
        <v>1.8651</v>
      </c>
      <c r="P463">
        <v>0.60621999999999998</v>
      </c>
    </row>
    <row r="464" spans="1:16" x14ac:dyDescent="0.3">
      <c r="A464">
        <v>-20.312000000000001</v>
      </c>
      <c r="B464">
        <v>1.0414000000000001</v>
      </c>
      <c r="C464">
        <v>1.7133</v>
      </c>
      <c r="D464">
        <v>-0.67188000000000003</v>
      </c>
      <c r="E464">
        <v>-20.312000000000001</v>
      </c>
      <c r="F464">
        <v>1</v>
      </c>
      <c r="G464">
        <v>1.5425</v>
      </c>
      <c r="H464">
        <v>-0.54251000000000005</v>
      </c>
      <c r="I464">
        <v>-47.588999999999999</v>
      </c>
      <c r="J464">
        <v>1.0414000000000001</v>
      </c>
      <c r="K464">
        <v>2.5746000000000002</v>
      </c>
      <c r="L464">
        <v>-1.5331999999999999</v>
      </c>
      <c r="M464">
        <v>-47.588999999999999</v>
      </c>
      <c r="N464">
        <v>1</v>
      </c>
      <c r="O464">
        <v>2.0474999999999999</v>
      </c>
      <c r="P464">
        <v>-1.0475000000000001</v>
      </c>
    </row>
    <row r="465" spans="1:16" x14ac:dyDescent="0.3">
      <c r="A465">
        <v>-22.931000000000001</v>
      </c>
      <c r="B465">
        <v>3.4093</v>
      </c>
      <c r="C465">
        <v>2.4965999999999999</v>
      </c>
      <c r="D465">
        <v>0.91269999999999996</v>
      </c>
      <c r="E465">
        <v>-22.931000000000001</v>
      </c>
      <c r="F465">
        <v>2.3464</v>
      </c>
      <c r="G465">
        <v>1.9881</v>
      </c>
      <c r="H465">
        <v>0.35830000000000001</v>
      </c>
      <c r="I465">
        <v>-46.273000000000003</v>
      </c>
      <c r="J465">
        <v>3.4093</v>
      </c>
      <c r="K465">
        <v>2.9752999999999998</v>
      </c>
      <c r="L465">
        <v>0.43397000000000002</v>
      </c>
      <c r="M465">
        <v>-46.273000000000003</v>
      </c>
      <c r="N465">
        <v>2.3464</v>
      </c>
      <c r="O465">
        <v>2.2951000000000001</v>
      </c>
      <c r="P465">
        <v>5.1279999999999999E-2</v>
      </c>
    </row>
    <row r="466" spans="1:16" x14ac:dyDescent="0.3">
      <c r="A466">
        <v>-22.251000000000001</v>
      </c>
      <c r="B466">
        <v>1.0414000000000001</v>
      </c>
      <c r="C466">
        <v>2.2932999999999999</v>
      </c>
      <c r="D466">
        <v>-1.2519</v>
      </c>
      <c r="E466">
        <v>-22.251000000000001</v>
      </c>
      <c r="F466">
        <v>0.95423999999999998</v>
      </c>
      <c r="G466">
        <v>1.8724000000000001</v>
      </c>
      <c r="H466">
        <v>-0.91817000000000004</v>
      </c>
      <c r="I466">
        <v>-50.768999999999998</v>
      </c>
      <c r="J466">
        <v>1.0414000000000001</v>
      </c>
      <c r="K466">
        <v>1.6059000000000001</v>
      </c>
      <c r="L466">
        <v>-0.5645</v>
      </c>
      <c r="M466">
        <v>-50.768999999999998</v>
      </c>
      <c r="N466">
        <v>0.95423999999999998</v>
      </c>
      <c r="O466">
        <v>1.4491000000000001</v>
      </c>
      <c r="P466">
        <v>-0.49481999999999998</v>
      </c>
    </row>
    <row r="467" spans="1:16" x14ac:dyDescent="0.3">
      <c r="A467">
        <v>-21.053999999999998</v>
      </c>
      <c r="B467">
        <v>1.9731000000000001</v>
      </c>
      <c r="C467">
        <v>1.9351</v>
      </c>
      <c r="D467">
        <v>3.8008E-2</v>
      </c>
      <c r="E467">
        <v>-21.053999999999998</v>
      </c>
      <c r="F467">
        <v>1.7924</v>
      </c>
      <c r="G467">
        <v>1.6687000000000001</v>
      </c>
      <c r="H467">
        <v>0.12368999999999999</v>
      </c>
      <c r="I467">
        <v>-49.686</v>
      </c>
      <c r="J467">
        <v>1.9731000000000001</v>
      </c>
      <c r="K467">
        <v>1.9356</v>
      </c>
      <c r="L467">
        <v>3.7534999999999999E-2</v>
      </c>
      <c r="M467">
        <v>-49.686</v>
      </c>
      <c r="N467">
        <v>1.7924</v>
      </c>
      <c r="O467">
        <v>1.6528</v>
      </c>
      <c r="P467">
        <v>0.13963999999999999</v>
      </c>
    </row>
    <row r="468" spans="1:16" x14ac:dyDescent="0.3">
      <c r="A468">
        <v>-22.013000000000002</v>
      </c>
      <c r="B468">
        <v>0.30103000000000002</v>
      </c>
      <c r="C468">
        <v>2.2221000000000002</v>
      </c>
      <c r="D468">
        <v>-1.9211</v>
      </c>
      <c r="E468">
        <v>-22.013000000000002</v>
      </c>
      <c r="F468">
        <v>0</v>
      </c>
      <c r="G468">
        <v>1.8319000000000001</v>
      </c>
      <c r="H468">
        <v>-1.8319000000000001</v>
      </c>
      <c r="I468">
        <v>-49.790999999999997</v>
      </c>
      <c r="J468">
        <v>0.30103000000000002</v>
      </c>
      <c r="K468">
        <v>1.9037999999999999</v>
      </c>
      <c r="L468">
        <v>-1.6027</v>
      </c>
      <c r="M468">
        <v>-49.790999999999997</v>
      </c>
      <c r="N468">
        <v>0</v>
      </c>
      <c r="O468">
        <v>1.6331</v>
      </c>
      <c r="P468">
        <v>-1.6331</v>
      </c>
    </row>
    <row r="469" spans="1:16" x14ac:dyDescent="0.3">
      <c r="A469">
        <v>-23.082999999999998</v>
      </c>
      <c r="B469">
        <v>2.0569000000000002</v>
      </c>
      <c r="C469">
        <v>2.5419999999999998</v>
      </c>
      <c r="D469">
        <v>-0.48508000000000001</v>
      </c>
      <c r="E469">
        <v>-23.082999999999998</v>
      </c>
      <c r="F469">
        <v>1.8808</v>
      </c>
      <c r="G469">
        <v>2.0139</v>
      </c>
      <c r="H469">
        <v>-0.13308</v>
      </c>
      <c r="I469">
        <v>-47.798000000000002</v>
      </c>
      <c r="J469">
        <v>2.0569000000000002</v>
      </c>
      <c r="K469">
        <v>2.5108000000000001</v>
      </c>
      <c r="L469">
        <v>-0.45388000000000001</v>
      </c>
      <c r="M469">
        <v>-47.798000000000002</v>
      </c>
      <c r="N469">
        <v>1.8808</v>
      </c>
      <c r="O469">
        <v>2.0081000000000002</v>
      </c>
      <c r="P469">
        <v>-0.12728999999999999</v>
      </c>
    </row>
    <row r="470" spans="1:16" x14ac:dyDescent="0.3">
      <c r="A470">
        <v>-23.187999999999999</v>
      </c>
      <c r="B470">
        <v>3.8664000000000001</v>
      </c>
      <c r="C470">
        <v>2.5733999999999999</v>
      </c>
      <c r="D470">
        <v>1.2929999999999999</v>
      </c>
      <c r="E470">
        <v>-23.187999999999999</v>
      </c>
      <c r="F470">
        <v>2.5236999999999998</v>
      </c>
      <c r="G470">
        <v>2.0318000000000001</v>
      </c>
      <c r="H470">
        <v>0.49197000000000002</v>
      </c>
      <c r="I470">
        <v>-46.884999999999998</v>
      </c>
      <c r="J470">
        <v>3.8664000000000001</v>
      </c>
      <c r="K470">
        <v>2.7888999999999999</v>
      </c>
      <c r="L470">
        <v>1.0774999999999999</v>
      </c>
      <c r="M470">
        <v>-46.884999999999998</v>
      </c>
      <c r="N470">
        <v>2.5236999999999998</v>
      </c>
      <c r="O470">
        <v>2.1798999999999999</v>
      </c>
      <c r="P470">
        <v>0.34383000000000002</v>
      </c>
    </row>
    <row r="471" spans="1:16" x14ac:dyDescent="0.3">
      <c r="A471">
        <v>-21.510999999999999</v>
      </c>
      <c r="B471">
        <v>2.3262999999999998</v>
      </c>
      <c r="C471">
        <v>2.0720000000000001</v>
      </c>
      <c r="D471">
        <v>0.25435000000000002</v>
      </c>
      <c r="E471">
        <v>-21.510999999999999</v>
      </c>
      <c r="F471">
        <v>2.0644999999999998</v>
      </c>
      <c r="G471">
        <v>1.7464999999999999</v>
      </c>
      <c r="H471">
        <v>0.31791000000000003</v>
      </c>
      <c r="I471">
        <v>-51.433999999999997</v>
      </c>
      <c r="J471">
        <v>2.3262999999999998</v>
      </c>
      <c r="K471">
        <v>1.4032</v>
      </c>
      <c r="L471">
        <v>0.92317000000000005</v>
      </c>
      <c r="M471">
        <v>-51.433999999999997</v>
      </c>
      <c r="N471">
        <v>2.0644999999999998</v>
      </c>
      <c r="O471">
        <v>1.3238000000000001</v>
      </c>
      <c r="P471">
        <v>0.74063999999999997</v>
      </c>
    </row>
    <row r="472" spans="1:16" x14ac:dyDescent="0.3">
      <c r="A472">
        <v>-24.321000000000002</v>
      </c>
      <c r="B472">
        <v>2.7084000000000001</v>
      </c>
      <c r="C472">
        <v>2.9123000000000001</v>
      </c>
      <c r="D472">
        <v>-0.20391000000000001</v>
      </c>
      <c r="E472">
        <v>-24.321000000000002</v>
      </c>
      <c r="F472">
        <v>2.2877999999999998</v>
      </c>
      <c r="G472">
        <v>2.2246000000000001</v>
      </c>
      <c r="H472">
        <v>6.3242999999999994E-2</v>
      </c>
      <c r="I472">
        <v>-47.634999999999998</v>
      </c>
      <c r="J472">
        <v>2.7084000000000001</v>
      </c>
      <c r="K472">
        <v>2.5604</v>
      </c>
      <c r="L472">
        <v>0.14802999999999999</v>
      </c>
      <c r="M472">
        <v>-47.634999999999998</v>
      </c>
      <c r="N472">
        <v>2.2877999999999998</v>
      </c>
      <c r="O472">
        <v>2.0388000000000002</v>
      </c>
      <c r="P472">
        <v>0.24904999999999999</v>
      </c>
    </row>
    <row r="473" spans="1:16" x14ac:dyDescent="0.3">
      <c r="A473">
        <v>-23.936</v>
      </c>
      <c r="B473">
        <v>3.2907000000000002</v>
      </c>
      <c r="C473">
        <v>2.7972000000000001</v>
      </c>
      <c r="D473">
        <v>0.49353000000000002</v>
      </c>
      <c r="E473">
        <v>-23.936</v>
      </c>
      <c r="F473">
        <v>2.415</v>
      </c>
      <c r="G473">
        <v>2.1591</v>
      </c>
      <c r="H473">
        <v>0.25591999999999998</v>
      </c>
      <c r="I473">
        <v>-47.082000000000001</v>
      </c>
      <c r="J473">
        <v>3.2907000000000002</v>
      </c>
      <c r="K473">
        <v>2.7290999999999999</v>
      </c>
      <c r="L473">
        <v>0.56162000000000001</v>
      </c>
      <c r="M473">
        <v>-47.082000000000001</v>
      </c>
      <c r="N473">
        <v>2.415</v>
      </c>
      <c r="O473">
        <v>2.1429999999999998</v>
      </c>
      <c r="P473">
        <v>0.27200000000000002</v>
      </c>
    </row>
    <row r="474" spans="1:16" x14ac:dyDescent="0.3">
      <c r="A474">
        <v>-23.087</v>
      </c>
      <c r="B474">
        <v>2.6484000000000001</v>
      </c>
      <c r="C474">
        <v>2.5432999999999999</v>
      </c>
      <c r="D474">
        <v>0.10507</v>
      </c>
      <c r="E474">
        <v>-23.087</v>
      </c>
      <c r="F474">
        <v>2.2014</v>
      </c>
      <c r="G474">
        <v>2.0146000000000002</v>
      </c>
      <c r="H474">
        <v>0.18676000000000001</v>
      </c>
      <c r="I474">
        <v>-45.191000000000003</v>
      </c>
      <c r="J474">
        <v>2.6484000000000001</v>
      </c>
      <c r="K474">
        <v>3.3050999999999999</v>
      </c>
      <c r="L474">
        <v>-0.65673000000000004</v>
      </c>
      <c r="M474">
        <v>-45.191000000000003</v>
      </c>
      <c r="N474">
        <v>2.2014</v>
      </c>
      <c r="O474">
        <v>2.4988000000000001</v>
      </c>
      <c r="P474">
        <v>-0.29743000000000003</v>
      </c>
    </row>
    <row r="475" spans="1:16" x14ac:dyDescent="0.3">
      <c r="A475">
        <v>-23.053999999999998</v>
      </c>
      <c r="B475">
        <v>1.6532</v>
      </c>
      <c r="C475">
        <v>2.5333999999999999</v>
      </c>
      <c r="D475">
        <v>-0.88022999999999996</v>
      </c>
      <c r="E475">
        <v>-23.053999999999998</v>
      </c>
      <c r="F475">
        <v>1.5315000000000001</v>
      </c>
      <c r="G475">
        <v>2.0089999999999999</v>
      </c>
      <c r="H475">
        <v>-0.47755999999999998</v>
      </c>
      <c r="I475">
        <v>-47.834000000000003</v>
      </c>
      <c r="J475">
        <v>1.6532</v>
      </c>
      <c r="K475">
        <v>2.4998999999999998</v>
      </c>
      <c r="L475">
        <v>-0.84672000000000003</v>
      </c>
      <c r="M475">
        <v>-47.834000000000003</v>
      </c>
      <c r="N475">
        <v>1.5315000000000001</v>
      </c>
      <c r="O475">
        <v>2.0013999999999998</v>
      </c>
      <c r="P475">
        <v>-0.46992</v>
      </c>
    </row>
    <row r="476" spans="1:16" x14ac:dyDescent="0.3">
      <c r="A476">
        <v>-21.164999999999999</v>
      </c>
      <c r="B476">
        <v>0.84509999999999996</v>
      </c>
      <c r="C476">
        <v>1.9683999999999999</v>
      </c>
      <c r="D476">
        <v>-1.1233</v>
      </c>
      <c r="E476">
        <v>-21.164999999999999</v>
      </c>
      <c r="F476">
        <v>0.69896999999999998</v>
      </c>
      <c r="G476">
        <v>1.6876</v>
      </c>
      <c r="H476">
        <v>-0.98863999999999996</v>
      </c>
      <c r="I476">
        <v>-51.040999999999997</v>
      </c>
      <c r="J476">
        <v>0.84509999999999996</v>
      </c>
      <c r="K476">
        <v>1.5229999999999999</v>
      </c>
      <c r="L476">
        <v>-0.67795000000000005</v>
      </c>
      <c r="M476">
        <v>-51.040999999999997</v>
      </c>
      <c r="N476">
        <v>0.69896999999999998</v>
      </c>
      <c r="O476">
        <v>1.3978999999999999</v>
      </c>
      <c r="P476">
        <v>-0.69891000000000003</v>
      </c>
    </row>
    <row r="477" spans="1:16" x14ac:dyDescent="0.3">
      <c r="A477">
        <v>-22.57</v>
      </c>
      <c r="B477">
        <v>2.1760999999999999</v>
      </c>
      <c r="C477">
        <v>2.3887</v>
      </c>
      <c r="D477">
        <v>-0.21260000000000001</v>
      </c>
      <c r="E477">
        <v>-22.57</v>
      </c>
      <c r="F477">
        <v>1.9684999999999999</v>
      </c>
      <c r="G477">
        <v>1.9267000000000001</v>
      </c>
      <c r="H477">
        <v>4.1780999999999999E-2</v>
      </c>
      <c r="I477">
        <v>-44.893000000000001</v>
      </c>
      <c r="J477">
        <v>2.1760999999999999</v>
      </c>
      <c r="K477">
        <v>3.3957999999999999</v>
      </c>
      <c r="L477">
        <v>-1.2197</v>
      </c>
      <c r="M477">
        <v>-44.893000000000001</v>
      </c>
      <c r="N477">
        <v>1.9684999999999999</v>
      </c>
      <c r="O477">
        <v>2.5548999999999999</v>
      </c>
      <c r="P477">
        <v>-0.58636999999999995</v>
      </c>
    </row>
    <row r="478" spans="1:16" x14ac:dyDescent="0.3">
      <c r="A478">
        <v>-22.184999999999999</v>
      </c>
      <c r="B478">
        <v>2.9394999999999998</v>
      </c>
      <c r="C478">
        <v>2.2736000000000001</v>
      </c>
      <c r="D478">
        <v>0.66588000000000003</v>
      </c>
      <c r="E478">
        <v>-22.184999999999999</v>
      </c>
      <c r="F478">
        <v>2.3521999999999998</v>
      </c>
      <c r="G478">
        <v>1.8613</v>
      </c>
      <c r="H478">
        <v>0.49092999999999998</v>
      </c>
      <c r="I478">
        <v>-47.389000000000003</v>
      </c>
      <c r="J478">
        <v>2.9394999999999998</v>
      </c>
      <c r="K478">
        <v>2.6355</v>
      </c>
      <c r="L478">
        <v>0.30399999999999999</v>
      </c>
      <c r="M478">
        <v>-47.389000000000003</v>
      </c>
      <c r="N478">
        <v>2.3521999999999998</v>
      </c>
      <c r="O478">
        <v>2.0851999999999999</v>
      </c>
      <c r="P478">
        <v>0.26701000000000003</v>
      </c>
    </row>
    <row r="479" spans="1:16" x14ac:dyDescent="0.3">
      <c r="A479">
        <v>-22.597999999999999</v>
      </c>
      <c r="B479">
        <v>2.6627999999999998</v>
      </c>
      <c r="C479">
        <v>2.3969</v>
      </c>
      <c r="D479">
        <v>0.26585999999999999</v>
      </c>
      <c r="E479">
        <v>-22.597999999999999</v>
      </c>
      <c r="F479">
        <v>2.2454999999999998</v>
      </c>
      <c r="G479">
        <v>1.9314</v>
      </c>
      <c r="H479">
        <v>0.31414999999999998</v>
      </c>
      <c r="I479">
        <v>-48.798999999999999</v>
      </c>
      <c r="J479">
        <v>2.6627999999999998</v>
      </c>
      <c r="K479">
        <v>2.206</v>
      </c>
      <c r="L479">
        <v>0.45677000000000001</v>
      </c>
      <c r="M479">
        <v>-48.798999999999999</v>
      </c>
      <c r="N479">
        <v>2.2454999999999998</v>
      </c>
      <c r="O479">
        <v>1.8198000000000001</v>
      </c>
      <c r="P479">
        <v>0.42570999999999998</v>
      </c>
    </row>
    <row r="480" spans="1:16" x14ac:dyDescent="0.3">
      <c r="A480">
        <v>-22.562000000000001</v>
      </c>
      <c r="B480">
        <v>3.4729000000000001</v>
      </c>
      <c r="C480">
        <v>2.3862999999999999</v>
      </c>
      <c r="D480">
        <v>1.0866</v>
      </c>
      <c r="E480">
        <v>-22.562000000000001</v>
      </c>
      <c r="F480">
        <v>2.3856000000000002</v>
      </c>
      <c r="G480">
        <v>1.9254</v>
      </c>
      <c r="H480">
        <v>0.46024999999999999</v>
      </c>
      <c r="I480">
        <v>-47.402000000000001</v>
      </c>
      <c r="J480">
        <v>3.4729000000000001</v>
      </c>
      <c r="K480">
        <v>2.6315</v>
      </c>
      <c r="L480">
        <v>0.84140999999999999</v>
      </c>
      <c r="M480">
        <v>-47.402000000000001</v>
      </c>
      <c r="N480">
        <v>2.3856000000000002</v>
      </c>
      <c r="O480">
        <v>2.0827</v>
      </c>
      <c r="P480">
        <v>0.30292999999999998</v>
      </c>
    </row>
    <row r="481" spans="1:16" x14ac:dyDescent="0.3">
      <c r="A481">
        <v>-22.52</v>
      </c>
      <c r="B481">
        <v>2.7938000000000001</v>
      </c>
      <c r="C481">
        <v>2.3738999999999999</v>
      </c>
      <c r="D481">
        <v>0.41993000000000003</v>
      </c>
      <c r="E481">
        <v>-22.52</v>
      </c>
      <c r="F481">
        <v>2.2528999999999999</v>
      </c>
      <c r="G481">
        <v>1.9182999999999999</v>
      </c>
      <c r="H481">
        <v>0.33459</v>
      </c>
      <c r="I481">
        <v>-46.661000000000001</v>
      </c>
      <c r="J481">
        <v>2.7938000000000001</v>
      </c>
      <c r="K481">
        <v>2.8571</v>
      </c>
      <c r="L481">
        <v>-6.3273999999999997E-2</v>
      </c>
      <c r="M481">
        <v>-46.661000000000001</v>
      </c>
      <c r="N481">
        <v>2.2528999999999999</v>
      </c>
      <c r="O481">
        <v>2.222</v>
      </c>
      <c r="P481">
        <v>3.0817000000000001E-2</v>
      </c>
    </row>
    <row r="482" spans="1:16" x14ac:dyDescent="0.3">
      <c r="A482">
        <v>-21.672000000000001</v>
      </c>
      <c r="B482">
        <v>2.6385000000000001</v>
      </c>
      <c r="C482">
        <v>2.1202000000000001</v>
      </c>
      <c r="D482">
        <v>0.51832999999999996</v>
      </c>
      <c r="E482">
        <v>-21.672000000000001</v>
      </c>
      <c r="F482">
        <v>2.2122000000000002</v>
      </c>
      <c r="G482">
        <v>1.774</v>
      </c>
      <c r="H482">
        <v>0.43823000000000001</v>
      </c>
      <c r="I482">
        <v>-49.750999999999998</v>
      </c>
      <c r="J482">
        <v>2.6385000000000001</v>
      </c>
      <c r="K482">
        <v>1.9157</v>
      </c>
      <c r="L482">
        <v>0.72274000000000005</v>
      </c>
      <c r="M482">
        <v>-49.750999999999998</v>
      </c>
      <c r="N482">
        <v>2.2122000000000002</v>
      </c>
      <c r="O482">
        <v>1.6405000000000001</v>
      </c>
      <c r="P482">
        <v>0.57169999999999999</v>
      </c>
    </row>
    <row r="483" spans="1:16" x14ac:dyDescent="0.3">
      <c r="A483">
        <v>-22.731999999999999</v>
      </c>
      <c r="B483">
        <v>2.6200999999999999</v>
      </c>
      <c r="C483">
        <v>2.4369999999999998</v>
      </c>
      <c r="D483">
        <v>0.18310000000000001</v>
      </c>
      <c r="E483">
        <v>-22.731999999999999</v>
      </c>
      <c r="F483">
        <v>2.2067999999999999</v>
      </c>
      <c r="G483">
        <v>1.9541999999999999</v>
      </c>
      <c r="H483">
        <v>0.25263000000000002</v>
      </c>
      <c r="I483">
        <v>-45.124000000000002</v>
      </c>
      <c r="J483">
        <v>2.6200999999999999</v>
      </c>
      <c r="K483">
        <v>3.3254000000000001</v>
      </c>
      <c r="L483">
        <v>-0.70523000000000002</v>
      </c>
      <c r="M483">
        <v>-45.124000000000002</v>
      </c>
      <c r="N483">
        <v>2.2067999999999999</v>
      </c>
      <c r="O483">
        <v>2.5114000000000001</v>
      </c>
      <c r="P483">
        <v>-0.30453000000000002</v>
      </c>
    </row>
    <row r="484" spans="1:16" x14ac:dyDescent="0.3">
      <c r="A484">
        <v>-23.087</v>
      </c>
      <c r="B484">
        <v>2.3096000000000001</v>
      </c>
      <c r="C484">
        <v>2.5432000000000001</v>
      </c>
      <c r="D484">
        <v>-0.23361000000000001</v>
      </c>
      <c r="E484">
        <v>-23.087</v>
      </c>
      <c r="F484">
        <v>1.9912000000000001</v>
      </c>
      <c r="G484">
        <v>2.0146000000000002</v>
      </c>
      <c r="H484">
        <v>-2.3387000000000002E-2</v>
      </c>
      <c r="I484">
        <v>-46.945999999999998</v>
      </c>
      <c r="J484">
        <v>2.3096000000000001</v>
      </c>
      <c r="K484">
        <v>2.7703000000000002</v>
      </c>
      <c r="L484">
        <v>-0.46061999999999997</v>
      </c>
      <c r="M484">
        <v>-46.945999999999998</v>
      </c>
      <c r="N484">
        <v>1.9912000000000001</v>
      </c>
      <c r="O484">
        <v>2.1684000000000001</v>
      </c>
      <c r="P484">
        <v>-0.17718</v>
      </c>
    </row>
    <row r="485" spans="1:16" x14ac:dyDescent="0.3">
      <c r="A485">
        <v>-21.722999999999999</v>
      </c>
      <c r="B485">
        <v>1.7242999999999999</v>
      </c>
      <c r="C485">
        <v>2.1354000000000002</v>
      </c>
      <c r="D485">
        <v>-0.41116000000000003</v>
      </c>
      <c r="E485">
        <v>-21.722999999999999</v>
      </c>
      <c r="F485">
        <v>1.6021000000000001</v>
      </c>
      <c r="G485">
        <v>1.7826</v>
      </c>
      <c r="H485">
        <v>-0.18057999999999999</v>
      </c>
      <c r="I485">
        <v>-51.018000000000001</v>
      </c>
      <c r="J485">
        <v>1.7242999999999999</v>
      </c>
      <c r="K485">
        <v>1.5298</v>
      </c>
      <c r="L485">
        <v>0.19447999999999999</v>
      </c>
      <c r="M485">
        <v>-51.018000000000001</v>
      </c>
      <c r="N485">
        <v>1.6021000000000001</v>
      </c>
      <c r="O485">
        <v>1.4019999999999999</v>
      </c>
      <c r="P485">
        <v>0.20000999999999999</v>
      </c>
    </row>
    <row r="486" spans="1:16" x14ac:dyDescent="0.3">
      <c r="A486">
        <v>-22.431999999999999</v>
      </c>
      <c r="B486">
        <v>0.60206000000000004</v>
      </c>
      <c r="C486">
        <v>2.3473000000000002</v>
      </c>
      <c r="D486">
        <v>-1.7452000000000001</v>
      </c>
      <c r="E486">
        <v>-22.431999999999999</v>
      </c>
      <c r="F486">
        <v>0.60206000000000004</v>
      </c>
      <c r="G486">
        <v>1.9031</v>
      </c>
      <c r="H486">
        <v>-1.3010999999999999</v>
      </c>
      <c r="I486">
        <v>-49.523000000000003</v>
      </c>
      <c r="J486">
        <v>0.60206000000000004</v>
      </c>
      <c r="K486">
        <v>1.9853000000000001</v>
      </c>
      <c r="L486">
        <v>-1.3832</v>
      </c>
      <c r="M486">
        <v>-49.523000000000003</v>
      </c>
      <c r="N486">
        <v>0.60206000000000004</v>
      </c>
      <c r="O486">
        <v>1.6834</v>
      </c>
      <c r="P486">
        <v>-1.0813999999999999</v>
      </c>
    </row>
    <row r="487" spans="1:16" x14ac:dyDescent="0.3">
      <c r="A487">
        <v>-21.552</v>
      </c>
      <c r="B487">
        <v>2.738</v>
      </c>
      <c r="C487">
        <v>2.0840999999999998</v>
      </c>
      <c r="D487">
        <v>0.65390999999999999</v>
      </c>
      <c r="E487">
        <v>-21.552</v>
      </c>
      <c r="F487">
        <v>2.3054000000000001</v>
      </c>
      <c r="G487">
        <v>1.7534000000000001</v>
      </c>
      <c r="H487">
        <v>0.55191999999999997</v>
      </c>
      <c r="I487">
        <v>-47.7</v>
      </c>
      <c r="J487">
        <v>2.738</v>
      </c>
      <c r="K487">
        <v>2.5406</v>
      </c>
      <c r="L487">
        <v>0.19738</v>
      </c>
      <c r="M487">
        <v>-47.7</v>
      </c>
      <c r="N487">
        <v>2.3054000000000001</v>
      </c>
      <c r="O487">
        <v>2.0265</v>
      </c>
      <c r="P487">
        <v>0.27882000000000001</v>
      </c>
    </row>
    <row r="488" spans="1:16" x14ac:dyDescent="0.3">
      <c r="A488">
        <v>-22.414000000000001</v>
      </c>
      <c r="B488">
        <v>1.2553000000000001</v>
      </c>
      <c r="C488">
        <v>2.3418999999999999</v>
      </c>
      <c r="D488">
        <v>-1.0867</v>
      </c>
      <c r="E488">
        <v>-22.414000000000001</v>
      </c>
      <c r="F488">
        <v>1.2303999999999999</v>
      </c>
      <c r="G488">
        <v>1.9000999999999999</v>
      </c>
      <c r="H488">
        <v>-0.66966000000000003</v>
      </c>
      <c r="I488">
        <v>-49.82</v>
      </c>
      <c r="J488">
        <v>1.2553000000000001</v>
      </c>
      <c r="K488">
        <v>1.8948</v>
      </c>
      <c r="L488">
        <v>-0.63949</v>
      </c>
      <c r="M488">
        <v>-49.82</v>
      </c>
      <c r="N488">
        <v>1.2303999999999999</v>
      </c>
      <c r="O488">
        <v>1.6274999999999999</v>
      </c>
      <c r="P488">
        <v>-0.39707999999999999</v>
      </c>
    </row>
    <row r="489" spans="1:16" x14ac:dyDescent="0.3">
      <c r="A489">
        <v>-22.343</v>
      </c>
      <c r="B489">
        <v>1.2040999999999999</v>
      </c>
      <c r="C489">
        <v>2.3209</v>
      </c>
      <c r="D489">
        <v>-1.1168</v>
      </c>
      <c r="E489">
        <v>-22.343</v>
      </c>
      <c r="F489">
        <v>1.1138999999999999</v>
      </c>
      <c r="G489">
        <v>1.8880999999999999</v>
      </c>
      <c r="H489">
        <v>-0.77419000000000004</v>
      </c>
      <c r="I489">
        <v>-50.389000000000003</v>
      </c>
      <c r="J489">
        <v>1.2040999999999999</v>
      </c>
      <c r="K489">
        <v>1.7214</v>
      </c>
      <c r="L489">
        <v>-0.51729999999999998</v>
      </c>
      <c r="M489">
        <v>-50.389000000000003</v>
      </c>
      <c r="N489">
        <v>1.1138999999999999</v>
      </c>
      <c r="O489">
        <v>1.5204</v>
      </c>
      <c r="P489">
        <v>-0.40649000000000002</v>
      </c>
    </row>
    <row r="490" spans="1:16" x14ac:dyDescent="0.3">
      <c r="A490">
        <v>-22.506</v>
      </c>
      <c r="B490">
        <v>1.7323999999999999</v>
      </c>
      <c r="C490">
        <v>2.3694000000000002</v>
      </c>
      <c r="D490">
        <v>-0.63698999999999995</v>
      </c>
      <c r="E490">
        <v>-22.506</v>
      </c>
      <c r="F490">
        <v>1.5798000000000001</v>
      </c>
      <c r="G490">
        <v>1.9157</v>
      </c>
      <c r="H490">
        <v>-0.33594000000000002</v>
      </c>
      <c r="I490">
        <v>-48.710999999999999</v>
      </c>
      <c r="J490">
        <v>1.7323999999999999</v>
      </c>
      <c r="K490">
        <v>2.2326000000000001</v>
      </c>
      <c r="L490">
        <v>-0.50017999999999996</v>
      </c>
      <c r="M490">
        <v>-48.710999999999999</v>
      </c>
      <c r="N490">
        <v>1.5798000000000001</v>
      </c>
      <c r="O490">
        <v>1.8362000000000001</v>
      </c>
      <c r="P490">
        <v>-0.25645000000000001</v>
      </c>
    </row>
    <row r="491" spans="1:16" x14ac:dyDescent="0.3">
      <c r="A491">
        <v>-20.800999999999998</v>
      </c>
      <c r="B491">
        <v>2.2671999999999999</v>
      </c>
      <c r="C491">
        <v>1.8595999999999999</v>
      </c>
      <c r="D491">
        <v>0.40755000000000002</v>
      </c>
      <c r="E491">
        <v>-20.800999999999998</v>
      </c>
      <c r="F491">
        <v>2.0333999999999999</v>
      </c>
      <c r="G491">
        <v>1.6257999999999999</v>
      </c>
      <c r="H491">
        <v>0.40766999999999998</v>
      </c>
      <c r="I491">
        <v>-49.963000000000001</v>
      </c>
      <c r="J491">
        <v>2.2671999999999999</v>
      </c>
      <c r="K491">
        <v>1.8511</v>
      </c>
      <c r="L491">
        <v>0.41603000000000001</v>
      </c>
      <c r="M491">
        <v>-49.963000000000001</v>
      </c>
      <c r="N491">
        <v>2.0333999999999999</v>
      </c>
      <c r="O491">
        <v>1.6006</v>
      </c>
      <c r="P491">
        <v>0.43285000000000001</v>
      </c>
    </row>
    <row r="492" spans="1:16" x14ac:dyDescent="0.3">
      <c r="A492">
        <v>-20.149999999999999</v>
      </c>
      <c r="B492">
        <v>0.84509999999999996</v>
      </c>
      <c r="C492">
        <v>1.6648000000000001</v>
      </c>
      <c r="D492">
        <v>-0.81969999999999998</v>
      </c>
      <c r="E492">
        <v>-20.149999999999999</v>
      </c>
      <c r="F492">
        <v>0.84509999999999996</v>
      </c>
      <c r="G492">
        <v>1.5148999999999999</v>
      </c>
      <c r="H492">
        <v>-0.66983999999999999</v>
      </c>
      <c r="I492">
        <v>-50.198</v>
      </c>
      <c r="J492">
        <v>0.84509999999999996</v>
      </c>
      <c r="K492">
        <v>1.7798</v>
      </c>
      <c r="L492">
        <v>-0.93472</v>
      </c>
      <c r="M492">
        <v>-50.198</v>
      </c>
      <c r="N492">
        <v>0.84509999999999996</v>
      </c>
      <c r="O492">
        <v>1.5565</v>
      </c>
      <c r="P492">
        <v>-0.71142000000000005</v>
      </c>
    </row>
    <row r="493" spans="1:16" x14ac:dyDescent="0.3">
      <c r="A493">
        <v>-20.643000000000001</v>
      </c>
      <c r="B493">
        <v>2.1492</v>
      </c>
      <c r="C493">
        <v>1.8124</v>
      </c>
      <c r="D493">
        <v>0.33681</v>
      </c>
      <c r="E493">
        <v>-20.643000000000001</v>
      </c>
      <c r="F493">
        <v>1.9395</v>
      </c>
      <c r="G493">
        <v>1.5989</v>
      </c>
      <c r="H493">
        <v>0.34061999999999998</v>
      </c>
      <c r="I493">
        <v>-50.228000000000002</v>
      </c>
      <c r="J493">
        <v>2.1492</v>
      </c>
      <c r="K493">
        <v>1.7706999999999999</v>
      </c>
      <c r="L493">
        <v>0.37851000000000001</v>
      </c>
      <c r="M493">
        <v>-50.228000000000002</v>
      </c>
      <c r="N493">
        <v>1.9395</v>
      </c>
      <c r="O493">
        <v>1.5508999999999999</v>
      </c>
      <c r="P493">
        <v>0.38862999999999998</v>
      </c>
    </row>
    <row r="494" spans="1:16" x14ac:dyDescent="0.3">
      <c r="A494">
        <v>-23.547000000000001</v>
      </c>
      <c r="B494">
        <v>2.9876999999999998</v>
      </c>
      <c r="C494">
        <v>2.681</v>
      </c>
      <c r="D494">
        <v>0.30662</v>
      </c>
      <c r="E494">
        <v>-23.547000000000001</v>
      </c>
      <c r="F494">
        <v>2.2671999999999999</v>
      </c>
      <c r="G494">
        <v>2.093</v>
      </c>
      <c r="H494">
        <v>0.17418</v>
      </c>
      <c r="I494">
        <v>-47.183999999999997</v>
      </c>
      <c r="J494">
        <v>2.9876999999999998</v>
      </c>
      <c r="K494">
        <v>2.6977000000000002</v>
      </c>
      <c r="L494">
        <v>0.28993000000000002</v>
      </c>
      <c r="M494">
        <v>-47.183999999999997</v>
      </c>
      <c r="N494">
        <v>2.2671999999999999</v>
      </c>
      <c r="O494">
        <v>2.1236000000000002</v>
      </c>
      <c r="P494">
        <v>0.14357</v>
      </c>
    </row>
    <row r="495" spans="1:16" x14ac:dyDescent="0.3">
      <c r="A495">
        <v>-23.321999999999999</v>
      </c>
      <c r="B495">
        <v>3.5695000000000001</v>
      </c>
      <c r="C495">
        <v>2.6137000000000001</v>
      </c>
      <c r="D495">
        <v>0.95574999999999999</v>
      </c>
      <c r="E495">
        <v>-23.321999999999999</v>
      </c>
      <c r="F495">
        <v>2.4518</v>
      </c>
      <c r="G495">
        <v>2.0547</v>
      </c>
      <c r="H495">
        <v>0.39706999999999998</v>
      </c>
      <c r="I495">
        <v>-46.59</v>
      </c>
      <c r="J495">
        <v>3.5695000000000001</v>
      </c>
      <c r="K495">
        <v>2.8788</v>
      </c>
      <c r="L495">
        <v>0.69071000000000005</v>
      </c>
      <c r="M495">
        <v>-46.59</v>
      </c>
      <c r="N495">
        <v>2.4518</v>
      </c>
      <c r="O495">
        <v>2.2355</v>
      </c>
      <c r="P495">
        <v>0.21632999999999999</v>
      </c>
    </row>
    <row r="496" spans="1:16" x14ac:dyDescent="0.3">
      <c r="A496">
        <v>-23.003</v>
      </c>
      <c r="B496">
        <v>2.7972999999999999</v>
      </c>
      <c r="C496">
        <v>2.5183</v>
      </c>
      <c r="D496">
        <v>0.27898000000000001</v>
      </c>
      <c r="E496">
        <v>-23.003</v>
      </c>
      <c r="F496">
        <v>2.2404999999999999</v>
      </c>
      <c r="G496">
        <v>2.0004</v>
      </c>
      <c r="H496">
        <v>0.24013000000000001</v>
      </c>
      <c r="I496">
        <v>-49.317999999999998</v>
      </c>
      <c r="J496">
        <v>2.7972999999999999</v>
      </c>
      <c r="K496">
        <v>2.0478000000000001</v>
      </c>
      <c r="L496">
        <v>0.74951999999999996</v>
      </c>
      <c r="M496">
        <v>-49.317999999999998</v>
      </c>
      <c r="N496">
        <v>2.2404999999999999</v>
      </c>
      <c r="O496">
        <v>1.722</v>
      </c>
      <c r="P496">
        <v>0.51851000000000003</v>
      </c>
    </row>
    <row r="497" spans="1:16" x14ac:dyDescent="0.3">
      <c r="A497">
        <v>-22.11</v>
      </c>
      <c r="B497">
        <v>0.90308999999999995</v>
      </c>
      <c r="C497">
        <v>2.2511999999999999</v>
      </c>
      <c r="D497">
        <v>-1.3481000000000001</v>
      </c>
      <c r="E497">
        <v>-22.11</v>
      </c>
      <c r="F497">
        <v>0.90308999999999995</v>
      </c>
      <c r="G497">
        <v>1.8485</v>
      </c>
      <c r="H497">
        <v>-0.94538999999999995</v>
      </c>
      <c r="I497">
        <v>-51.968000000000004</v>
      </c>
      <c r="J497">
        <v>0.90308999999999995</v>
      </c>
      <c r="K497">
        <v>1.2403999999999999</v>
      </c>
      <c r="L497">
        <v>-0.33726</v>
      </c>
      <c r="M497">
        <v>-51.968000000000004</v>
      </c>
      <c r="N497">
        <v>0.90308999999999995</v>
      </c>
      <c r="O497">
        <v>1.2232000000000001</v>
      </c>
      <c r="P497">
        <v>-0.32013999999999998</v>
      </c>
    </row>
    <row r="498" spans="1:16" x14ac:dyDescent="0.3">
      <c r="A498">
        <v>-22.61</v>
      </c>
      <c r="B498">
        <v>1.0414000000000001</v>
      </c>
      <c r="C498">
        <v>2.4007999999999998</v>
      </c>
      <c r="D498">
        <v>-1.3593999999999999</v>
      </c>
      <c r="E498">
        <v>-22.61</v>
      </c>
      <c r="F498">
        <v>1</v>
      </c>
      <c r="G498">
        <v>1.9336</v>
      </c>
      <c r="H498">
        <v>-0.93355999999999995</v>
      </c>
      <c r="I498">
        <v>-50.668999999999997</v>
      </c>
      <c r="J498">
        <v>1.0414000000000001</v>
      </c>
      <c r="K498">
        <v>1.6362000000000001</v>
      </c>
      <c r="L498">
        <v>-0.59484000000000004</v>
      </c>
      <c r="M498">
        <v>-50.668999999999997</v>
      </c>
      <c r="N498">
        <v>1</v>
      </c>
      <c r="O498">
        <v>1.4678</v>
      </c>
      <c r="P498">
        <v>-0.46779999999999999</v>
      </c>
    </row>
    <row r="499" spans="1:16" x14ac:dyDescent="0.3">
      <c r="A499">
        <v>-21.259</v>
      </c>
      <c r="B499">
        <v>1.4472</v>
      </c>
      <c r="C499">
        <v>1.9964999999999999</v>
      </c>
      <c r="D499">
        <v>-0.54928999999999994</v>
      </c>
      <c r="E499">
        <v>-21.259</v>
      </c>
      <c r="F499">
        <v>1.4472</v>
      </c>
      <c r="G499">
        <v>1.7036</v>
      </c>
      <c r="H499">
        <v>-0.25642999999999999</v>
      </c>
      <c r="I499">
        <v>-49.14</v>
      </c>
      <c r="J499">
        <v>1.4472</v>
      </c>
      <c r="K499">
        <v>2.1019999999999999</v>
      </c>
      <c r="L499">
        <v>-0.65485000000000004</v>
      </c>
      <c r="M499">
        <v>-49.14</v>
      </c>
      <c r="N499">
        <v>1.4472</v>
      </c>
      <c r="O499">
        <v>1.7556</v>
      </c>
      <c r="P499">
        <v>-0.30841000000000002</v>
      </c>
    </row>
    <row r="500" spans="1:16" x14ac:dyDescent="0.3">
      <c r="A500">
        <v>-21.794</v>
      </c>
      <c r="B500">
        <v>0</v>
      </c>
      <c r="C500">
        <v>2.1566999999999998</v>
      </c>
      <c r="D500">
        <v>-2.1566999999999998</v>
      </c>
      <c r="E500">
        <v>-21.794</v>
      </c>
      <c r="F500">
        <v>0</v>
      </c>
      <c r="G500">
        <v>1.7947</v>
      </c>
      <c r="H500">
        <v>-1.7947</v>
      </c>
      <c r="I500">
        <v>-51.183</v>
      </c>
      <c r="J500">
        <v>0</v>
      </c>
      <c r="K500">
        <v>1.4797</v>
      </c>
      <c r="L500">
        <v>-1.4797</v>
      </c>
      <c r="M500">
        <v>-51.183</v>
      </c>
      <c r="N500">
        <v>0</v>
      </c>
      <c r="O500">
        <v>1.3711</v>
      </c>
      <c r="P500">
        <v>-1.3711</v>
      </c>
    </row>
    <row r="501" spans="1:16" x14ac:dyDescent="0.3">
      <c r="A501">
        <v>-22.215</v>
      </c>
      <c r="B501">
        <v>3.0607000000000002</v>
      </c>
      <c r="C501">
        <v>2.2825000000000002</v>
      </c>
      <c r="D501">
        <v>0.77824000000000004</v>
      </c>
      <c r="E501">
        <v>-22.215</v>
      </c>
      <c r="F501">
        <v>2.3159999999999998</v>
      </c>
      <c r="G501">
        <v>1.8663000000000001</v>
      </c>
      <c r="H501">
        <v>0.44969999999999999</v>
      </c>
      <c r="I501">
        <v>-49.951999999999998</v>
      </c>
      <c r="J501">
        <v>3.0607000000000002</v>
      </c>
      <c r="K501">
        <v>1.8548</v>
      </c>
      <c r="L501">
        <v>1.2059</v>
      </c>
      <c r="M501">
        <v>-49.951999999999998</v>
      </c>
      <c r="N501">
        <v>2.3159999999999998</v>
      </c>
      <c r="O501">
        <v>1.6028</v>
      </c>
      <c r="P501">
        <v>0.71316000000000002</v>
      </c>
    </row>
    <row r="502" spans="1:16" x14ac:dyDescent="0.3">
      <c r="A502">
        <v>-22.148</v>
      </c>
      <c r="B502">
        <v>2.4843000000000002</v>
      </c>
      <c r="C502">
        <v>2.2624</v>
      </c>
      <c r="D502">
        <v>0.22191</v>
      </c>
      <c r="E502">
        <v>-22.148</v>
      </c>
      <c r="F502">
        <v>2.1461000000000001</v>
      </c>
      <c r="G502">
        <v>1.8549</v>
      </c>
      <c r="H502">
        <v>0.29126999999999997</v>
      </c>
      <c r="I502">
        <v>-51.170999999999999</v>
      </c>
      <c r="J502">
        <v>2.4843000000000002</v>
      </c>
      <c r="K502">
        <v>1.4834000000000001</v>
      </c>
      <c r="L502">
        <v>1.0008999999999999</v>
      </c>
      <c r="M502">
        <v>-51.170999999999999</v>
      </c>
      <c r="N502">
        <v>2.1461000000000001</v>
      </c>
      <c r="O502">
        <v>1.3734</v>
      </c>
      <c r="P502">
        <v>0.77276999999999996</v>
      </c>
    </row>
    <row r="503" spans="1:16" x14ac:dyDescent="0.3">
      <c r="A503">
        <v>-21.603000000000002</v>
      </c>
      <c r="B503">
        <v>3.1732</v>
      </c>
      <c r="C503">
        <v>2.0994000000000002</v>
      </c>
      <c r="D503">
        <v>1.0738000000000001</v>
      </c>
      <c r="E503">
        <v>-21.603000000000002</v>
      </c>
      <c r="F503">
        <v>2.3944999999999999</v>
      </c>
      <c r="G503">
        <v>1.7622</v>
      </c>
      <c r="H503">
        <v>0.63229999999999997</v>
      </c>
      <c r="I503">
        <v>-48.368000000000002</v>
      </c>
      <c r="J503">
        <v>3.1732</v>
      </c>
      <c r="K503">
        <v>2.3372999999999999</v>
      </c>
      <c r="L503">
        <v>0.83592</v>
      </c>
      <c r="M503">
        <v>-48.368000000000002</v>
      </c>
      <c r="N503">
        <v>2.3944999999999999</v>
      </c>
      <c r="O503">
        <v>1.9009</v>
      </c>
      <c r="P503">
        <v>0.49353999999999998</v>
      </c>
    </row>
    <row r="504" spans="1:16" x14ac:dyDescent="0.3">
      <c r="A504">
        <v>-23.669</v>
      </c>
      <c r="B504">
        <v>2.3180999999999998</v>
      </c>
      <c r="C504">
        <v>2.7174999999999998</v>
      </c>
      <c r="D504">
        <v>-0.39943000000000001</v>
      </c>
      <c r="E504">
        <v>-23.669</v>
      </c>
      <c r="F504">
        <v>1.9541999999999999</v>
      </c>
      <c r="G504">
        <v>2.1137000000000001</v>
      </c>
      <c r="H504">
        <v>-0.15948999999999999</v>
      </c>
      <c r="I504">
        <v>-46.457999999999998</v>
      </c>
      <c r="J504">
        <v>2.3180999999999998</v>
      </c>
      <c r="K504">
        <v>2.919</v>
      </c>
      <c r="L504">
        <v>-0.60091000000000006</v>
      </c>
      <c r="M504">
        <v>-46.457999999999998</v>
      </c>
      <c r="N504">
        <v>1.9541999999999999</v>
      </c>
      <c r="O504">
        <v>2.2603</v>
      </c>
      <c r="P504">
        <v>-0.30603999999999998</v>
      </c>
    </row>
    <row r="505" spans="1:16" x14ac:dyDescent="0.3">
      <c r="A505">
        <v>-21.18</v>
      </c>
      <c r="B505">
        <v>1.9085000000000001</v>
      </c>
      <c r="C505">
        <v>1.9729000000000001</v>
      </c>
      <c r="D505">
        <v>-6.4454999999999998E-2</v>
      </c>
      <c r="E505">
        <v>-21.18</v>
      </c>
      <c r="F505">
        <v>1.6901999999999999</v>
      </c>
      <c r="G505">
        <v>1.6901999999999999</v>
      </c>
      <c r="H505" s="4">
        <v>-1.4919000000000001E-5</v>
      </c>
      <c r="I505">
        <v>-49.582000000000001</v>
      </c>
      <c r="J505">
        <v>1.9085000000000001</v>
      </c>
      <c r="K505">
        <v>1.9674</v>
      </c>
      <c r="L505">
        <v>-5.8869999999999999E-2</v>
      </c>
      <c r="M505">
        <v>-49.582000000000001</v>
      </c>
      <c r="N505">
        <v>1.6901999999999999</v>
      </c>
      <c r="O505">
        <v>1.6724000000000001</v>
      </c>
      <c r="P505">
        <v>1.7822000000000001E-2</v>
      </c>
    </row>
    <row r="506" spans="1:16" x14ac:dyDescent="0.3">
      <c r="A506">
        <v>-20.353999999999999</v>
      </c>
      <c r="B506">
        <v>2.3180999999999998</v>
      </c>
      <c r="C506">
        <v>1.7259</v>
      </c>
      <c r="D506">
        <v>0.59221000000000001</v>
      </c>
      <c r="E506">
        <v>-20.353999999999999</v>
      </c>
      <c r="F506">
        <v>2.0792000000000002</v>
      </c>
      <c r="G506">
        <v>1.5497000000000001</v>
      </c>
      <c r="H506">
        <v>0.52951999999999999</v>
      </c>
      <c r="I506">
        <v>-50.182000000000002</v>
      </c>
      <c r="J506">
        <v>2.3180999999999998</v>
      </c>
      <c r="K506">
        <v>1.7846</v>
      </c>
      <c r="L506">
        <v>0.53342999999999996</v>
      </c>
      <c r="M506">
        <v>-50.182000000000002</v>
      </c>
      <c r="N506">
        <v>2.0792000000000002</v>
      </c>
      <c r="O506">
        <v>1.5595000000000001</v>
      </c>
      <c r="P506">
        <v>0.51968999999999999</v>
      </c>
    </row>
    <row r="507" spans="1:16" x14ac:dyDescent="0.3">
      <c r="A507">
        <v>-19.966999999999999</v>
      </c>
      <c r="B507">
        <v>1.2040999999999999</v>
      </c>
      <c r="C507">
        <v>1.6101000000000001</v>
      </c>
      <c r="D507">
        <v>-0.40594999999999998</v>
      </c>
      <c r="E507">
        <v>-19.966999999999999</v>
      </c>
      <c r="F507">
        <v>1.1138999999999999</v>
      </c>
      <c r="G507">
        <v>1.4838</v>
      </c>
      <c r="H507">
        <v>-0.36986000000000002</v>
      </c>
      <c r="I507">
        <v>-50.622</v>
      </c>
      <c r="J507">
        <v>1.2040999999999999</v>
      </c>
      <c r="K507">
        <v>1.6505000000000001</v>
      </c>
      <c r="L507">
        <v>-0.44639000000000001</v>
      </c>
      <c r="M507">
        <v>-50.622</v>
      </c>
      <c r="N507">
        <v>1.1138999999999999</v>
      </c>
      <c r="O507">
        <v>1.4765999999999999</v>
      </c>
      <c r="P507">
        <v>-0.36269000000000001</v>
      </c>
    </row>
    <row r="508" spans="1:16" x14ac:dyDescent="0.3">
      <c r="A508">
        <v>-20.177</v>
      </c>
      <c r="B508">
        <v>2.4456000000000002</v>
      </c>
      <c r="C508">
        <v>1.6729000000000001</v>
      </c>
      <c r="D508">
        <v>0.77268999999999999</v>
      </c>
      <c r="E508">
        <v>-20.177</v>
      </c>
      <c r="F508">
        <v>2.0718999999999999</v>
      </c>
      <c r="G508">
        <v>1.5196000000000001</v>
      </c>
      <c r="H508">
        <v>0.55232999999999999</v>
      </c>
      <c r="I508">
        <v>-48.029000000000003</v>
      </c>
      <c r="J508">
        <v>2.4456000000000002</v>
      </c>
      <c r="K508">
        <v>2.4403999999999999</v>
      </c>
      <c r="L508">
        <v>5.2408000000000003E-3</v>
      </c>
      <c r="M508">
        <v>-48.029000000000003</v>
      </c>
      <c r="N508">
        <v>2.0718999999999999</v>
      </c>
      <c r="O508">
        <v>1.9645999999999999</v>
      </c>
      <c r="P508">
        <v>0.10728</v>
      </c>
    </row>
    <row r="509" spans="1:16" x14ac:dyDescent="0.3">
      <c r="A509">
        <v>-22.411999999999999</v>
      </c>
      <c r="B509">
        <v>3.1</v>
      </c>
      <c r="C509">
        <v>2.3412999999999999</v>
      </c>
      <c r="D509">
        <v>0.75871</v>
      </c>
      <c r="E509">
        <v>-22.411999999999999</v>
      </c>
      <c r="F509">
        <v>2.5065</v>
      </c>
      <c r="G509">
        <v>1.8997999999999999</v>
      </c>
      <c r="H509">
        <v>0.60675000000000001</v>
      </c>
      <c r="I509">
        <v>-48.451999999999998</v>
      </c>
      <c r="J509">
        <v>3.1</v>
      </c>
      <c r="K509">
        <v>2.3117000000000001</v>
      </c>
      <c r="L509">
        <v>0.78835999999999995</v>
      </c>
      <c r="M509">
        <v>-48.451999999999998</v>
      </c>
      <c r="N509">
        <v>2.5065</v>
      </c>
      <c r="O509">
        <v>1.8851</v>
      </c>
      <c r="P509">
        <v>0.62141999999999997</v>
      </c>
    </row>
    <row r="510" spans="1:16" x14ac:dyDescent="0.3">
      <c r="A510">
        <v>-19.981000000000002</v>
      </c>
      <c r="B510">
        <v>2.5038</v>
      </c>
      <c r="C510">
        <v>1.6141000000000001</v>
      </c>
      <c r="D510">
        <v>0.88968000000000003</v>
      </c>
      <c r="E510">
        <v>-19.981000000000002</v>
      </c>
      <c r="F510">
        <v>2.0253000000000001</v>
      </c>
      <c r="G510">
        <v>1.4861</v>
      </c>
      <c r="H510">
        <v>0.53920999999999997</v>
      </c>
      <c r="I510">
        <v>-50.137999999999998</v>
      </c>
      <c r="J510">
        <v>2.5038</v>
      </c>
      <c r="K510">
        <v>1.7979000000000001</v>
      </c>
      <c r="L510">
        <v>0.70594000000000001</v>
      </c>
      <c r="M510">
        <v>-50.137999999999998</v>
      </c>
      <c r="N510">
        <v>2.0253000000000001</v>
      </c>
      <c r="O510">
        <v>1.5677000000000001</v>
      </c>
      <c r="P510">
        <v>0.45765</v>
      </c>
    </row>
    <row r="511" spans="1:16" x14ac:dyDescent="0.3">
      <c r="A511">
        <v>-24.283999999999999</v>
      </c>
      <c r="B511">
        <v>3.5375999999999999</v>
      </c>
      <c r="C511">
        <v>2.9013</v>
      </c>
      <c r="D511">
        <v>0.63622999999999996</v>
      </c>
      <c r="E511">
        <v>-24.283999999999999</v>
      </c>
      <c r="F511">
        <v>2.4857</v>
      </c>
      <c r="G511">
        <v>2.2183000000000002</v>
      </c>
      <c r="H511">
        <v>0.26741999999999999</v>
      </c>
      <c r="I511">
        <v>-47.457000000000001</v>
      </c>
      <c r="J511">
        <v>3.5375999999999999</v>
      </c>
      <c r="K511">
        <v>2.6147</v>
      </c>
      <c r="L511">
        <v>0.92288000000000003</v>
      </c>
      <c r="M511">
        <v>-47.457000000000001</v>
      </c>
      <c r="N511">
        <v>2.4857</v>
      </c>
      <c r="O511">
        <v>2.0722999999999998</v>
      </c>
      <c r="P511">
        <v>0.41343000000000002</v>
      </c>
    </row>
    <row r="512" spans="1:16" x14ac:dyDescent="0.3">
      <c r="A512">
        <v>-21.132000000000001</v>
      </c>
      <c r="B512">
        <v>2.5598999999999998</v>
      </c>
      <c r="C512">
        <v>1.9585999999999999</v>
      </c>
      <c r="D512">
        <v>0.60135000000000005</v>
      </c>
      <c r="E512">
        <v>-21.132000000000001</v>
      </c>
      <c r="F512">
        <v>2.1673</v>
      </c>
      <c r="G512">
        <v>1.6819999999999999</v>
      </c>
      <c r="H512">
        <v>0.48529</v>
      </c>
      <c r="I512">
        <v>-51.106000000000002</v>
      </c>
      <c r="J512">
        <v>2.5598999999999998</v>
      </c>
      <c r="K512">
        <v>1.5032000000000001</v>
      </c>
      <c r="L512">
        <v>1.0567</v>
      </c>
      <c r="M512">
        <v>-51.106000000000002</v>
      </c>
      <c r="N512">
        <v>2.1673</v>
      </c>
      <c r="O512">
        <v>1.3855999999999999</v>
      </c>
      <c r="P512">
        <v>0.78169999999999995</v>
      </c>
    </row>
    <row r="513" spans="1:16" x14ac:dyDescent="0.3">
      <c r="A513">
        <v>-22.291</v>
      </c>
      <c r="B513">
        <v>2.1703000000000001</v>
      </c>
      <c r="C513">
        <v>2.3050999999999999</v>
      </c>
      <c r="D513">
        <v>-0.13482</v>
      </c>
      <c r="E513">
        <v>-22.291</v>
      </c>
      <c r="F513">
        <v>1.9638</v>
      </c>
      <c r="G513">
        <v>1.8791</v>
      </c>
      <c r="H513">
        <v>8.4648000000000001E-2</v>
      </c>
      <c r="I513">
        <v>-51.905999999999999</v>
      </c>
      <c r="J513">
        <v>2.1703000000000001</v>
      </c>
      <c r="K513">
        <v>1.2594000000000001</v>
      </c>
      <c r="L513">
        <v>0.91081999999999996</v>
      </c>
      <c r="M513">
        <v>-51.905999999999999</v>
      </c>
      <c r="N513">
        <v>1.9638</v>
      </c>
      <c r="O513">
        <v>1.2350000000000001</v>
      </c>
      <c r="P513">
        <v>0.72875999999999996</v>
      </c>
    </row>
    <row r="514" spans="1:16" x14ac:dyDescent="0.3">
      <c r="A514">
        <v>-20.817</v>
      </c>
      <c r="B514">
        <v>2.5832000000000002</v>
      </c>
      <c r="C514">
        <v>1.8643000000000001</v>
      </c>
      <c r="D514">
        <v>0.71887999999999996</v>
      </c>
      <c r="E514">
        <v>-20.817</v>
      </c>
      <c r="F514">
        <v>2.1987000000000001</v>
      </c>
      <c r="G514">
        <v>1.6284000000000001</v>
      </c>
      <c r="H514">
        <v>0.57023000000000001</v>
      </c>
      <c r="I514">
        <v>-49.512</v>
      </c>
      <c r="J514">
        <v>2.5832000000000002</v>
      </c>
      <c r="K514">
        <v>1.9885999999999999</v>
      </c>
      <c r="L514">
        <v>0.59455999999999998</v>
      </c>
      <c r="M514">
        <v>-49.512</v>
      </c>
      <c r="N514">
        <v>2.1987000000000001</v>
      </c>
      <c r="O514">
        <v>1.6855</v>
      </c>
      <c r="P514">
        <v>0.51312999999999998</v>
      </c>
    </row>
    <row r="515" spans="1:16" x14ac:dyDescent="0.3">
      <c r="A515">
        <v>-20.617000000000001</v>
      </c>
      <c r="B515">
        <v>0.47711999999999999</v>
      </c>
      <c r="C515">
        <v>1.8044</v>
      </c>
      <c r="D515">
        <v>-1.3272999999999999</v>
      </c>
      <c r="E515">
        <v>-20.617000000000001</v>
      </c>
      <c r="F515">
        <v>0.47711999999999999</v>
      </c>
      <c r="G515">
        <v>1.5944</v>
      </c>
      <c r="H515">
        <v>-1.1172</v>
      </c>
      <c r="I515">
        <v>-49.466000000000001</v>
      </c>
      <c r="J515">
        <v>0.47711999999999999</v>
      </c>
      <c r="K515">
        <v>2.0028000000000001</v>
      </c>
      <c r="L515">
        <v>-1.5257000000000001</v>
      </c>
      <c r="M515">
        <v>-49.466000000000001</v>
      </c>
      <c r="N515">
        <v>0.47711999999999999</v>
      </c>
      <c r="O515">
        <v>1.6942999999999999</v>
      </c>
      <c r="P515">
        <v>-1.2172000000000001</v>
      </c>
    </row>
    <row r="516" spans="1:16" x14ac:dyDescent="0.3">
      <c r="A516">
        <v>-21.469000000000001</v>
      </c>
      <c r="B516">
        <v>2.7033</v>
      </c>
      <c r="C516">
        <v>2.0592999999999999</v>
      </c>
      <c r="D516">
        <v>0.64395999999999998</v>
      </c>
      <c r="E516">
        <v>-21.469000000000001</v>
      </c>
      <c r="F516">
        <v>2.3765999999999998</v>
      </c>
      <c r="G516">
        <v>1.7394000000000001</v>
      </c>
      <c r="H516">
        <v>0.63722000000000001</v>
      </c>
      <c r="I516">
        <v>-47.006999999999998</v>
      </c>
      <c r="J516">
        <v>2.7033</v>
      </c>
      <c r="K516">
        <v>2.7517999999999998</v>
      </c>
      <c r="L516">
        <v>-4.8462999999999999E-2</v>
      </c>
      <c r="M516">
        <v>-47.006999999999998</v>
      </c>
      <c r="N516">
        <v>2.3765999999999998</v>
      </c>
      <c r="O516">
        <v>2.157</v>
      </c>
      <c r="P516">
        <v>0.21959999999999999</v>
      </c>
    </row>
    <row r="517" spans="1:16" x14ac:dyDescent="0.3">
      <c r="A517">
        <v>-23.523</v>
      </c>
      <c r="B517">
        <v>3.9321999999999999</v>
      </c>
      <c r="C517">
        <v>2.6736</v>
      </c>
      <c r="D517">
        <v>1.2585</v>
      </c>
      <c r="E517">
        <v>-23.523</v>
      </c>
      <c r="F517">
        <v>2.5933000000000002</v>
      </c>
      <c r="G517">
        <v>2.0888</v>
      </c>
      <c r="H517">
        <v>0.50449999999999995</v>
      </c>
      <c r="I517">
        <v>-46.197000000000003</v>
      </c>
      <c r="J517">
        <v>3.9321999999999999</v>
      </c>
      <c r="K517">
        <v>2.9986000000000002</v>
      </c>
      <c r="L517">
        <v>0.93352999999999997</v>
      </c>
      <c r="M517">
        <v>-46.197000000000003</v>
      </c>
      <c r="N517">
        <v>2.5933000000000002</v>
      </c>
      <c r="O517">
        <v>2.3094999999999999</v>
      </c>
      <c r="P517">
        <v>0.28378999999999999</v>
      </c>
    </row>
    <row r="518" spans="1:16" x14ac:dyDescent="0.3">
      <c r="A518">
        <v>-22.366</v>
      </c>
      <c r="B518">
        <v>2.9794999999999998</v>
      </c>
      <c r="C518">
        <v>2.3275999999999999</v>
      </c>
      <c r="D518">
        <v>0.65198999999999996</v>
      </c>
      <c r="E518">
        <v>-22.366</v>
      </c>
      <c r="F518">
        <v>2.3443999999999998</v>
      </c>
      <c r="G518">
        <v>1.8918999999999999</v>
      </c>
      <c r="H518">
        <v>0.45245999999999997</v>
      </c>
      <c r="I518">
        <v>-46.944000000000003</v>
      </c>
      <c r="J518">
        <v>2.9794999999999998</v>
      </c>
      <c r="K518">
        <v>2.7709000000000001</v>
      </c>
      <c r="L518">
        <v>0.20868999999999999</v>
      </c>
      <c r="M518">
        <v>-46.944000000000003</v>
      </c>
      <c r="N518">
        <v>2.3443999999999998</v>
      </c>
      <c r="O518">
        <v>2.1688000000000001</v>
      </c>
      <c r="P518">
        <v>0.17562</v>
      </c>
    </row>
    <row r="519" spans="1:16" x14ac:dyDescent="0.3">
      <c r="A519">
        <v>-22.366</v>
      </c>
      <c r="B519">
        <v>3.0962000000000001</v>
      </c>
      <c r="C519">
        <v>2.3275999999999999</v>
      </c>
      <c r="D519">
        <v>0.76865000000000006</v>
      </c>
      <c r="E519">
        <v>-22.366</v>
      </c>
      <c r="F519">
        <v>2.2742</v>
      </c>
      <c r="G519">
        <v>1.8918999999999999</v>
      </c>
      <c r="H519">
        <v>0.38223000000000001</v>
      </c>
      <c r="I519">
        <v>-46.944000000000003</v>
      </c>
      <c r="J519">
        <v>3.0962000000000001</v>
      </c>
      <c r="K519">
        <v>2.7709000000000001</v>
      </c>
      <c r="L519">
        <v>0.32535999999999998</v>
      </c>
      <c r="M519">
        <v>-46.944000000000003</v>
      </c>
      <c r="N519">
        <v>2.2742</v>
      </c>
      <c r="O519">
        <v>2.1688000000000001</v>
      </c>
      <c r="P519">
        <v>0.10538</v>
      </c>
    </row>
    <row r="520" spans="1:16" x14ac:dyDescent="0.3">
      <c r="A520">
        <v>-22.927</v>
      </c>
      <c r="B520">
        <v>2.0043000000000002</v>
      </c>
      <c r="C520">
        <v>2.4954000000000001</v>
      </c>
      <c r="D520">
        <v>-0.49108000000000002</v>
      </c>
      <c r="E520">
        <v>-22.927</v>
      </c>
      <c r="F520">
        <v>1.8451</v>
      </c>
      <c r="G520">
        <v>1.9874000000000001</v>
      </c>
      <c r="H520">
        <v>-0.14230000000000001</v>
      </c>
      <c r="I520">
        <v>-47.567999999999998</v>
      </c>
      <c r="J520">
        <v>2.0043000000000002</v>
      </c>
      <c r="K520">
        <v>2.581</v>
      </c>
      <c r="L520">
        <v>-0.57672999999999996</v>
      </c>
      <c r="M520">
        <v>-47.567999999999998</v>
      </c>
      <c r="N520">
        <v>1.8451</v>
      </c>
      <c r="O520">
        <v>2.0514999999999999</v>
      </c>
      <c r="P520">
        <v>-0.20641999999999999</v>
      </c>
    </row>
    <row r="521" spans="1:16" x14ac:dyDescent="0.3">
      <c r="A521">
        <v>-20.85</v>
      </c>
      <c r="B521">
        <v>1.3978999999999999</v>
      </c>
      <c r="C521">
        <v>1.8743000000000001</v>
      </c>
      <c r="D521">
        <v>-0.47633999999999999</v>
      </c>
      <c r="E521">
        <v>-20.85</v>
      </c>
      <c r="F521">
        <v>1.3424</v>
      </c>
      <c r="G521">
        <v>1.6341000000000001</v>
      </c>
      <c r="H521">
        <v>-0.29166999999999998</v>
      </c>
      <c r="I521">
        <v>-50.095999999999997</v>
      </c>
      <c r="J521">
        <v>1.3978999999999999</v>
      </c>
      <c r="K521">
        <v>1.8107</v>
      </c>
      <c r="L521">
        <v>-0.41274</v>
      </c>
      <c r="M521">
        <v>-50.095999999999997</v>
      </c>
      <c r="N521">
        <v>1.3424</v>
      </c>
      <c r="O521">
        <v>1.5755999999999999</v>
      </c>
      <c r="P521">
        <v>-0.23316000000000001</v>
      </c>
    </row>
    <row r="522" spans="1:16" x14ac:dyDescent="0.3">
      <c r="A522">
        <v>-24.094000000000001</v>
      </c>
      <c r="B522">
        <v>3.5529000000000002</v>
      </c>
      <c r="C522">
        <v>2.8445999999999998</v>
      </c>
      <c r="D522">
        <v>0.70835000000000004</v>
      </c>
      <c r="E522">
        <v>-24.094000000000001</v>
      </c>
      <c r="F522">
        <v>2.4361999999999999</v>
      </c>
      <c r="G522">
        <v>2.1859999999999999</v>
      </c>
      <c r="H522">
        <v>0.25015999999999999</v>
      </c>
      <c r="I522">
        <v>-46.62</v>
      </c>
      <c r="J522">
        <v>3.5529000000000002</v>
      </c>
      <c r="K522">
        <v>2.8696999999999999</v>
      </c>
      <c r="L522">
        <v>0.68320999999999998</v>
      </c>
      <c r="M522">
        <v>-46.62</v>
      </c>
      <c r="N522">
        <v>2.4361999999999999</v>
      </c>
      <c r="O522">
        <v>2.2298</v>
      </c>
      <c r="P522">
        <v>0.20632</v>
      </c>
    </row>
    <row r="523" spans="1:16" x14ac:dyDescent="0.3">
      <c r="A523">
        <v>-22.681000000000001</v>
      </c>
      <c r="B523">
        <v>3.8942000000000001</v>
      </c>
      <c r="C523">
        <v>2.4218999999999999</v>
      </c>
      <c r="D523">
        <v>1.4722999999999999</v>
      </c>
      <c r="E523">
        <v>-22.681000000000001</v>
      </c>
      <c r="F523">
        <v>2.4563999999999999</v>
      </c>
      <c r="G523">
        <v>1.9456</v>
      </c>
      <c r="H523">
        <v>0.51076999999999995</v>
      </c>
      <c r="I523">
        <v>-46.680999999999997</v>
      </c>
      <c r="J523">
        <v>3.8942000000000001</v>
      </c>
      <c r="K523">
        <v>2.8511000000000002</v>
      </c>
      <c r="L523">
        <v>1.0430999999999999</v>
      </c>
      <c r="M523">
        <v>-46.680999999999997</v>
      </c>
      <c r="N523">
        <v>2.4563999999999999</v>
      </c>
      <c r="O523">
        <v>2.2183000000000002</v>
      </c>
      <c r="P523">
        <v>0.23804</v>
      </c>
    </row>
    <row r="524" spans="1:16" x14ac:dyDescent="0.3">
      <c r="A524">
        <v>-21.263999999999999</v>
      </c>
      <c r="B524">
        <v>3.0065</v>
      </c>
      <c r="C524">
        <v>1.998</v>
      </c>
      <c r="D524">
        <v>1.0085</v>
      </c>
      <c r="E524">
        <v>-21.263999999999999</v>
      </c>
      <c r="F524">
        <v>2.3692000000000002</v>
      </c>
      <c r="G524">
        <v>1.7044999999999999</v>
      </c>
      <c r="H524">
        <v>0.66476000000000002</v>
      </c>
      <c r="I524">
        <v>-48.497</v>
      </c>
      <c r="J524">
        <v>3.0065</v>
      </c>
      <c r="K524">
        <v>2.298</v>
      </c>
      <c r="L524">
        <v>0.70847000000000004</v>
      </c>
      <c r="M524">
        <v>-48.497</v>
      </c>
      <c r="N524">
        <v>2.3692000000000002</v>
      </c>
      <c r="O524">
        <v>1.8766</v>
      </c>
      <c r="P524">
        <v>0.49257000000000001</v>
      </c>
    </row>
    <row r="525" spans="1:16" x14ac:dyDescent="0.3">
      <c r="A525">
        <v>-20.771999999999998</v>
      </c>
      <c r="B525">
        <v>1.8062</v>
      </c>
      <c r="C525">
        <v>1.8509</v>
      </c>
      <c r="D525">
        <v>-4.4714999999999998E-2</v>
      </c>
      <c r="E525">
        <v>-20.771999999999998</v>
      </c>
      <c r="F525">
        <v>1.716</v>
      </c>
      <c r="G525">
        <v>1.6208</v>
      </c>
      <c r="H525">
        <v>9.5213999999999993E-2</v>
      </c>
      <c r="I525">
        <v>-49.713999999999999</v>
      </c>
      <c r="J525">
        <v>1.8062</v>
      </c>
      <c r="K525">
        <v>1.9271</v>
      </c>
      <c r="L525">
        <v>-0.12093</v>
      </c>
      <c r="M525">
        <v>-49.713999999999999</v>
      </c>
      <c r="N525">
        <v>1.716</v>
      </c>
      <c r="O525">
        <v>1.6475</v>
      </c>
      <c r="P525">
        <v>6.8489999999999995E-2</v>
      </c>
    </row>
    <row r="526" spans="1:16" x14ac:dyDescent="0.3">
      <c r="A526">
        <v>-20.904</v>
      </c>
      <c r="B526">
        <v>0.77815000000000001</v>
      </c>
      <c r="C526">
        <v>1.8903000000000001</v>
      </c>
      <c r="D526">
        <v>-1.1121000000000001</v>
      </c>
      <c r="E526">
        <v>-20.904</v>
      </c>
      <c r="F526">
        <v>0.77815000000000001</v>
      </c>
      <c r="G526">
        <v>1.6432</v>
      </c>
      <c r="H526">
        <v>-0.86504999999999999</v>
      </c>
      <c r="I526">
        <v>-48.643000000000001</v>
      </c>
      <c r="J526">
        <v>0.77815000000000001</v>
      </c>
      <c r="K526">
        <v>2.2534000000000001</v>
      </c>
      <c r="L526">
        <v>-1.4753000000000001</v>
      </c>
      <c r="M526">
        <v>-48.643000000000001</v>
      </c>
      <c r="N526">
        <v>0.77815000000000001</v>
      </c>
      <c r="O526">
        <v>1.8491</v>
      </c>
      <c r="P526">
        <v>-1.071</v>
      </c>
    </row>
    <row r="527" spans="1:16" x14ac:dyDescent="0.3">
      <c r="A527">
        <v>-21.298999999999999</v>
      </c>
      <c r="B527">
        <v>1.5185</v>
      </c>
      <c r="C527">
        <v>2.0085000000000002</v>
      </c>
      <c r="D527">
        <v>-0.48996000000000001</v>
      </c>
      <c r="E527">
        <v>-21.298999999999999</v>
      </c>
      <c r="F527">
        <v>1.4771000000000001</v>
      </c>
      <c r="G527">
        <v>1.7103999999999999</v>
      </c>
      <c r="H527">
        <v>-0.23330000000000001</v>
      </c>
      <c r="I527">
        <v>-51.564999999999998</v>
      </c>
      <c r="J527">
        <v>1.5185</v>
      </c>
      <c r="K527">
        <v>1.3631</v>
      </c>
      <c r="L527">
        <v>0.15540000000000001</v>
      </c>
      <c r="M527">
        <v>-51.564999999999998</v>
      </c>
      <c r="N527">
        <v>1.4771000000000001</v>
      </c>
      <c r="O527">
        <v>1.2990999999999999</v>
      </c>
      <c r="P527">
        <v>0.17805000000000001</v>
      </c>
    </row>
    <row r="528" spans="1:16" x14ac:dyDescent="0.3">
      <c r="A528">
        <v>-22.946000000000002</v>
      </c>
      <c r="B528">
        <v>2.1238999999999999</v>
      </c>
      <c r="C528">
        <v>2.5009999999999999</v>
      </c>
      <c r="D528">
        <v>-0.37713999999999998</v>
      </c>
      <c r="E528">
        <v>-22.946000000000002</v>
      </c>
      <c r="F528">
        <v>1.9031</v>
      </c>
      <c r="G528">
        <v>1.9905999999999999</v>
      </c>
      <c r="H528">
        <v>-8.7488999999999997E-2</v>
      </c>
      <c r="I528">
        <v>-47.313000000000002</v>
      </c>
      <c r="J528">
        <v>2.1238999999999999</v>
      </c>
      <c r="K528">
        <v>2.6585000000000001</v>
      </c>
      <c r="L528">
        <v>-0.53464999999999996</v>
      </c>
      <c r="M528">
        <v>-47.313000000000002</v>
      </c>
      <c r="N528">
        <v>1.9031</v>
      </c>
      <c r="O528">
        <v>2.0994000000000002</v>
      </c>
      <c r="P528">
        <v>-0.19628000000000001</v>
      </c>
    </row>
    <row r="529" spans="1:16" x14ac:dyDescent="0.3">
      <c r="A529">
        <v>-22.954999999999998</v>
      </c>
      <c r="B529">
        <v>3.1074999999999999</v>
      </c>
      <c r="C529">
        <v>2.5038</v>
      </c>
      <c r="D529">
        <v>0.60372000000000003</v>
      </c>
      <c r="E529">
        <v>-22.954999999999998</v>
      </c>
      <c r="F529">
        <v>2.4133</v>
      </c>
      <c r="G529">
        <v>1.9922</v>
      </c>
      <c r="H529">
        <v>0.42110999999999998</v>
      </c>
      <c r="I529">
        <v>-45.847999999999999</v>
      </c>
      <c r="J529">
        <v>3.1074999999999999</v>
      </c>
      <c r="K529">
        <v>3.1048</v>
      </c>
      <c r="L529">
        <v>2.7128E-3</v>
      </c>
      <c r="M529">
        <v>-45.847999999999999</v>
      </c>
      <c r="N529">
        <v>2.4133</v>
      </c>
      <c r="O529">
        <v>2.3751000000000002</v>
      </c>
      <c r="P529">
        <v>3.8190000000000002E-2</v>
      </c>
    </row>
    <row r="530" spans="1:16" x14ac:dyDescent="0.3">
      <c r="A530">
        <v>-20.733000000000001</v>
      </c>
      <c r="B530">
        <v>2.9148999999999998</v>
      </c>
      <c r="C530">
        <v>1.8391</v>
      </c>
      <c r="D530">
        <v>1.0758000000000001</v>
      </c>
      <c r="E530">
        <v>-20.733000000000001</v>
      </c>
      <c r="F530">
        <v>2.2856000000000001</v>
      </c>
      <c r="G530">
        <v>1.6141000000000001</v>
      </c>
      <c r="H530">
        <v>0.67147999999999997</v>
      </c>
      <c r="I530">
        <v>-48.058</v>
      </c>
      <c r="J530">
        <v>2.9148999999999998</v>
      </c>
      <c r="K530">
        <v>2.4318</v>
      </c>
      <c r="L530">
        <v>0.48311999999999999</v>
      </c>
      <c r="M530">
        <v>-48.058</v>
      </c>
      <c r="N530">
        <v>2.2856000000000001</v>
      </c>
      <c r="O530">
        <v>1.9593</v>
      </c>
      <c r="P530">
        <v>0.32628000000000001</v>
      </c>
    </row>
    <row r="531" spans="1:16" x14ac:dyDescent="0.3">
      <c r="A531">
        <v>-22.881</v>
      </c>
      <c r="B531">
        <v>2.8965000000000001</v>
      </c>
      <c r="C531">
        <v>2.4817</v>
      </c>
      <c r="D531">
        <v>0.41482000000000002</v>
      </c>
      <c r="E531">
        <v>-22.881</v>
      </c>
      <c r="F531">
        <v>2.3464</v>
      </c>
      <c r="G531">
        <v>1.9796</v>
      </c>
      <c r="H531">
        <v>0.36675000000000002</v>
      </c>
      <c r="I531">
        <v>-46.790999999999997</v>
      </c>
      <c r="J531">
        <v>2.8965000000000001</v>
      </c>
      <c r="K531">
        <v>2.8174999999999999</v>
      </c>
      <c r="L531">
        <v>7.9022999999999996E-2</v>
      </c>
      <c r="M531">
        <v>-46.790999999999997</v>
      </c>
      <c r="N531">
        <v>2.3464</v>
      </c>
      <c r="O531">
        <v>2.1976</v>
      </c>
      <c r="P531">
        <v>0.14876</v>
      </c>
    </row>
    <row r="532" spans="1:16" x14ac:dyDescent="0.3">
      <c r="A532">
        <v>-21.507999999999999</v>
      </c>
      <c r="B532">
        <v>1.8633</v>
      </c>
      <c r="C532">
        <v>2.0709</v>
      </c>
      <c r="D532">
        <v>-0.20755999999999999</v>
      </c>
      <c r="E532">
        <v>-21.507999999999999</v>
      </c>
      <c r="F532">
        <v>1.7403999999999999</v>
      </c>
      <c r="G532">
        <v>1.7459</v>
      </c>
      <c r="H532">
        <v>-5.5627999999999997E-3</v>
      </c>
      <c r="I532">
        <v>-48.151000000000003</v>
      </c>
      <c r="J532">
        <v>1.8633</v>
      </c>
      <c r="K532">
        <v>2.4034</v>
      </c>
      <c r="L532">
        <v>-0.54008</v>
      </c>
      <c r="M532">
        <v>-48.151000000000003</v>
      </c>
      <c r="N532">
        <v>1.7403999999999999</v>
      </c>
      <c r="O532">
        <v>1.9418</v>
      </c>
      <c r="P532">
        <v>-0.2014</v>
      </c>
    </row>
    <row r="533" spans="1:16" x14ac:dyDescent="0.3">
      <c r="A533">
        <v>-20.994</v>
      </c>
      <c r="B533">
        <v>1.7403999999999999</v>
      </c>
      <c r="C533">
        <v>1.9173</v>
      </c>
      <c r="D533">
        <v>-0.17698</v>
      </c>
      <c r="E533">
        <v>-20.994</v>
      </c>
      <c r="F533">
        <v>1.5563</v>
      </c>
      <c r="G533">
        <v>1.6586000000000001</v>
      </c>
      <c r="H533">
        <v>-0.10229000000000001</v>
      </c>
      <c r="I533">
        <v>-51.277000000000001</v>
      </c>
      <c r="J533">
        <v>1.7403999999999999</v>
      </c>
      <c r="K533">
        <v>1.4510000000000001</v>
      </c>
      <c r="L533">
        <v>0.28941</v>
      </c>
      <c r="M533">
        <v>-51.277000000000001</v>
      </c>
      <c r="N533">
        <v>1.5563</v>
      </c>
      <c r="O533">
        <v>1.3532999999999999</v>
      </c>
      <c r="P533">
        <v>0.20296</v>
      </c>
    </row>
    <row r="534" spans="1:16" x14ac:dyDescent="0.3">
      <c r="A534">
        <v>-22.62</v>
      </c>
      <c r="B534">
        <v>0.47711999999999999</v>
      </c>
      <c r="C534">
        <v>2.4037000000000002</v>
      </c>
      <c r="D534">
        <v>-1.9265000000000001</v>
      </c>
      <c r="E534">
        <v>-22.62</v>
      </c>
      <c r="F534">
        <v>0.47711999999999999</v>
      </c>
      <c r="G534">
        <v>1.9352</v>
      </c>
      <c r="H534">
        <v>-1.4581</v>
      </c>
      <c r="I534">
        <v>-51.238999999999997</v>
      </c>
      <c r="J534">
        <v>0.47711999999999999</v>
      </c>
      <c r="K534">
        <v>1.4626999999999999</v>
      </c>
      <c r="L534">
        <v>-0.98558000000000001</v>
      </c>
      <c r="M534">
        <v>-51.238999999999997</v>
      </c>
      <c r="N534">
        <v>0.47711999999999999</v>
      </c>
      <c r="O534">
        <v>1.3606</v>
      </c>
      <c r="P534">
        <v>-0.88348000000000004</v>
      </c>
    </row>
    <row r="535" spans="1:16" x14ac:dyDescent="0.3">
      <c r="A535">
        <v>-22.404</v>
      </c>
      <c r="B535">
        <v>1.8388</v>
      </c>
      <c r="C535">
        <v>2.3391000000000002</v>
      </c>
      <c r="D535">
        <v>-0.50024999999999997</v>
      </c>
      <c r="E535">
        <v>-22.404</v>
      </c>
      <c r="F535">
        <v>1.716</v>
      </c>
      <c r="G535">
        <v>1.8985000000000001</v>
      </c>
      <c r="H535">
        <v>-0.18249000000000001</v>
      </c>
      <c r="I535">
        <v>-51.524000000000001</v>
      </c>
      <c r="J535">
        <v>1.8388</v>
      </c>
      <c r="K535">
        <v>1.3756999999999999</v>
      </c>
      <c r="L535">
        <v>0.46317000000000003</v>
      </c>
      <c r="M535">
        <v>-51.524000000000001</v>
      </c>
      <c r="N535">
        <v>1.716</v>
      </c>
      <c r="O535">
        <v>1.3068</v>
      </c>
      <c r="P535">
        <v>0.40916999999999998</v>
      </c>
    </row>
    <row r="536" spans="1:16" x14ac:dyDescent="0.3">
      <c r="A536">
        <v>-23.376000000000001</v>
      </c>
      <c r="B536">
        <v>2.8567</v>
      </c>
      <c r="C536">
        <v>2.6297000000000001</v>
      </c>
      <c r="D536">
        <v>0.22703999999999999</v>
      </c>
      <c r="E536">
        <v>-23.376000000000001</v>
      </c>
      <c r="F536">
        <v>2.3746999999999998</v>
      </c>
      <c r="G536">
        <v>2.0638000000000001</v>
      </c>
      <c r="H536">
        <v>0.31096000000000001</v>
      </c>
      <c r="I536">
        <v>-45.445999999999998</v>
      </c>
      <c r="J536">
        <v>2.8567</v>
      </c>
      <c r="K536">
        <v>3.2271999999999998</v>
      </c>
      <c r="L536">
        <v>-0.3705</v>
      </c>
      <c r="M536">
        <v>-45.445999999999998</v>
      </c>
      <c r="N536">
        <v>2.3746999999999998</v>
      </c>
      <c r="O536">
        <v>2.4506999999999999</v>
      </c>
      <c r="P536">
        <v>-7.5974E-2</v>
      </c>
    </row>
    <row r="537" spans="1:16" x14ac:dyDescent="0.3">
      <c r="A537">
        <v>-23.178999999999998</v>
      </c>
      <c r="B537">
        <v>2.8591000000000002</v>
      </c>
      <c r="C537">
        <v>2.5707</v>
      </c>
      <c r="D537">
        <v>0.28839999999999999</v>
      </c>
      <c r="E537">
        <v>-23.178999999999998</v>
      </c>
      <c r="F537">
        <v>2.2694999999999999</v>
      </c>
      <c r="G537">
        <v>2.0303</v>
      </c>
      <c r="H537">
        <v>0.23926</v>
      </c>
      <c r="I537">
        <v>-46.402999999999999</v>
      </c>
      <c r="J537">
        <v>2.8591000000000002</v>
      </c>
      <c r="K537">
        <v>2.9359000000000002</v>
      </c>
      <c r="L537">
        <v>-7.6795000000000002E-2</v>
      </c>
      <c r="M537">
        <v>-46.402999999999999</v>
      </c>
      <c r="N537">
        <v>2.2694999999999999</v>
      </c>
      <c r="O537">
        <v>2.2707999999999999</v>
      </c>
      <c r="P537">
        <v>-1.2486999999999999E-3</v>
      </c>
    </row>
    <row r="538" spans="1:16" x14ac:dyDescent="0.3">
      <c r="A538">
        <v>-20.844000000000001</v>
      </c>
      <c r="B538">
        <v>2.1522999999999999</v>
      </c>
      <c r="C538">
        <v>1.8724000000000001</v>
      </c>
      <c r="D538">
        <v>0.27992</v>
      </c>
      <c r="E538">
        <v>-20.844000000000001</v>
      </c>
      <c r="F538">
        <v>1.9494</v>
      </c>
      <c r="G538">
        <v>1.633</v>
      </c>
      <c r="H538">
        <v>0.31639</v>
      </c>
      <c r="I538">
        <v>-49.63</v>
      </c>
      <c r="J538">
        <v>2.1522999999999999</v>
      </c>
      <c r="K538">
        <v>1.9525999999999999</v>
      </c>
      <c r="L538">
        <v>0.19969000000000001</v>
      </c>
      <c r="M538">
        <v>-49.63</v>
      </c>
      <c r="N538">
        <v>1.9494</v>
      </c>
      <c r="O538">
        <v>1.6633</v>
      </c>
      <c r="P538">
        <v>0.28614000000000001</v>
      </c>
    </row>
    <row r="539" spans="1:16" x14ac:dyDescent="0.3">
      <c r="A539">
        <v>-20.695</v>
      </c>
      <c r="B539">
        <v>1.8976</v>
      </c>
      <c r="C539">
        <v>1.8278000000000001</v>
      </c>
      <c r="D539">
        <v>6.9859000000000004E-2</v>
      </c>
      <c r="E539">
        <v>-20.695</v>
      </c>
      <c r="F539">
        <v>1.7559</v>
      </c>
      <c r="G539">
        <v>1.6075999999999999</v>
      </c>
      <c r="H539">
        <v>0.14824000000000001</v>
      </c>
      <c r="I539">
        <v>-50.04</v>
      </c>
      <c r="J539">
        <v>1.8976</v>
      </c>
      <c r="K539">
        <v>1.8278000000000001</v>
      </c>
      <c r="L539">
        <v>6.9874000000000006E-2</v>
      </c>
      <c r="M539">
        <v>-50.04</v>
      </c>
      <c r="N539">
        <v>1.7559</v>
      </c>
      <c r="O539">
        <v>1.5861000000000001</v>
      </c>
      <c r="P539">
        <v>0.16975000000000001</v>
      </c>
    </row>
    <row r="540" spans="1:16" x14ac:dyDescent="0.3">
      <c r="A540">
        <v>-20.914000000000001</v>
      </c>
      <c r="B540">
        <v>1.7992999999999999</v>
      </c>
      <c r="C540">
        <v>1.8933</v>
      </c>
      <c r="D540">
        <v>-9.3958E-2</v>
      </c>
      <c r="E540">
        <v>-20.914000000000001</v>
      </c>
      <c r="F540">
        <v>1.6812</v>
      </c>
      <c r="G540">
        <v>1.6449</v>
      </c>
      <c r="H540">
        <v>3.6332000000000003E-2</v>
      </c>
      <c r="I540">
        <v>-49.780999999999999</v>
      </c>
      <c r="J540">
        <v>1.7992999999999999</v>
      </c>
      <c r="K540">
        <v>1.9068000000000001</v>
      </c>
      <c r="L540">
        <v>-0.10743</v>
      </c>
      <c r="M540">
        <v>-49.780999999999999</v>
      </c>
      <c r="N540">
        <v>1.6812</v>
      </c>
      <c r="O540">
        <v>1.6349</v>
      </c>
      <c r="P540">
        <v>4.6296999999999998E-2</v>
      </c>
    </row>
    <row r="541" spans="1:16" x14ac:dyDescent="0.3">
      <c r="A541">
        <v>-21.013999999999999</v>
      </c>
      <c r="B541">
        <v>1.4472</v>
      </c>
      <c r="C541">
        <v>1.9232</v>
      </c>
      <c r="D541">
        <v>-0.47599999999999998</v>
      </c>
      <c r="E541">
        <v>-21.013999999999999</v>
      </c>
      <c r="F541">
        <v>1.3424</v>
      </c>
      <c r="G541">
        <v>1.6618999999999999</v>
      </c>
      <c r="H541">
        <v>-0.31946999999999998</v>
      </c>
      <c r="I541">
        <v>-49.506999999999998</v>
      </c>
      <c r="J541">
        <v>1.4472</v>
      </c>
      <c r="K541">
        <v>1.9902</v>
      </c>
      <c r="L541">
        <v>-0.54300999999999999</v>
      </c>
      <c r="M541">
        <v>-49.506999999999998</v>
      </c>
      <c r="N541">
        <v>1.3424</v>
      </c>
      <c r="O541">
        <v>1.6865000000000001</v>
      </c>
      <c r="P541">
        <v>-0.34404000000000001</v>
      </c>
    </row>
    <row r="542" spans="1:16" x14ac:dyDescent="0.3">
      <c r="A542">
        <v>-24.123000000000001</v>
      </c>
      <c r="B542">
        <v>2.3304</v>
      </c>
      <c r="C542">
        <v>2.8532999999999999</v>
      </c>
      <c r="D542">
        <v>-0.52285000000000004</v>
      </c>
      <c r="E542">
        <v>-24.123000000000001</v>
      </c>
      <c r="F542">
        <v>2.0491999999999999</v>
      </c>
      <c r="G542">
        <v>2.1909999999999998</v>
      </c>
      <c r="H542">
        <v>-0.14174</v>
      </c>
      <c r="I542">
        <v>-48.905999999999999</v>
      </c>
      <c r="J542">
        <v>2.3304</v>
      </c>
      <c r="K542">
        <v>2.1734</v>
      </c>
      <c r="L542">
        <v>0.15704000000000001</v>
      </c>
      <c r="M542">
        <v>-48.905999999999999</v>
      </c>
      <c r="N542">
        <v>2.0491999999999999</v>
      </c>
      <c r="O542">
        <v>1.7997000000000001</v>
      </c>
      <c r="P542">
        <v>0.24956</v>
      </c>
    </row>
    <row r="543" spans="1:16" x14ac:dyDescent="0.3">
      <c r="A543">
        <v>-20.387</v>
      </c>
      <c r="B543">
        <v>1.8388</v>
      </c>
      <c r="C543">
        <v>1.7357</v>
      </c>
      <c r="D543">
        <v>0.10319</v>
      </c>
      <c r="E543">
        <v>-20.387</v>
      </c>
      <c r="F543">
        <v>1.6435</v>
      </c>
      <c r="G543">
        <v>1.5551999999999999</v>
      </c>
      <c r="H543">
        <v>8.8210999999999998E-2</v>
      </c>
      <c r="I543">
        <v>-50.948</v>
      </c>
      <c r="J543">
        <v>1.8388</v>
      </c>
      <c r="K543">
        <v>1.5511999999999999</v>
      </c>
      <c r="L543">
        <v>0.28764000000000001</v>
      </c>
      <c r="M543">
        <v>-50.948</v>
      </c>
      <c r="N543">
        <v>1.6435</v>
      </c>
      <c r="O543">
        <v>1.4153</v>
      </c>
      <c r="P543">
        <v>0.22817000000000001</v>
      </c>
    </row>
    <row r="544" spans="1:16" x14ac:dyDescent="0.3">
      <c r="A544">
        <v>-21.779</v>
      </c>
      <c r="B544">
        <v>1.3802000000000001</v>
      </c>
      <c r="C544">
        <v>2.1520000000000001</v>
      </c>
      <c r="D544">
        <v>-0.77183000000000002</v>
      </c>
      <c r="E544">
        <v>-21.779</v>
      </c>
      <c r="F544">
        <v>1.3424</v>
      </c>
      <c r="G544">
        <v>1.7921</v>
      </c>
      <c r="H544">
        <v>-0.44967000000000001</v>
      </c>
      <c r="I544">
        <v>-48.561999999999998</v>
      </c>
      <c r="J544">
        <v>1.3802000000000001</v>
      </c>
      <c r="K544">
        <v>2.278</v>
      </c>
      <c r="L544">
        <v>-0.89783999999999997</v>
      </c>
      <c r="M544">
        <v>-48.561999999999998</v>
      </c>
      <c r="N544">
        <v>1.3424</v>
      </c>
      <c r="O544">
        <v>1.8643000000000001</v>
      </c>
      <c r="P544">
        <v>-0.52190000000000003</v>
      </c>
    </row>
    <row r="545" spans="1:16" x14ac:dyDescent="0.3">
      <c r="A545">
        <v>-20.533000000000001</v>
      </c>
      <c r="B545">
        <v>2.2694999999999999</v>
      </c>
      <c r="C545">
        <v>1.7794000000000001</v>
      </c>
      <c r="D545">
        <v>0.49009999999999998</v>
      </c>
      <c r="E545">
        <v>-20.533000000000001</v>
      </c>
      <c r="F545">
        <v>1.8451</v>
      </c>
      <c r="G545">
        <v>1.5801000000000001</v>
      </c>
      <c r="H545">
        <v>0.26496999999999998</v>
      </c>
      <c r="I545">
        <v>-49.32</v>
      </c>
      <c r="J545">
        <v>2.2694999999999999</v>
      </c>
      <c r="K545">
        <v>2.0470999999999999</v>
      </c>
      <c r="L545">
        <v>0.22236</v>
      </c>
      <c r="M545">
        <v>-49.32</v>
      </c>
      <c r="N545">
        <v>1.8451</v>
      </c>
      <c r="O545">
        <v>1.7217</v>
      </c>
      <c r="P545">
        <v>0.12343</v>
      </c>
    </row>
    <row r="546" spans="1:16" x14ac:dyDescent="0.3">
      <c r="A546">
        <v>-21.105</v>
      </c>
      <c r="B546">
        <v>2.4786000000000001</v>
      </c>
      <c r="C546">
        <v>1.9502999999999999</v>
      </c>
      <c r="D546">
        <v>0.52824000000000004</v>
      </c>
      <c r="E546">
        <v>-21.105</v>
      </c>
      <c r="F546">
        <v>2.1522999999999999</v>
      </c>
      <c r="G546">
        <v>1.6773</v>
      </c>
      <c r="H546">
        <v>0.47493999999999997</v>
      </c>
      <c r="I546">
        <v>-51.49</v>
      </c>
      <c r="J546">
        <v>2.4786000000000001</v>
      </c>
      <c r="K546">
        <v>1.3859999999999999</v>
      </c>
      <c r="L546">
        <v>1.0926</v>
      </c>
      <c r="M546">
        <v>-51.49</v>
      </c>
      <c r="N546">
        <v>2.1522999999999999</v>
      </c>
      <c r="O546">
        <v>1.3131999999999999</v>
      </c>
      <c r="P546">
        <v>0.83909</v>
      </c>
    </row>
    <row r="547" spans="1:16" x14ac:dyDescent="0.3">
      <c r="A547">
        <v>-22.783000000000001</v>
      </c>
      <c r="B547">
        <v>2.4996999999999998</v>
      </c>
      <c r="C547">
        <v>2.4523000000000001</v>
      </c>
      <c r="D547">
        <v>4.7370000000000002E-2</v>
      </c>
      <c r="E547">
        <v>-22.783000000000001</v>
      </c>
      <c r="F547">
        <v>2.0644999999999998</v>
      </c>
      <c r="G547">
        <v>1.9629000000000001</v>
      </c>
      <c r="H547">
        <v>0.10156999999999999</v>
      </c>
      <c r="I547">
        <v>-47.293999999999997</v>
      </c>
      <c r="J547">
        <v>2.4996999999999998</v>
      </c>
      <c r="K547">
        <v>2.6644999999999999</v>
      </c>
      <c r="L547">
        <v>-0.1648</v>
      </c>
      <c r="M547">
        <v>-47.293999999999997</v>
      </c>
      <c r="N547">
        <v>2.0644999999999998</v>
      </c>
      <c r="O547">
        <v>2.1031</v>
      </c>
      <c r="P547">
        <v>-3.8603999999999999E-2</v>
      </c>
    </row>
    <row r="548" spans="1:16" x14ac:dyDescent="0.3">
      <c r="A548">
        <v>-20.99</v>
      </c>
      <c r="B548">
        <v>1.5682</v>
      </c>
      <c r="C548">
        <v>1.9161999999999999</v>
      </c>
      <c r="D548">
        <v>-0.34797</v>
      </c>
      <c r="E548">
        <v>-20.99</v>
      </c>
      <c r="F548">
        <v>1.4771000000000001</v>
      </c>
      <c r="G548">
        <v>1.6578999999999999</v>
      </c>
      <c r="H548">
        <v>-0.18079999999999999</v>
      </c>
      <c r="I548">
        <v>-48.917000000000002</v>
      </c>
      <c r="J548">
        <v>1.5682</v>
      </c>
      <c r="K548">
        <v>2.1699000000000002</v>
      </c>
      <c r="L548">
        <v>-0.60172000000000003</v>
      </c>
      <c r="M548">
        <v>-48.917000000000002</v>
      </c>
      <c r="N548">
        <v>1.4771000000000001</v>
      </c>
      <c r="O548">
        <v>1.7975000000000001</v>
      </c>
      <c r="P548">
        <v>-0.32040000000000002</v>
      </c>
    </row>
    <row r="549" spans="1:16" x14ac:dyDescent="0.3">
      <c r="A549">
        <v>-21.468</v>
      </c>
      <c r="B549">
        <v>2.6053000000000002</v>
      </c>
      <c r="C549">
        <v>2.0592000000000001</v>
      </c>
      <c r="D549">
        <v>0.54612000000000005</v>
      </c>
      <c r="E549">
        <v>-21.468</v>
      </c>
      <c r="F549">
        <v>2.1703000000000001</v>
      </c>
      <c r="G549">
        <v>1.7393000000000001</v>
      </c>
      <c r="H549">
        <v>0.43098999999999998</v>
      </c>
      <c r="I549">
        <v>-49.222000000000001</v>
      </c>
      <c r="J549">
        <v>2.6053000000000002</v>
      </c>
      <c r="K549">
        <v>2.0771000000000002</v>
      </c>
      <c r="L549">
        <v>0.5282</v>
      </c>
      <c r="M549">
        <v>-49.222000000000001</v>
      </c>
      <c r="N549">
        <v>2.1703000000000001</v>
      </c>
      <c r="O549">
        <v>1.7402</v>
      </c>
      <c r="P549">
        <v>0.43008000000000002</v>
      </c>
    </row>
    <row r="550" spans="1:16" x14ac:dyDescent="0.3">
      <c r="A550">
        <v>-20.734000000000002</v>
      </c>
      <c r="B550">
        <v>2.0828000000000002</v>
      </c>
      <c r="C550">
        <v>1.8394999999999999</v>
      </c>
      <c r="D550">
        <v>0.24329999999999999</v>
      </c>
      <c r="E550">
        <v>-20.734000000000002</v>
      </c>
      <c r="F550">
        <v>1.9956</v>
      </c>
      <c r="G550">
        <v>1.6143000000000001</v>
      </c>
      <c r="H550">
        <v>0.38134000000000001</v>
      </c>
      <c r="I550">
        <v>-47.749000000000002</v>
      </c>
      <c r="J550">
        <v>2.0828000000000002</v>
      </c>
      <c r="K550">
        <v>2.5257000000000001</v>
      </c>
      <c r="L550">
        <v>-0.44295000000000001</v>
      </c>
      <c r="M550">
        <v>-47.749000000000002</v>
      </c>
      <c r="N550">
        <v>1.9956</v>
      </c>
      <c r="O550">
        <v>2.0173000000000001</v>
      </c>
      <c r="P550">
        <v>-2.1704000000000001E-2</v>
      </c>
    </row>
    <row r="551" spans="1:16" x14ac:dyDescent="0.3">
      <c r="A551">
        <v>-22.439</v>
      </c>
      <c r="B551">
        <v>0.95423999999999998</v>
      </c>
      <c r="C551">
        <v>2.3494000000000002</v>
      </c>
      <c r="D551">
        <v>-1.3952</v>
      </c>
      <c r="E551">
        <v>-22.439</v>
      </c>
      <c r="F551">
        <v>0.90308999999999995</v>
      </c>
      <c r="G551">
        <v>1.9044000000000001</v>
      </c>
      <c r="H551">
        <v>-1.0013000000000001</v>
      </c>
      <c r="I551">
        <v>-49.927</v>
      </c>
      <c r="J551">
        <v>0.95423999999999998</v>
      </c>
      <c r="K551">
        <v>1.8621000000000001</v>
      </c>
      <c r="L551">
        <v>-0.90790000000000004</v>
      </c>
      <c r="M551">
        <v>-49.927</v>
      </c>
      <c r="N551">
        <v>0.90308999999999995</v>
      </c>
      <c r="O551">
        <v>1.6073999999999999</v>
      </c>
      <c r="P551">
        <v>-0.70428999999999997</v>
      </c>
    </row>
    <row r="552" spans="1:16" x14ac:dyDescent="0.3">
      <c r="A552">
        <v>-22.945</v>
      </c>
      <c r="B552">
        <v>1</v>
      </c>
      <c r="C552">
        <v>2.5007000000000001</v>
      </c>
      <c r="D552">
        <v>-1.5006999999999999</v>
      </c>
      <c r="E552">
        <v>-22.945</v>
      </c>
      <c r="F552">
        <v>0.95423999999999998</v>
      </c>
      <c r="G552">
        <v>1.9903999999999999</v>
      </c>
      <c r="H552">
        <v>-1.0362</v>
      </c>
      <c r="I552">
        <v>-49.341000000000001</v>
      </c>
      <c r="J552">
        <v>1</v>
      </c>
      <c r="K552">
        <v>2.0407999999999999</v>
      </c>
      <c r="L552">
        <v>-1.0407999999999999</v>
      </c>
      <c r="M552">
        <v>-49.341000000000001</v>
      </c>
      <c r="N552">
        <v>0.95423999999999998</v>
      </c>
      <c r="O552">
        <v>1.7177</v>
      </c>
      <c r="P552">
        <v>-0.76349999999999996</v>
      </c>
    </row>
    <row r="553" spans="1:16" x14ac:dyDescent="0.3">
      <c r="A553">
        <v>-20.736999999999998</v>
      </c>
      <c r="B553">
        <v>3.5049000000000001</v>
      </c>
      <c r="C553">
        <v>1.8405</v>
      </c>
      <c r="D553">
        <v>1.6644000000000001</v>
      </c>
      <c r="E553">
        <v>-20.736999999999998</v>
      </c>
      <c r="F553">
        <v>2.3559999999999999</v>
      </c>
      <c r="G553">
        <v>1.6149</v>
      </c>
      <c r="H553">
        <v>0.74117</v>
      </c>
      <c r="I553">
        <v>-48.912999999999997</v>
      </c>
      <c r="J553">
        <v>3.5049000000000001</v>
      </c>
      <c r="K553">
        <v>2.1709999999999998</v>
      </c>
      <c r="L553">
        <v>1.3339000000000001</v>
      </c>
      <c r="M553">
        <v>-48.912999999999997</v>
      </c>
      <c r="N553">
        <v>2.3559999999999999</v>
      </c>
      <c r="O553">
        <v>1.7982</v>
      </c>
      <c r="P553">
        <v>0.55783000000000005</v>
      </c>
    </row>
    <row r="554" spans="1:16" x14ac:dyDescent="0.3">
      <c r="A554">
        <v>-20.613</v>
      </c>
      <c r="B554">
        <v>1.6335</v>
      </c>
      <c r="C554">
        <v>1.8031999999999999</v>
      </c>
      <c r="D554">
        <v>-0.16974</v>
      </c>
      <c r="E554">
        <v>-20.613</v>
      </c>
      <c r="F554">
        <v>1.5051000000000001</v>
      </c>
      <c r="G554">
        <v>1.5936999999999999</v>
      </c>
      <c r="H554">
        <v>-8.8514999999999996E-2</v>
      </c>
      <c r="I554">
        <v>-49.298999999999999</v>
      </c>
      <c r="J554">
        <v>1.6335</v>
      </c>
      <c r="K554">
        <v>2.0535000000000001</v>
      </c>
      <c r="L554">
        <v>-0.42004000000000002</v>
      </c>
      <c r="M554">
        <v>-49.298999999999999</v>
      </c>
      <c r="N554">
        <v>1.5051000000000001</v>
      </c>
      <c r="O554">
        <v>1.7256</v>
      </c>
      <c r="P554">
        <v>-0.22045000000000001</v>
      </c>
    </row>
    <row r="555" spans="1:16" x14ac:dyDescent="0.3">
      <c r="A555">
        <v>-22.149000000000001</v>
      </c>
      <c r="B555">
        <v>0.60206000000000004</v>
      </c>
      <c r="C555">
        <v>2.2625999999999999</v>
      </c>
      <c r="D555">
        <v>-1.6606000000000001</v>
      </c>
      <c r="E555">
        <v>-22.149000000000001</v>
      </c>
      <c r="F555">
        <v>0.60206000000000004</v>
      </c>
      <c r="G555">
        <v>1.855</v>
      </c>
      <c r="H555">
        <v>-1.2528999999999999</v>
      </c>
      <c r="I555">
        <v>-50.094000000000001</v>
      </c>
      <c r="J555">
        <v>0.60206000000000004</v>
      </c>
      <c r="K555">
        <v>1.8115000000000001</v>
      </c>
      <c r="L555">
        <v>-1.2095</v>
      </c>
      <c r="M555">
        <v>-50.094000000000001</v>
      </c>
      <c r="N555">
        <v>0.60206000000000004</v>
      </c>
      <c r="O555">
        <v>1.5761000000000001</v>
      </c>
      <c r="P555">
        <v>-0.97402999999999995</v>
      </c>
    </row>
    <row r="556" spans="1:16" x14ac:dyDescent="0.3">
      <c r="A556">
        <v>-20.18</v>
      </c>
      <c r="B556">
        <v>1.6232</v>
      </c>
      <c r="C556">
        <v>1.6738</v>
      </c>
      <c r="D556">
        <v>-5.0584999999999998E-2</v>
      </c>
      <c r="E556">
        <v>-20.18</v>
      </c>
      <c r="F556">
        <v>1.5315000000000001</v>
      </c>
      <c r="G556">
        <v>1.5201</v>
      </c>
      <c r="H556">
        <v>1.1405999999999999E-2</v>
      </c>
      <c r="I556">
        <v>-49.351999999999997</v>
      </c>
      <c r="J556">
        <v>1.6232</v>
      </c>
      <c r="K556">
        <v>2.0375000000000001</v>
      </c>
      <c r="L556">
        <v>-0.41422999999999999</v>
      </c>
      <c r="M556">
        <v>-49.351999999999997</v>
      </c>
      <c r="N556">
        <v>1.5315000000000001</v>
      </c>
      <c r="O556">
        <v>1.7157</v>
      </c>
      <c r="P556">
        <v>-0.18421999999999999</v>
      </c>
    </row>
    <row r="557" spans="1:16" x14ac:dyDescent="0.3">
      <c r="A557">
        <v>-20.72</v>
      </c>
      <c r="B557">
        <v>2.0899000000000001</v>
      </c>
      <c r="C557">
        <v>1.8353999999999999</v>
      </c>
      <c r="D557">
        <v>0.25447999999999998</v>
      </c>
      <c r="E557">
        <v>-20.72</v>
      </c>
      <c r="F557">
        <v>1.9395</v>
      </c>
      <c r="G557">
        <v>1.6120000000000001</v>
      </c>
      <c r="H557">
        <v>0.32752999999999999</v>
      </c>
      <c r="I557">
        <v>-47.886000000000003</v>
      </c>
      <c r="J557">
        <v>2.0899000000000001</v>
      </c>
      <c r="K557">
        <v>2.4839000000000002</v>
      </c>
      <c r="L557">
        <v>-0.39401000000000003</v>
      </c>
      <c r="M557">
        <v>-47.886000000000003</v>
      </c>
      <c r="N557">
        <v>1.9395</v>
      </c>
      <c r="O557">
        <v>1.9915</v>
      </c>
      <c r="P557">
        <v>-5.1984000000000002E-2</v>
      </c>
    </row>
    <row r="558" spans="1:16" x14ac:dyDescent="0.3">
      <c r="A558">
        <v>-23.533999999999999</v>
      </c>
      <c r="B558">
        <v>2.7134999999999998</v>
      </c>
      <c r="C558">
        <v>2.6768999999999998</v>
      </c>
      <c r="D558">
        <v>3.6589999999999998E-2</v>
      </c>
      <c r="E558">
        <v>-23.533999999999999</v>
      </c>
      <c r="F558">
        <v>2.0333999999999999</v>
      </c>
      <c r="G558">
        <v>2.0905999999999998</v>
      </c>
      <c r="H558">
        <v>-5.7215000000000002E-2</v>
      </c>
      <c r="I558">
        <v>-46.789000000000001</v>
      </c>
      <c r="J558">
        <v>2.7134999999999998</v>
      </c>
      <c r="K558">
        <v>2.8182999999999998</v>
      </c>
      <c r="L558">
        <v>-0.10478</v>
      </c>
      <c r="M558">
        <v>-46.789000000000001</v>
      </c>
      <c r="N558">
        <v>2.0333999999999999</v>
      </c>
      <c r="O558">
        <v>2.1981000000000002</v>
      </c>
      <c r="P558">
        <v>-0.16464999999999999</v>
      </c>
    </row>
    <row r="559" spans="1:16" x14ac:dyDescent="0.3">
      <c r="A559">
        <v>-22.318000000000001</v>
      </c>
      <c r="B559">
        <v>1.5315000000000001</v>
      </c>
      <c r="C559">
        <v>2.3132999999999999</v>
      </c>
      <c r="D559">
        <v>-0.78176999999999996</v>
      </c>
      <c r="E559">
        <v>-22.318000000000001</v>
      </c>
      <c r="F559">
        <v>1.3802000000000001</v>
      </c>
      <c r="G559">
        <v>1.8837999999999999</v>
      </c>
      <c r="H559">
        <v>-0.50358000000000003</v>
      </c>
      <c r="I559">
        <v>-50.283999999999999</v>
      </c>
      <c r="J559">
        <v>1.5315000000000001</v>
      </c>
      <c r="K559">
        <v>1.7535000000000001</v>
      </c>
      <c r="L559">
        <v>-0.22198999999999999</v>
      </c>
      <c r="M559">
        <v>-50.283999999999999</v>
      </c>
      <c r="N559">
        <v>1.3802000000000001</v>
      </c>
      <c r="O559">
        <v>1.5402</v>
      </c>
      <c r="P559">
        <v>-0.16002</v>
      </c>
    </row>
    <row r="560" spans="1:16" x14ac:dyDescent="0.3">
      <c r="A560">
        <v>-21.797000000000001</v>
      </c>
      <c r="B560">
        <v>2.1303000000000001</v>
      </c>
      <c r="C560">
        <v>2.1575000000000002</v>
      </c>
      <c r="D560">
        <v>-2.7140000000000001E-2</v>
      </c>
      <c r="E560">
        <v>-21.797000000000001</v>
      </c>
      <c r="F560">
        <v>2.0413999999999999</v>
      </c>
      <c r="G560">
        <v>1.7951999999999999</v>
      </c>
      <c r="H560">
        <v>0.24621000000000001</v>
      </c>
      <c r="I560">
        <v>-50.872999999999998</v>
      </c>
      <c r="J560">
        <v>2.1303000000000001</v>
      </c>
      <c r="K560">
        <v>1.5740000000000001</v>
      </c>
      <c r="L560">
        <v>0.55630000000000002</v>
      </c>
      <c r="M560">
        <v>-50.872999999999998</v>
      </c>
      <c r="N560">
        <v>2.0413999999999999</v>
      </c>
      <c r="O560">
        <v>1.4294</v>
      </c>
      <c r="P560">
        <v>0.61201000000000005</v>
      </c>
    </row>
    <row r="561" spans="1:16" x14ac:dyDescent="0.3">
      <c r="A561">
        <v>-22.977</v>
      </c>
      <c r="B561">
        <v>3.0017</v>
      </c>
      <c r="C561">
        <v>2.5105</v>
      </c>
      <c r="D561">
        <v>0.49125000000000002</v>
      </c>
      <c r="E561">
        <v>-22.977</v>
      </c>
      <c r="F561">
        <v>2.3262999999999998</v>
      </c>
      <c r="G561">
        <v>1.996</v>
      </c>
      <c r="H561">
        <v>0.33035999999999999</v>
      </c>
      <c r="I561">
        <v>-49.869</v>
      </c>
      <c r="J561">
        <v>3.0017</v>
      </c>
      <c r="K561">
        <v>1.8801000000000001</v>
      </c>
      <c r="L561">
        <v>1.1216999999999999</v>
      </c>
      <c r="M561">
        <v>-49.869</v>
      </c>
      <c r="N561">
        <v>2.3262999999999998</v>
      </c>
      <c r="O561">
        <v>1.6184000000000001</v>
      </c>
      <c r="P561">
        <v>0.70789000000000002</v>
      </c>
    </row>
    <row r="562" spans="1:16" x14ac:dyDescent="0.3">
      <c r="A562">
        <v>-21.491</v>
      </c>
      <c r="B562">
        <v>1.6720999999999999</v>
      </c>
      <c r="C562">
        <v>2.0659999999999998</v>
      </c>
      <c r="D562">
        <v>-0.39387</v>
      </c>
      <c r="E562">
        <v>-21.491</v>
      </c>
      <c r="F562">
        <v>1.5563</v>
      </c>
      <c r="G562">
        <v>1.7431000000000001</v>
      </c>
      <c r="H562">
        <v>-0.18683</v>
      </c>
      <c r="I562">
        <v>-51.698999999999998</v>
      </c>
      <c r="J562">
        <v>1.6720999999999999</v>
      </c>
      <c r="K562">
        <v>1.3223</v>
      </c>
      <c r="L562">
        <v>0.34976000000000002</v>
      </c>
      <c r="M562">
        <v>-51.698999999999998</v>
      </c>
      <c r="N562">
        <v>1.5563</v>
      </c>
      <c r="O562">
        <v>1.2739</v>
      </c>
      <c r="P562">
        <v>0.28242</v>
      </c>
    </row>
    <row r="563" spans="1:16" x14ac:dyDescent="0.3">
      <c r="A563">
        <v>-19.995999999999999</v>
      </c>
      <c r="B563">
        <v>2.0293999999999999</v>
      </c>
      <c r="C563">
        <v>1.6186</v>
      </c>
      <c r="D563">
        <v>0.41077000000000002</v>
      </c>
      <c r="E563">
        <v>-19.995999999999999</v>
      </c>
      <c r="F563">
        <v>1.8451</v>
      </c>
      <c r="G563">
        <v>1.4886999999999999</v>
      </c>
      <c r="H563">
        <v>0.35643000000000002</v>
      </c>
      <c r="I563">
        <v>-50.378</v>
      </c>
      <c r="J563">
        <v>2.0293999999999999</v>
      </c>
      <c r="K563">
        <v>1.7250000000000001</v>
      </c>
      <c r="L563">
        <v>0.30438999999999999</v>
      </c>
      <c r="M563">
        <v>-50.378</v>
      </c>
      <c r="N563">
        <v>1.8451</v>
      </c>
      <c r="O563">
        <v>1.5226</v>
      </c>
      <c r="P563">
        <v>0.32245000000000001</v>
      </c>
    </row>
    <row r="564" spans="1:16" x14ac:dyDescent="0.3">
      <c r="A564">
        <v>-21.56</v>
      </c>
      <c r="B564">
        <v>1.0791999999999999</v>
      </c>
      <c r="C564">
        <v>2.0865999999999998</v>
      </c>
      <c r="D564">
        <v>-1.0074000000000001</v>
      </c>
      <c r="E564">
        <v>-21.56</v>
      </c>
      <c r="F564">
        <v>1.0791999999999999</v>
      </c>
      <c r="G564">
        <v>1.7548999999999999</v>
      </c>
      <c r="H564">
        <v>-0.67566999999999999</v>
      </c>
      <c r="I564">
        <v>-51.265000000000001</v>
      </c>
      <c r="J564">
        <v>1.0791999999999999</v>
      </c>
      <c r="K564">
        <v>1.4545999999999999</v>
      </c>
      <c r="L564">
        <v>-0.37541000000000002</v>
      </c>
      <c r="M564">
        <v>-51.265000000000001</v>
      </c>
      <c r="N564">
        <v>1.0791999999999999</v>
      </c>
      <c r="O564">
        <v>1.3555999999999999</v>
      </c>
      <c r="P564">
        <v>-0.27640999999999999</v>
      </c>
    </row>
    <row r="565" spans="1:16" x14ac:dyDescent="0.3">
      <c r="A565">
        <v>-20.390999999999998</v>
      </c>
      <c r="B565">
        <v>1.3222</v>
      </c>
      <c r="C565">
        <v>1.7367999999999999</v>
      </c>
      <c r="D565">
        <v>-0.41454999999999997</v>
      </c>
      <c r="E565">
        <v>-20.390999999999998</v>
      </c>
      <c r="F565">
        <v>1.2787999999999999</v>
      </c>
      <c r="G565">
        <v>1.5559000000000001</v>
      </c>
      <c r="H565">
        <v>-0.27711999999999998</v>
      </c>
      <c r="I565">
        <v>-49.433999999999997</v>
      </c>
      <c r="J565">
        <v>1.3222</v>
      </c>
      <c r="K565">
        <v>2.0125000000000002</v>
      </c>
      <c r="L565">
        <v>-0.69028999999999996</v>
      </c>
      <c r="M565">
        <v>-49.433999999999997</v>
      </c>
      <c r="N565">
        <v>1.2787999999999999</v>
      </c>
      <c r="O565">
        <v>1.7002999999999999</v>
      </c>
      <c r="P565">
        <v>-0.42152000000000001</v>
      </c>
    </row>
    <row r="566" spans="1:16" x14ac:dyDescent="0.3">
      <c r="A566">
        <v>-21.082000000000001</v>
      </c>
      <c r="B566">
        <v>1.3978999999999999</v>
      </c>
      <c r="C566">
        <v>1.9437</v>
      </c>
      <c r="D566">
        <v>-0.54578000000000004</v>
      </c>
      <c r="E566">
        <v>-21.082000000000001</v>
      </c>
      <c r="F566">
        <v>1.1760999999999999</v>
      </c>
      <c r="G566">
        <v>1.6736</v>
      </c>
      <c r="H566">
        <v>-0.4975</v>
      </c>
      <c r="I566">
        <v>-48.801000000000002</v>
      </c>
      <c r="J566">
        <v>1.3978999999999999</v>
      </c>
      <c r="K566">
        <v>2.2052</v>
      </c>
      <c r="L566">
        <v>-0.80725999999999998</v>
      </c>
      <c r="M566">
        <v>-48.801000000000002</v>
      </c>
      <c r="N566">
        <v>1.1760999999999999</v>
      </c>
      <c r="O566">
        <v>1.8192999999999999</v>
      </c>
      <c r="P566">
        <v>-0.64322000000000001</v>
      </c>
    </row>
    <row r="567" spans="1:16" x14ac:dyDescent="0.3">
      <c r="A567">
        <v>-20.416</v>
      </c>
      <c r="B567">
        <v>1.5441</v>
      </c>
      <c r="C567">
        <v>1.7444</v>
      </c>
      <c r="D567">
        <v>-0.20036000000000001</v>
      </c>
      <c r="E567">
        <v>-20.416</v>
      </c>
      <c r="F567">
        <v>1.4314</v>
      </c>
      <c r="G567">
        <v>1.5602</v>
      </c>
      <c r="H567">
        <v>-0.12887000000000001</v>
      </c>
      <c r="I567">
        <v>-50.765999999999998</v>
      </c>
      <c r="J567">
        <v>1.5441</v>
      </c>
      <c r="K567">
        <v>1.6067</v>
      </c>
      <c r="L567">
        <v>-6.2604000000000007E-2</v>
      </c>
      <c r="M567">
        <v>-50.765999999999998</v>
      </c>
      <c r="N567">
        <v>1.4314</v>
      </c>
      <c r="O567">
        <v>1.4495</v>
      </c>
      <c r="P567">
        <v>-1.8180999999999999E-2</v>
      </c>
    </row>
    <row r="568" spans="1:16" x14ac:dyDescent="0.3">
      <c r="A568">
        <v>-22.786000000000001</v>
      </c>
      <c r="B568">
        <v>1.2553000000000001</v>
      </c>
      <c r="C568">
        <v>2.4531999999999998</v>
      </c>
      <c r="D568">
        <v>-1.1979</v>
      </c>
      <c r="E568">
        <v>-22.786000000000001</v>
      </c>
      <c r="F568">
        <v>1.2040999999999999</v>
      </c>
      <c r="G568">
        <v>1.9634</v>
      </c>
      <c r="H568">
        <v>-0.75924999999999998</v>
      </c>
      <c r="I568">
        <v>-50.219000000000001</v>
      </c>
      <c r="J568">
        <v>1.2553000000000001</v>
      </c>
      <c r="K568">
        <v>1.7734000000000001</v>
      </c>
      <c r="L568">
        <v>-0.5181</v>
      </c>
      <c r="M568">
        <v>-50.219000000000001</v>
      </c>
      <c r="N568">
        <v>1.2040999999999999</v>
      </c>
      <c r="O568">
        <v>1.5525</v>
      </c>
      <c r="P568">
        <v>-0.34841</v>
      </c>
    </row>
    <row r="569" spans="1:16" x14ac:dyDescent="0.3">
      <c r="A569">
        <v>-21.36</v>
      </c>
      <c r="B569">
        <v>2.6617999999999999</v>
      </c>
      <c r="C569">
        <v>2.0268000000000002</v>
      </c>
      <c r="D569">
        <v>0.63502000000000003</v>
      </c>
      <c r="E569">
        <v>-21.36</v>
      </c>
      <c r="F569">
        <v>2.2122000000000002</v>
      </c>
      <c r="G569">
        <v>1.7208000000000001</v>
      </c>
      <c r="H569">
        <v>0.49135000000000001</v>
      </c>
      <c r="I569">
        <v>-51.856999999999999</v>
      </c>
      <c r="J569">
        <v>2.6617999999999999</v>
      </c>
      <c r="K569">
        <v>1.2744</v>
      </c>
      <c r="L569">
        <v>1.3874</v>
      </c>
      <c r="M569">
        <v>-51.856999999999999</v>
      </c>
      <c r="N569">
        <v>2.2122000000000002</v>
      </c>
      <c r="O569">
        <v>1.2443</v>
      </c>
      <c r="P569">
        <v>0.96789999999999998</v>
      </c>
    </row>
    <row r="570" spans="1:16" x14ac:dyDescent="0.3">
      <c r="A570">
        <v>-22.417999999999999</v>
      </c>
      <c r="B570">
        <v>2.5131999999999999</v>
      </c>
      <c r="C570">
        <v>2.3431000000000002</v>
      </c>
      <c r="D570">
        <v>0.1701</v>
      </c>
      <c r="E570">
        <v>-22.417999999999999</v>
      </c>
      <c r="F570">
        <v>2.1818</v>
      </c>
      <c r="G570">
        <v>1.9008</v>
      </c>
      <c r="H570">
        <v>0.28106999999999999</v>
      </c>
      <c r="I570">
        <v>-50.575000000000003</v>
      </c>
      <c r="J570">
        <v>2.5131999999999999</v>
      </c>
      <c r="K570">
        <v>1.6648000000000001</v>
      </c>
      <c r="L570">
        <v>0.84836999999999996</v>
      </c>
      <c r="M570">
        <v>-50.575000000000003</v>
      </c>
      <c r="N570">
        <v>2.1818</v>
      </c>
      <c r="O570">
        <v>1.4855</v>
      </c>
      <c r="P570">
        <v>0.69635999999999998</v>
      </c>
    </row>
    <row r="571" spans="1:16" x14ac:dyDescent="0.3">
      <c r="A571">
        <v>-23.385999999999999</v>
      </c>
      <c r="B571">
        <v>3.3508</v>
      </c>
      <c r="C571">
        <v>2.6328</v>
      </c>
      <c r="D571">
        <v>0.71799999999999997</v>
      </c>
      <c r="E571">
        <v>-23.385999999999999</v>
      </c>
      <c r="F571">
        <v>2.4914000000000001</v>
      </c>
      <c r="G571">
        <v>2.0655999999999999</v>
      </c>
      <c r="H571">
        <v>0.42579</v>
      </c>
      <c r="I571">
        <v>-45.662999999999997</v>
      </c>
      <c r="J571">
        <v>3.3508</v>
      </c>
      <c r="K571">
        <v>3.1613000000000002</v>
      </c>
      <c r="L571">
        <v>0.18955</v>
      </c>
      <c r="M571">
        <v>-45.662999999999997</v>
      </c>
      <c r="N571">
        <v>2.4914000000000001</v>
      </c>
      <c r="O571">
        <v>2.41</v>
      </c>
      <c r="P571">
        <v>8.1379000000000007E-2</v>
      </c>
    </row>
    <row r="572" spans="1:16" x14ac:dyDescent="0.3">
      <c r="A572">
        <v>-21.015999999999998</v>
      </c>
      <c r="B572">
        <v>1.6812</v>
      </c>
      <c r="C572">
        <v>1.9238</v>
      </c>
      <c r="D572">
        <v>-0.24253</v>
      </c>
      <c r="E572">
        <v>-21.015999999999998</v>
      </c>
      <c r="F572">
        <v>1.4623999999999999</v>
      </c>
      <c r="G572">
        <v>1.6621999999999999</v>
      </c>
      <c r="H572">
        <v>-0.19985</v>
      </c>
      <c r="I572">
        <v>-48.773000000000003</v>
      </c>
      <c r="J572">
        <v>1.6812</v>
      </c>
      <c r="K572">
        <v>2.214</v>
      </c>
      <c r="L572">
        <v>-0.53271999999999997</v>
      </c>
      <c r="M572">
        <v>-48.773000000000003</v>
      </c>
      <c r="N572">
        <v>1.4623999999999999</v>
      </c>
      <c r="O572">
        <v>1.8247</v>
      </c>
      <c r="P572">
        <v>-0.36232999999999999</v>
      </c>
    </row>
    <row r="573" spans="1:16" x14ac:dyDescent="0.3">
      <c r="A573">
        <v>-23.387</v>
      </c>
      <c r="B573">
        <v>2.4487000000000001</v>
      </c>
      <c r="C573">
        <v>2.633</v>
      </c>
      <c r="D573">
        <v>-0.18432000000000001</v>
      </c>
      <c r="E573">
        <v>-23.387</v>
      </c>
      <c r="F573">
        <v>2.1271</v>
      </c>
      <c r="G573">
        <v>2.0657000000000001</v>
      </c>
      <c r="H573">
        <v>6.1422999999999998E-2</v>
      </c>
      <c r="I573">
        <v>-48.723999999999997</v>
      </c>
      <c r="J573">
        <v>2.4487000000000001</v>
      </c>
      <c r="K573">
        <v>2.2288000000000001</v>
      </c>
      <c r="L573">
        <v>0.21987000000000001</v>
      </c>
      <c r="M573">
        <v>-48.723999999999997</v>
      </c>
      <c r="N573">
        <v>2.1271</v>
      </c>
      <c r="O573">
        <v>1.8339000000000001</v>
      </c>
      <c r="P573">
        <v>0.29319000000000001</v>
      </c>
    </row>
    <row r="574" spans="1:16" x14ac:dyDescent="0.3">
      <c r="A574">
        <v>-20.100000000000001</v>
      </c>
      <c r="B574">
        <v>1.8808</v>
      </c>
      <c r="C574">
        <v>1.6497999999999999</v>
      </c>
      <c r="D574">
        <v>0.23103000000000001</v>
      </c>
      <c r="E574">
        <v>-20.100000000000001</v>
      </c>
      <c r="F574">
        <v>1.7482</v>
      </c>
      <c r="G574">
        <v>1.5064</v>
      </c>
      <c r="H574">
        <v>0.24179</v>
      </c>
      <c r="I574">
        <v>-50.587000000000003</v>
      </c>
      <c r="J574">
        <v>1.8808</v>
      </c>
      <c r="K574">
        <v>1.6613</v>
      </c>
      <c r="L574">
        <v>0.21953</v>
      </c>
      <c r="M574">
        <v>-50.587000000000003</v>
      </c>
      <c r="N574">
        <v>1.7482</v>
      </c>
      <c r="O574">
        <v>1.4833000000000001</v>
      </c>
      <c r="P574">
        <v>0.26490000000000002</v>
      </c>
    </row>
    <row r="575" spans="1:16" x14ac:dyDescent="0.3">
      <c r="A575">
        <v>-21.78</v>
      </c>
      <c r="B575">
        <v>0</v>
      </c>
      <c r="C575">
        <v>2.1522999999999999</v>
      </c>
      <c r="D575">
        <v>-2.1522999999999999</v>
      </c>
      <c r="E575">
        <v>-21.78</v>
      </c>
      <c r="F575">
        <v>0</v>
      </c>
      <c r="G575">
        <v>1.7922</v>
      </c>
      <c r="H575">
        <v>-1.7922</v>
      </c>
      <c r="I575">
        <v>-50.793999999999997</v>
      </c>
      <c r="J575">
        <v>0</v>
      </c>
      <c r="K575">
        <v>1.5982000000000001</v>
      </c>
      <c r="L575">
        <v>-1.5982000000000001</v>
      </c>
      <c r="M575">
        <v>-50.793999999999997</v>
      </c>
      <c r="N575">
        <v>0</v>
      </c>
      <c r="O575">
        <v>1.4442999999999999</v>
      </c>
      <c r="P575">
        <v>-1.4442999999999999</v>
      </c>
    </row>
    <row r="576" spans="1:16" x14ac:dyDescent="0.3">
      <c r="A576">
        <v>-23.08</v>
      </c>
      <c r="B576">
        <v>2.6031</v>
      </c>
      <c r="C576">
        <v>2.5413000000000001</v>
      </c>
      <c r="D576">
        <v>6.1831999999999998E-2</v>
      </c>
      <c r="E576">
        <v>-23.08</v>
      </c>
      <c r="F576">
        <v>2.1959</v>
      </c>
      <c r="G576">
        <v>2.0135000000000001</v>
      </c>
      <c r="H576">
        <v>0.18239</v>
      </c>
      <c r="I576">
        <v>-48.372999999999998</v>
      </c>
      <c r="J576">
        <v>2.6031</v>
      </c>
      <c r="K576">
        <v>2.3357000000000001</v>
      </c>
      <c r="L576">
        <v>0.26744000000000001</v>
      </c>
      <c r="M576">
        <v>-48.372999999999998</v>
      </c>
      <c r="N576">
        <v>2.1959</v>
      </c>
      <c r="O576">
        <v>1.8998999999999999</v>
      </c>
      <c r="P576">
        <v>0.29596</v>
      </c>
    </row>
    <row r="577" spans="1:16" x14ac:dyDescent="0.3">
      <c r="A577">
        <v>-24.713000000000001</v>
      </c>
      <c r="B577">
        <v>2.6920000000000002</v>
      </c>
      <c r="C577">
        <v>3.0295000000000001</v>
      </c>
      <c r="D577">
        <v>-0.33757999999999999</v>
      </c>
      <c r="E577">
        <v>-24.713000000000001</v>
      </c>
      <c r="F577">
        <v>2.2625000000000002</v>
      </c>
      <c r="G577">
        <v>2.2911999999999999</v>
      </c>
      <c r="H577">
        <v>-2.8778000000000001E-2</v>
      </c>
      <c r="I577">
        <v>-47.88</v>
      </c>
      <c r="J577">
        <v>2.6920000000000002</v>
      </c>
      <c r="K577">
        <v>2.4859</v>
      </c>
      <c r="L577">
        <v>0.20610999999999999</v>
      </c>
      <c r="M577">
        <v>-47.88</v>
      </c>
      <c r="N577">
        <v>2.2625000000000002</v>
      </c>
      <c r="O577">
        <v>1.9926999999999999</v>
      </c>
      <c r="P577">
        <v>0.26974999999999999</v>
      </c>
    </row>
    <row r="578" spans="1:16" x14ac:dyDescent="0.3">
      <c r="A578">
        <v>-20.302</v>
      </c>
      <c r="B578">
        <v>0.84509999999999996</v>
      </c>
      <c r="C578">
        <v>1.7102999999999999</v>
      </c>
      <c r="D578">
        <v>-0.86523000000000005</v>
      </c>
      <c r="E578">
        <v>-20.302</v>
      </c>
      <c r="F578">
        <v>0.77815000000000001</v>
      </c>
      <c r="G578">
        <v>1.5407999999999999</v>
      </c>
      <c r="H578">
        <v>-0.76268000000000002</v>
      </c>
      <c r="I578">
        <v>-50.012999999999998</v>
      </c>
      <c r="J578">
        <v>0.84509999999999996</v>
      </c>
      <c r="K578">
        <v>1.8362000000000001</v>
      </c>
      <c r="L578">
        <v>-0.99107999999999996</v>
      </c>
      <c r="M578">
        <v>-50.012999999999998</v>
      </c>
      <c r="N578">
        <v>0.77815000000000001</v>
      </c>
      <c r="O578">
        <v>1.5912999999999999</v>
      </c>
      <c r="P578">
        <v>-0.81318000000000001</v>
      </c>
    </row>
    <row r="579" spans="1:16" x14ac:dyDescent="0.3">
      <c r="A579">
        <v>-20.640999999999998</v>
      </c>
      <c r="B579">
        <v>2.0718999999999999</v>
      </c>
      <c r="C579">
        <v>1.8117000000000001</v>
      </c>
      <c r="D579">
        <v>0.26017000000000001</v>
      </c>
      <c r="E579">
        <v>-20.640999999999998</v>
      </c>
      <c r="F579">
        <v>1.9541999999999999</v>
      </c>
      <c r="G579">
        <v>1.5985</v>
      </c>
      <c r="H579">
        <v>0.35574</v>
      </c>
      <c r="I579">
        <v>-47.283000000000001</v>
      </c>
      <c r="J579">
        <v>2.0718999999999999</v>
      </c>
      <c r="K579">
        <v>2.6677</v>
      </c>
      <c r="L579">
        <v>-0.59582999999999997</v>
      </c>
      <c r="M579">
        <v>-47.283000000000001</v>
      </c>
      <c r="N579">
        <v>1.9541999999999999</v>
      </c>
      <c r="O579">
        <v>2.1051000000000002</v>
      </c>
      <c r="P579">
        <v>-0.15081</v>
      </c>
    </row>
    <row r="580" spans="1:16" x14ac:dyDescent="0.3">
      <c r="A580">
        <v>-21.309000000000001</v>
      </c>
      <c r="B580">
        <v>2.1903000000000001</v>
      </c>
      <c r="C580">
        <v>2.0116000000000001</v>
      </c>
      <c r="D580">
        <v>0.17877000000000001</v>
      </c>
      <c r="E580">
        <v>-21.309000000000001</v>
      </c>
      <c r="F580">
        <v>1.9777</v>
      </c>
      <c r="G580">
        <v>1.7121999999999999</v>
      </c>
      <c r="H580">
        <v>0.26554</v>
      </c>
      <c r="I580">
        <v>-51.847000000000001</v>
      </c>
      <c r="J580">
        <v>2.1903000000000001</v>
      </c>
      <c r="K580">
        <v>1.2773000000000001</v>
      </c>
      <c r="L580">
        <v>0.91302000000000005</v>
      </c>
      <c r="M580">
        <v>-51.847000000000001</v>
      </c>
      <c r="N580">
        <v>1.9777</v>
      </c>
      <c r="O580">
        <v>1.2461</v>
      </c>
      <c r="P580">
        <v>0.73165999999999998</v>
      </c>
    </row>
    <row r="581" spans="1:16" x14ac:dyDescent="0.3">
      <c r="A581">
        <v>-22.76</v>
      </c>
      <c r="B581">
        <v>3.4226000000000001</v>
      </c>
      <c r="C581">
        <v>2.4455</v>
      </c>
      <c r="D581">
        <v>0.97711000000000003</v>
      </c>
      <c r="E581">
        <v>-22.76</v>
      </c>
      <c r="F581">
        <v>2.3464</v>
      </c>
      <c r="G581">
        <v>1.9590000000000001</v>
      </c>
      <c r="H581">
        <v>0.38735000000000003</v>
      </c>
      <c r="I581">
        <v>-47.154000000000003</v>
      </c>
      <c r="J581">
        <v>3.4226000000000001</v>
      </c>
      <c r="K581">
        <v>2.7069000000000001</v>
      </c>
      <c r="L581">
        <v>0.71567999999999998</v>
      </c>
      <c r="M581">
        <v>-47.154000000000003</v>
      </c>
      <c r="N581">
        <v>2.3464</v>
      </c>
      <c r="O581">
        <v>2.1293000000000002</v>
      </c>
      <c r="P581">
        <v>0.21708</v>
      </c>
    </row>
    <row r="582" spans="1:16" x14ac:dyDescent="0.3">
      <c r="A582">
        <v>-22.574000000000002</v>
      </c>
      <c r="B582">
        <v>1.1138999999999999</v>
      </c>
      <c r="C582">
        <v>2.39</v>
      </c>
      <c r="D582">
        <v>-1.276</v>
      </c>
      <c r="E582">
        <v>-22.574000000000002</v>
      </c>
      <c r="F582">
        <v>1.0414000000000001</v>
      </c>
      <c r="G582">
        <v>1.9274</v>
      </c>
      <c r="H582">
        <v>-0.88602000000000003</v>
      </c>
      <c r="I582">
        <v>-49.399000000000001</v>
      </c>
      <c r="J582">
        <v>1.1138999999999999</v>
      </c>
      <c r="K582">
        <v>2.0230999999999999</v>
      </c>
      <c r="L582">
        <v>-0.90915000000000001</v>
      </c>
      <c r="M582">
        <v>-49.399000000000001</v>
      </c>
      <c r="N582">
        <v>1.0414000000000001</v>
      </c>
      <c r="O582">
        <v>1.7068000000000001</v>
      </c>
      <c r="P582">
        <v>-0.66542000000000001</v>
      </c>
    </row>
    <row r="583" spans="1:16" x14ac:dyDescent="0.3">
      <c r="A583">
        <v>-20.029</v>
      </c>
      <c r="B583">
        <v>1.5185</v>
      </c>
      <c r="C583">
        <v>1.6287</v>
      </c>
      <c r="D583">
        <v>-0.11018</v>
      </c>
      <c r="E583">
        <v>-20.029</v>
      </c>
      <c r="F583">
        <v>1.4914000000000001</v>
      </c>
      <c r="G583">
        <v>1.4944</v>
      </c>
      <c r="H583">
        <v>-3.0371999999999999E-3</v>
      </c>
      <c r="I583">
        <v>-49.4</v>
      </c>
      <c r="J583">
        <v>1.5185</v>
      </c>
      <c r="K583">
        <v>2.0228999999999999</v>
      </c>
      <c r="L583">
        <v>-0.50443000000000005</v>
      </c>
      <c r="M583">
        <v>-49.4</v>
      </c>
      <c r="N583">
        <v>1.4914000000000001</v>
      </c>
      <c r="O583">
        <v>1.7067000000000001</v>
      </c>
      <c r="P583">
        <v>-0.21535000000000001</v>
      </c>
    </row>
    <row r="584" spans="1:16" x14ac:dyDescent="0.3">
      <c r="A584">
        <v>-22.355</v>
      </c>
      <c r="B584">
        <v>2.73</v>
      </c>
      <c r="C584">
        <v>2.3245</v>
      </c>
      <c r="D584">
        <v>0.40547</v>
      </c>
      <c r="E584">
        <v>-22.355</v>
      </c>
      <c r="F584">
        <v>2.2147999999999999</v>
      </c>
      <c r="G584">
        <v>1.8902000000000001</v>
      </c>
      <c r="H584">
        <v>0.32466</v>
      </c>
      <c r="I584">
        <v>-48.78</v>
      </c>
      <c r="J584">
        <v>2.73</v>
      </c>
      <c r="K584">
        <v>2.2118000000000002</v>
      </c>
      <c r="L584">
        <v>0.51819999999999999</v>
      </c>
      <c r="M584">
        <v>-48.78</v>
      </c>
      <c r="N584">
        <v>2.2147999999999999</v>
      </c>
      <c r="O584">
        <v>1.8233999999999999</v>
      </c>
      <c r="P584">
        <v>0.39145999999999997</v>
      </c>
    </row>
    <row r="585" spans="1:16" x14ac:dyDescent="0.3">
      <c r="A585">
        <v>-22.791</v>
      </c>
      <c r="B585">
        <v>2.5657999999999999</v>
      </c>
      <c r="C585">
        <v>2.4548999999999999</v>
      </c>
      <c r="D585">
        <v>0.11096</v>
      </c>
      <c r="E585">
        <v>-22.791</v>
      </c>
      <c r="F585">
        <v>2.0933999999999999</v>
      </c>
      <c r="G585">
        <v>1.9643999999999999</v>
      </c>
      <c r="H585">
        <v>0.12906999999999999</v>
      </c>
      <c r="I585">
        <v>-46.442</v>
      </c>
      <c r="J585">
        <v>2.5657999999999999</v>
      </c>
      <c r="K585">
        <v>2.9239000000000002</v>
      </c>
      <c r="L585">
        <v>-0.35807</v>
      </c>
      <c r="M585">
        <v>-46.442</v>
      </c>
      <c r="N585">
        <v>2.0933999999999999</v>
      </c>
      <c r="O585">
        <v>2.2633000000000001</v>
      </c>
      <c r="P585">
        <v>-0.16991999999999999</v>
      </c>
    </row>
    <row r="586" spans="1:16" x14ac:dyDescent="0.3">
      <c r="A586">
        <v>-20.248000000000001</v>
      </c>
      <c r="B586">
        <v>0.84509999999999996</v>
      </c>
      <c r="C586">
        <v>1.694</v>
      </c>
      <c r="D586">
        <v>-0.84891000000000005</v>
      </c>
      <c r="E586">
        <v>-20.248000000000001</v>
      </c>
      <c r="F586">
        <v>0.60206000000000004</v>
      </c>
      <c r="G586">
        <v>1.5315000000000001</v>
      </c>
      <c r="H586">
        <v>-0.92949000000000004</v>
      </c>
      <c r="I586">
        <v>-50.112000000000002</v>
      </c>
      <c r="J586">
        <v>0.84509999999999996</v>
      </c>
      <c r="K586">
        <v>1.8058000000000001</v>
      </c>
      <c r="L586">
        <v>-0.96069000000000004</v>
      </c>
      <c r="M586">
        <v>-50.112000000000002</v>
      </c>
      <c r="N586">
        <v>0.60206000000000004</v>
      </c>
      <c r="O586">
        <v>1.5726</v>
      </c>
      <c r="P586">
        <v>-0.97050000000000003</v>
      </c>
    </row>
    <row r="587" spans="1:16" x14ac:dyDescent="0.3">
      <c r="A587">
        <v>-20.257000000000001</v>
      </c>
      <c r="B587">
        <v>2.5716999999999999</v>
      </c>
      <c r="C587">
        <v>1.6968000000000001</v>
      </c>
      <c r="D587">
        <v>0.87494000000000005</v>
      </c>
      <c r="E587">
        <v>-20.257000000000001</v>
      </c>
      <c r="F587">
        <v>2.1789999999999998</v>
      </c>
      <c r="G587">
        <v>1.5330999999999999</v>
      </c>
      <c r="H587">
        <v>0.64585999999999999</v>
      </c>
      <c r="I587">
        <v>-47.481999999999999</v>
      </c>
      <c r="J587">
        <v>2.5716999999999999</v>
      </c>
      <c r="K587">
        <v>2.6072000000000002</v>
      </c>
      <c r="L587">
        <v>-3.5456000000000001E-2</v>
      </c>
      <c r="M587">
        <v>-47.481999999999999</v>
      </c>
      <c r="N587">
        <v>2.1789999999999998</v>
      </c>
      <c r="O587">
        <v>2.0676000000000001</v>
      </c>
      <c r="P587">
        <v>0.11133</v>
      </c>
    </row>
    <row r="588" spans="1:16" x14ac:dyDescent="0.3">
      <c r="A588">
        <v>-22.744</v>
      </c>
      <c r="B588">
        <v>3.2852999999999999</v>
      </c>
      <c r="C588">
        <v>2.4405999999999999</v>
      </c>
      <c r="D588">
        <v>0.84469000000000005</v>
      </c>
      <c r="E588">
        <v>-22.744</v>
      </c>
      <c r="F588">
        <v>2.3578999999999999</v>
      </c>
      <c r="G588">
        <v>1.9562999999999999</v>
      </c>
      <c r="H588">
        <v>0.40167999999999998</v>
      </c>
      <c r="I588">
        <v>-46.898000000000003</v>
      </c>
      <c r="J588">
        <v>3.2852999999999999</v>
      </c>
      <c r="K588">
        <v>2.7850999999999999</v>
      </c>
      <c r="L588">
        <v>0.50026000000000004</v>
      </c>
      <c r="M588">
        <v>-46.898000000000003</v>
      </c>
      <c r="N588">
        <v>2.3578999999999999</v>
      </c>
      <c r="O588">
        <v>2.1776</v>
      </c>
      <c r="P588">
        <v>0.18037</v>
      </c>
    </row>
    <row r="589" spans="1:16" x14ac:dyDescent="0.3">
      <c r="A589">
        <v>-22.811</v>
      </c>
      <c r="B589">
        <v>2.1818</v>
      </c>
      <c r="C589">
        <v>2.4607999999999999</v>
      </c>
      <c r="D589">
        <v>-0.27897</v>
      </c>
      <c r="E589">
        <v>-22.811</v>
      </c>
      <c r="F589">
        <v>2.0863999999999998</v>
      </c>
      <c r="G589">
        <v>1.9677</v>
      </c>
      <c r="H589">
        <v>0.11863</v>
      </c>
      <c r="I589">
        <v>-50.792000000000002</v>
      </c>
      <c r="J589">
        <v>2.1818</v>
      </c>
      <c r="K589">
        <v>1.5987</v>
      </c>
      <c r="L589">
        <v>0.58314999999999995</v>
      </c>
      <c r="M589">
        <v>-50.792000000000002</v>
      </c>
      <c r="N589">
        <v>2.0863999999999998</v>
      </c>
      <c r="O589">
        <v>1.4446000000000001</v>
      </c>
      <c r="P589">
        <v>0.64173999999999998</v>
      </c>
    </row>
    <row r="590" spans="1:16" x14ac:dyDescent="0.3">
      <c r="A590">
        <v>-24.273</v>
      </c>
      <c r="B590">
        <v>3.1735000000000002</v>
      </c>
      <c r="C590">
        <v>2.8980000000000001</v>
      </c>
      <c r="D590">
        <v>0.27546999999999999</v>
      </c>
      <c r="E590">
        <v>-24.273</v>
      </c>
      <c r="F590">
        <v>2.4014000000000002</v>
      </c>
      <c r="G590">
        <v>2.2164000000000001</v>
      </c>
      <c r="H590">
        <v>0.18498999999999999</v>
      </c>
      <c r="I590">
        <v>-47.228999999999999</v>
      </c>
      <c r="J590">
        <v>3.1735000000000002</v>
      </c>
      <c r="K590">
        <v>2.6842000000000001</v>
      </c>
      <c r="L590">
        <v>0.48931999999999998</v>
      </c>
      <c r="M590">
        <v>-47.228999999999999</v>
      </c>
      <c r="N590">
        <v>2.4014000000000002</v>
      </c>
      <c r="O590">
        <v>2.1152000000000002</v>
      </c>
      <c r="P590">
        <v>0.28619</v>
      </c>
    </row>
    <row r="591" spans="1:16" x14ac:dyDescent="0.3">
      <c r="A591">
        <v>-21.417999999999999</v>
      </c>
      <c r="B591">
        <v>2.0085999999999999</v>
      </c>
      <c r="C591">
        <v>2.0442</v>
      </c>
      <c r="D591">
        <v>-3.5597999999999998E-2</v>
      </c>
      <c r="E591">
        <v>-21.417999999999999</v>
      </c>
      <c r="F591">
        <v>1.8062</v>
      </c>
      <c r="G591">
        <v>1.7306999999999999</v>
      </c>
      <c r="H591">
        <v>7.5436000000000003E-2</v>
      </c>
      <c r="I591">
        <v>-50.073</v>
      </c>
      <c r="J591">
        <v>2.0085999999999999</v>
      </c>
      <c r="K591">
        <v>1.8178000000000001</v>
      </c>
      <c r="L591">
        <v>0.19083</v>
      </c>
      <c r="M591">
        <v>-50.073</v>
      </c>
      <c r="N591">
        <v>1.8062</v>
      </c>
      <c r="O591">
        <v>1.58</v>
      </c>
      <c r="P591">
        <v>0.22622</v>
      </c>
    </row>
    <row r="592" spans="1:16" x14ac:dyDescent="0.3">
      <c r="A592">
        <v>-20.637</v>
      </c>
      <c r="B592">
        <v>2.1206</v>
      </c>
      <c r="C592">
        <v>1.8104</v>
      </c>
      <c r="D592">
        <v>0.31019999999999998</v>
      </c>
      <c r="E592">
        <v>-20.637</v>
      </c>
      <c r="F592">
        <v>1.8194999999999999</v>
      </c>
      <c r="G592">
        <v>1.5976999999999999</v>
      </c>
      <c r="H592">
        <v>0.2218</v>
      </c>
      <c r="I592">
        <v>-51.106999999999999</v>
      </c>
      <c r="J592">
        <v>2.1206</v>
      </c>
      <c r="K592">
        <v>1.5028999999999999</v>
      </c>
      <c r="L592">
        <v>0.61768000000000001</v>
      </c>
      <c r="M592">
        <v>-51.106999999999999</v>
      </c>
      <c r="N592">
        <v>1.8194999999999999</v>
      </c>
      <c r="O592">
        <v>1.3854</v>
      </c>
      <c r="P592">
        <v>0.43412000000000001</v>
      </c>
    </row>
    <row r="593" spans="1:16" x14ac:dyDescent="0.3">
      <c r="A593">
        <v>-23.073</v>
      </c>
      <c r="B593">
        <v>1.3978999999999999</v>
      </c>
      <c r="C593">
        <v>2.5390999999999999</v>
      </c>
      <c r="D593">
        <v>-1.1411</v>
      </c>
      <c r="E593">
        <v>-23.073</v>
      </c>
      <c r="F593">
        <v>1.2553000000000001</v>
      </c>
      <c r="G593">
        <v>2.0122</v>
      </c>
      <c r="H593">
        <v>-0.75697000000000003</v>
      </c>
      <c r="I593">
        <v>-47.968000000000004</v>
      </c>
      <c r="J593">
        <v>1.3978999999999999</v>
      </c>
      <c r="K593">
        <v>2.4590999999999998</v>
      </c>
      <c r="L593">
        <v>-1.0610999999999999</v>
      </c>
      <c r="M593">
        <v>-47.968000000000004</v>
      </c>
      <c r="N593">
        <v>1.2553000000000001</v>
      </c>
      <c r="O593">
        <v>1.9762</v>
      </c>
      <c r="P593">
        <v>-0.72089000000000003</v>
      </c>
    </row>
    <row r="594" spans="1:16" x14ac:dyDescent="0.3">
      <c r="A594">
        <v>-24.32</v>
      </c>
      <c r="B594">
        <v>4.2320000000000002</v>
      </c>
      <c r="C594">
        <v>2.9119999999999999</v>
      </c>
      <c r="D594">
        <v>1.32</v>
      </c>
      <c r="E594">
        <v>-24.32</v>
      </c>
      <c r="F594">
        <v>2.6415000000000002</v>
      </c>
      <c r="G594">
        <v>2.2244000000000002</v>
      </c>
      <c r="H594">
        <v>0.41711999999999999</v>
      </c>
      <c r="I594">
        <v>-46.997</v>
      </c>
      <c r="J594">
        <v>4.2320000000000002</v>
      </c>
      <c r="K594">
        <v>2.7547999999999999</v>
      </c>
      <c r="L594">
        <v>1.4772000000000001</v>
      </c>
      <c r="M594">
        <v>-46.997</v>
      </c>
      <c r="N594">
        <v>2.6415000000000002</v>
      </c>
      <c r="O594">
        <v>2.1587999999999998</v>
      </c>
      <c r="P594">
        <v>0.48264000000000001</v>
      </c>
    </row>
    <row r="595" spans="1:16" x14ac:dyDescent="0.3">
      <c r="A595">
        <v>-21.594999999999999</v>
      </c>
      <c r="B595">
        <v>0.30103000000000002</v>
      </c>
      <c r="C595">
        <v>2.0971000000000002</v>
      </c>
      <c r="D595">
        <v>-1.7961</v>
      </c>
      <c r="E595">
        <v>-21.594999999999999</v>
      </c>
      <c r="F595">
        <v>0.30103000000000002</v>
      </c>
      <c r="G595">
        <v>1.7608999999999999</v>
      </c>
      <c r="H595">
        <v>-1.4598</v>
      </c>
      <c r="I595">
        <v>-50.598999999999997</v>
      </c>
      <c r="J595">
        <v>0.30103000000000002</v>
      </c>
      <c r="K595">
        <v>1.6574</v>
      </c>
      <c r="L595">
        <v>-1.3564000000000001</v>
      </c>
      <c r="M595">
        <v>-50.598999999999997</v>
      </c>
      <c r="N595">
        <v>0.30103000000000002</v>
      </c>
      <c r="O595">
        <v>1.4809000000000001</v>
      </c>
      <c r="P595">
        <v>-1.1798999999999999</v>
      </c>
    </row>
    <row r="596" spans="1:16" x14ac:dyDescent="0.3">
      <c r="A596">
        <v>-23.713999999999999</v>
      </c>
      <c r="B596">
        <v>3.0916999999999999</v>
      </c>
      <c r="C596">
        <v>2.7309000000000001</v>
      </c>
      <c r="D596">
        <v>0.36075000000000002</v>
      </c>
      <c r="E596">
        <v>-23.713999999999999</v>
      </c>
      <c r="F596">
        <v>2.4609000000000001</v>
      </c>
      <c r="G596">
        <v>2.1214</v>
      </c>
      <c r="H596">
        <v>0.33953</v>
      </c>
      <c r="I596">
        <v>-47.417999999999999</v>
      </c>
      <c r="J596">
        <v>3.0916999999999999</v>
      </c>
      <c r="K596">
        <v>2.6265999999999998</v>
      </c>
      <c r="L596">
        <v>0.46506999999999998</v>
      </c>
      <c r="M596">
        <v>-47.417999999999999</v>
      </c>
      <c r="N596">
        <v>2.4609000000000001</v>
      </c>
      <c r="O596">
        <v>2.0796999999999999</v>
      </c>
      <c r="P596">
        <v>0.38124999999999998</v>
      </c>
    </row>
    <row r="597" spans="1:16" x14ac:dyDescent="0.3">
      <c r="A597">
        <v>-23.815000000000001</v>
      </c>
      <c r="B597">
        <v>2.3502000000000001</v>
      </c>
      <c r="C597">
        <v>2.7610000000000001</v>
      </c>
      <c r="D597">
        <v>-0.41070000000000001</v>
      </c>
      <c r="E597">
        <v>-23.815000000000001</v>
      </c>
      <c r="F597">
        <v>2.1271</v>
      </c>
      <c r="G597">
        <v>2.1383999999999999</v>
      </c>
      <c r="H597">
        <v>-1.1344999999999999E-2</v>
      </c>
      <c r="I597">
        <v>-47.716000000000001</v>
      </c>
      <c r="J597">
        <v>2.3502000000000001</v>
      </c>
      <c r="K597">
        <v>2.536</v>
      </c>
      <c r="L597">
        <v>-0.18572</v>
      </c>
      <c r="M597">
        <v>-47.716000000000001</v>
      </c>
      <c r="N597">
        <v>2.1271</v>
      </c>
      <c r="O597">
        <v>2.0236999999999998</v>
      </c>
      <c r="P597">
        <v>0.10344</v>
      </c>
    </row>
    <row r="598" spans="1:16" x14ac:dyDescent="0.3">
      <c r="A598">
        <v>-22.927</v>
      </c>
      <c r="B598">
        <v>3.6339000000000001</v>
      </c>
      <c r="C598">
        <v>2.4954000000000001</v>
      </c>
      <c r="D598">
        <v>1.1385000000000001</v>
      </c>
      <c r="E598">
        <v>-22.927</v>
      </c>
      <c r="F598">
        <v>2.5855000000000001</v>
      </c>
      <c r="G598">
        <v>1.9874000000000001</v>
      </c>
      <c r="H598">
        <v>0.59809000000000001</v>
      </c>
      <c r="I598">
        <v>-45.462000000000003</v>
      </c>
      <c r="J598">
        <v>3.6339000000000001</v>
      </c>
      <c r="K598">
        <v>3.2225000000000001</v>
      </c>
      <c r="L598">
        <v>0.41141</v>
      </c>
      <c r="M598">
        <v>-45.462000000000003</v>
      </c>
      <c r="N598">
        <v>2.5855000000000001</v>
      </c>
      <c r="O598">
        <v>2.4478</v>
      </c>
      <c r="P598">
        <v>0.13768</v>
      </c>
    </row>
    <row r="599" spans="1:16" x14ac:dyDescent="0.3">
      <c r="A599">
        <v>-21.186</v>
      </c>
      <c r="B599">
        <v>2.3673999999999999</v>
      </c>
      <c r="C599">
        <v>1.9746999999999999</v>
      </c>
      <c r="D599">
        <v>0.39267000000000002</v>
      </c>
      <c r="E599">
        <v>-21.186</v>
      </c>
      <c r="F599">
        <v>2.0828000000000002</v>
      </c>
      <c r="G599">
        <v>1.6912</v>
      </c>
      <c r="H599">
        <v>0.39157999999999998</v>
      </c>
      <c r="I599">
        <v>-48.905999999999999</v>
      </c>
      <c r="J599">
        <v>2.3673999999999999</v>
      </c>
      <c r="K599">
        <v>2.1734</v>
      </c>
      <c r="L599">
        <v>0.19395000000000001</v>
      </c>
      <c r="M599">
        <v>-48.905999999999999</v>
      </c>
      <c r="N599">
        <v>2.0828000000000002</v>
      </c>
      <c r="O599">
        <v>1.7997000000000001</v>
      </c>
      <c r="P599">
        <v>0.28310999999999997</v>
      </c>
    </row>
    <row r="600" spans="1:16" x14ac:dyDescent="0.3">
      <c r="A600">
        <v>-22.780999999999999</v>
      </c>
      <c r="B600">
        <v>2.7751999999999999</v>
      </c>
      <c r="C600">
        <v>2.4517000000000002</v>
      </c>
      <c r="D600">
        <v>0.32352999999999998</v>
      </c>
      <c r="E600">
        <v>-22.780999999999999</v>
      </c>
      <c r="F600">
        <v>2.3222</v>
      </c>
      <c r="G600">
        <v>1.9625999999999999</v>
      </c>
      <c r="H600">
        <v>0.35966999999999999</v>
      </c>
      <c r="I600">
        <v>-46.591000000000001</v>
      </c>
      <c r="J600">
        <v>2.7751999999999999</v>
      </c>
      <c r="K600">
        <v>2.8786999999999998</v>
      </c>
      <c r="L600">
        <v>-0.10342</v>
      </c>
      <c r="M600">
        <v>-46.591000000000001</v>
      </c>
      <c r="N600">
        <v>2.3222</v>
      </c>
      <c r="O600">
        <v>2.2353999999999998</v>
      </c>
      <c r="P600">
        <v>8.6837999999999999E-2</v>
      </c>
    </row>
    <row r="601" spans="1:16" x14ac:dyDescent="0.3">
      <c r="A601">
        <v>-21.885000000000002</v>
      </c>
      <c r="B601">
        <v>1.2303999999999999</v>
      </c>
      <c r="C601">
        <v>2.1838000000000002</v>
      </c>
      <c r="D601">
        <v>-0.95331999999999995</v>
      </c>
      <c r="E601">
        <v>-21.885000000000002</v>
      </c>
      <c r="F601">
        <v>1.0414000000000001</v>
      </c>
      <c r="G601">
        <v>1.8101</v>
      </c>
      <c r="H601">
        <v>-0.76873999999999998</v>
      </c>
      <c r="I601">
        <v>-51.731999999999999</v>
      </c>
      <c r="J601">
        <v>1.2303999999999999</v>
      </c>
      <c r="K601">
        <v>1.3125</v>
      </c>
      <c r="L601">
        <v>-8.2052E-2</v>
      </c>
      <c r="M601">
        <v>-51.731999999999999</v>
      </c>
      <c r="N601">
        <v>1.0414000000000001</v>
      </c>
      <c r="O601">
        <v>1.2678</v>
      </c>
      <c r="P601">
        <v>-0.22641</v>
      </c>
    </row>
    <row r="602" spans="1:16" x14ac:dyDescent="0.3">
      <c r="A602">
        <v>-22.611000000000001</v>
      </c>
      <c r="B602">
        <v>2.6253000000000002</v>
      </c>
      <c r="C602">
        <v>2.4009999999999998</v>
      </c>
      <c r="D602">
        <v>0.22433</v>
      </c>
      <c r="E602">
        <v>-22.611000000000001</v>
      </c>
      <c r="F602">
        <v>2.2279</v>
      </c>
      <c r="G602">
        <v>1.9337</v>
      </c>
      <c r="H602">
        <v>0.29420000000000002</v>
      </c>
      <c r="I602">
        <v>-45.183999999999997</v>
      </c>
      <c r="J602">
        <v>2.6253000000000002</v>
      </c>
      <c r="K602">
        <v>3.3073000000000001</v>
      </c>
      <c r="L602">
        <v>-0.68198000000000003</v>
      </c>
      <c r="M602">
        <v>-45.183999999999997</v>
      </c>
      <c r="N602">
        <v>2.2279</v>
      </c>
      <c r="O602">
        <v>2.5002</v>
      </c>
      <c r="P602">
        <v>-0.27229999999999999</v>
      </c>
    </row>
    <row r="603" spans="1:16" x14ac:dyDescent="0.3">
      <c r="A603">
        <v>-23.05</v>
      </c>
      <c r="B603">
        <v>2.7084000000000001</v>
      </c>
      <c r="C603">
        <v>2.5324</v>
      </c>
      <c r="D603">
        <v>0.17602999999999999</v>
      </c>
      <c r="E603">
        <v>-23.05</v>
      </c>
      <c r="F603">
        <v>2.2454999999999998</v>
      </c>
      <c r="G603">
        <v>2.0084</v>
      </c>
      <c r="H603">
        <v>0.23707</v>
      </c>
      <c r="I603">
        <v>-46.359000000000002</v>
      </c>
      <c r="J603">
        <v>2.7084000000000001</v>
      </c>
      <c r="K603">
        <v>2.9493</v>
      </c>
      <c r="L603">
        <v>-0.24087</v>
      </c>
      <c r="M603">
        <v>-46.359000000000002</v>
      </c>
      <c r="N603">
        <v>2.2454999999999998</v>
      </c>
      <c r="O603">
        <v>2.2789999999999999</v>
      </c>
      <c r="P603">
        <v>-3.3499000000000001E-2</v>
      </c>
    </row>
    <row r="604" spans="1:16" x14ac:dyDescent="0.3">
      <c r="A604">
        <v>-22.724</v>
      </c>
      <c r="B604">
        <v>4.1535000000000002</v>
      </c>
      <c r="C604">
        <v>2.4346000000000001</v>
      </c>
      <c r="D604">
        <v>1.7189000000000001</v>
      </c>
      <c r="E604">
        <v>-22.724</v>
      </c>
      <c r="F604">
        <v>2.5402999999999998</v>
      </c>
      <c r="G604">
        <v>1.9528000000000001</v>
      </c>
      <c r="H604">
        <v>0.58748999999999996</v>
      </c>
      <c r="I604">
        <v>-47.646999999999998</v>
      </c>
      <c r="J604">
        <v>4.1535000000000002</v>
      </c>
      <c r="K604">
        <v>2.5569000000000002</v>
      </c>
      <c r="L604">
        <v>1.5966</v>
      </c>
      <c r="M604">
        <v>-47.646999999999998</v>
      </c>
      <c r="N604">
        <v>2.5402999999999998</v>
      </c>
      <c r="O604">
        <v>2.0366</v>
      </c>
      <c r="P604">
        <v>0.50373999999999997</v>
      </c>
    </row>
    <row r="605" spans="1:16" x14ac:dyDescent="0.3">
      <c r="A605">
        <v>-23.193000000000001</v>
      </c>
      <c r="B605">
        <v>4.0849000000000002</v>
      </c>
      <c r="C605">
        <v>2.5750000000000002</v>
      </c>
      <c r="D605">
        <v>1.5098</v>
      </c>
      <c r="E605">
        <v>-23.193000000000001</v>
      </c>
      <c r="F605">
        <v>2.5465</v>
      </c>
      <c r="G605">
        <v>2.0327000000000002</v>
      </c>
      <c r="H605">
        <v>0.51385999999999998</v>
      </c>
      <c r="I605">
        <v>-49.384</v>
      </c>
      <c r="J605">
        <v>4.0849000000000002</v>
      </c>
      <c r="K605">
        <v>2.0276999999999998</v>
      </c>
      <c r="L605">
        <v>2.0571999999999999</v>
      </c>
      <c r="M605">
        <v>-49.384</v>
      </c>
      <c r="N605">
        <v>2.5465</v>
      </c>
      <c r="O605">
        <v>1.7096</v>
      </c>
      <c r="P605">
        <v>0.83689000000000002</v>
      </c>
    </row>
    <row r="606" spans="1:16" x14ac:dyDescent="0.3">
      <c r="A606">
        <v>-21.992999999999999</v>
      </c>
      <c r="B606">
        <v>2.9841000000000002</v>
      </c>
      <c r="C606">
        <v>2.2162000000000002</v>
      </c>
      <c r="D606">
        <v>0.76787000000000005</v>
      </c>
      <c r="E606">
        <v>-21.992999999999999</v>
      </c>
      <c r="F606">
        <v>2.3711000000000002</v>
      </c>
      <c r="G606">
        <v>1.8286</v>
      </c>
      <c r="H606">
        <v>0.54247999999999996</v>
      </c>
      <c r="I606">
        <v>-49.457000000000001</v>
      </c>
      <c r="J606">
        <v>2.9841000000000002</v>
      </c>
      <c r="K606">
        <v>2.0055000000000001</v>
      </c>
      <c r="L606">
        <v>0.97853000000000001</v>
      </c>
      <c r="M606">
        <v>-49.457000000000001</v>
      </c>
      <c r="N606">
        <v>2.3711000000000002</v>
      </c>
      <c r="O606">
        <v>1.696</v>
      </c>
      <c r="P606">
        <v>0.67510000000000003</v>
      </c>
    </row>
    <row r="607" spans="1:16" x14ac:dyDescent="0.3">
      <c r="A607">
        <v>-21.1</v>
      </c>
      <c r="B607">
        <v>2.0569000000000002</v>
      </c>
      <c r="C607">
        <v>1.9489000000000001</v>
      </c>
      <c r="D607">
        <v>0.10804999999999999</v>
      </c>
      <c r="E607">
        <v>-21.1</v>
      </c>
      <c r="F607">
        <v>1.8129</v>
      </c>
      <c r="G607">
        <v>1.6765000000000001</v>
      </c>
      <c r="H607">
        <v>0.13639999999999999</v>
      </c>
      <c r="I607">
        <v>-48.67</v>
      </c>
      <c r="J607">
        <v>2.0569000000000002</v>
      </c>
      <c r="K607">
        <v>2.2452000000000001</v>
      </c>
      <c r="L607">
        <v>-0.18833</v>
      </c>
      <c r="M607">
        <v>-48.67</v>
      </c>
      <c r="N607">
        <v>1.8129</v>
      </c>
      <c r="O607">
        <v>1.8441000000000001</v>
      </c>
      <c r="P607">
        <v>-3.1137999999999999E-2</v>
      </c>
    </row>
    <row r="608" spans="1:16" x14ac:dyDescent="0.3">
      <c r="A608">
        <v>-23.398</v>
      </c>
      <c r="B608">
        <v>2.2404999999999999</v>
      </c>
      <c r="C608">
        <v>2.6362000000000001</v>
      </c>
      <c r="D608">
        <v>-0.39563999999999999</v>
      </c>
      <c r="E608">
        <v>-23.398</v>
      </c>
      <c r="F608">
        <v>2.0373999999999999</v>
      </c>
      <c r="G608">
        <v>2.0674999999999999</v>
      </c>
      <c r="H608">
        <v>-3.0058000000000001E-2</v>
      </c>
      <c r="I608">
        <v>-47.000999999999998</v>
      </c>
      <c r="J608">
        <v>2.2404999999999999</v>
      </c>
      <c r="K608">
        <v>2.7536</v>
      </c>
      <c r="L608">
        <v>-0.51309000000000005</v>
      </c>
      <c r="M608">
        <v>-47.000999999999998</v>
      </c>
      <c r="N608">
        <v>2.0373999999999999</v>
      </c>
      <c r="O608">
        <v>2.1581000000000001</v>
      </c>
      <c r="P608">
        <v>-0.12071999999999999</v>
      </c>
    </row>
    <row r="609" spans="1:16" x14ac:dyDescent="0.3">
      <c r="A609">
        <v>-22.277000000000001</v>
      </c>
      <c r="B609">
        <v>1.3009999999999999</v>
      </c>
      <c r="C609">
        <v>2.3008999999999999</v>
      </c>
      <c r="D609">
        <v>-0.99990000000000001</v>
      </c>
      <c r="E609">
        <v>-22.277000000000001</v>
      </c>
      <c r="F609">
        <v>1.1760999999999999</v>
      </c>
      <c r="G609">
        <v>1.8768</v>
      </c>
      <c r="H609">
        <v>-0.70069000000000004</v>
      </c>
      <c r="I609">
        <v>-51.5</v>
      </c>
      <c r="J609">
        <v>1.3009999999999999</v>
      </c>
      <c r="K609">
        <v>1.3832</v>
      </c>
      <c r="L609">
        <v>-8.2159999999999997E-2</v>
      </c>
      <c r="M609">
        <v>-51.5</v>
      </c>
      <c r="N609">
        <v>1.1760999999999999</v>
      </c>
      <c r="O609">
        <v>1.3115000000000001</v>
      </c>
      <c r="P609">
        <v>-0.13539000000000001</v>
      </c>
    </row>
    <row r="610" spans="1:16" x14ac:dyDescent="0.3">
      <c r="A610">
        <v>-21.994</v>
      </c>
      <c r="B610">
        <v>3.1162999999999998</v>
      </c>
      <c r="C610">
        <v>2.2164000000000001</v>
      </c>
      <c r="D610">
        <v>0.89988999999999997</v>
      </c>
      <c r="E610">
        <v>-21.994</v>
      </c>
      <c r="F610">
        <v>2.3673999999999999</v>
      </c>
      <c r="G610">
        <v>1.8287</v>
      </c>
      <c r="H610">
        <v>0.53866999999999998</v>
      </c>
      <c r="I610">
        <v>-47.424999999999997</v>
      </c>
      <c r="J610">
        <v>3.1162999999999998</v>
      </c>
      <c r="K610">
        <v>2.6244000000000001</v>
      </c>
      <c r="L610">
        <v>0.49186000000000002</v>
      </c>
      <c r="M610">
        <v>-47.424999999999997</v>
      </c>
      <c r="N610">
        <v>2.3673999999999999</v>
      </c>
      <c r="O610">
        <v>2.0783</v>
      </c>
      <c r="P610">
        <v>0.28904999999999997</v>
      </c>
    </row>
    <row r="611" spans="1:16" x14ac:dyDescent="0.3">
      <c r="A611">
        <v>-22.411999999999999</v>
      </c>
      <c r="B611">
        <v>2.0969000000000002</v>
      </c>
      <c r="C611">
        <v>2.3414000000000001</v>
      </c>
      <c r="D611">
        <v>-0.24451999999999999</v>
      </c>
      <c r="E611">
        <v>-22.411999999999999</v>
      </c>
      <c r="F611">
        <v>1.8865000000000001</v>
      </c>
      <c r="G611">
        <v>1.8997999999999999</v>
      </c>
      <c r="H611">
        <v>-1.3323E-2</v>
      </c>
      <c r="I611">
        <v>-49.137</v>
      </c>
      <c r="J611">
        <v>2.0969000000000002</v>
      </c>
      <c r="K611">
        <v>2.1027999999999998</v>
      </c>
      <c r="L611">
        <v>-5.9383999999999999E-3</v>
      </c>
      <c r="M611">
        <v>-49.137</v>
      </c>
      <c r="N611">
        <v>1.8865000000000001</v>
      </c>
      <c r="O611">
        <v>1.7561</v>
      </c>
      <c r="P611">
        <v>0.13041</v>
      </c>
    </row>
    <row r="612" spans="1:16" x14ac:dyDescent="0.3">
      <c r="A612">
        <v>-21.010999999999999</v>
      </c>
      <c r="B612">
        <v>2.1492</v>
      </c>
      <c r="C612">
        <v>1.9222999999999999</v>
      </c>
      <c r="D612">
        <v>0.22688</v>
      </c>
      <c r="E612">
        <v>-21.010999999999999</v>
      </c>
      <c r="F612">
        <v>2.0413999999999999</v>
      </c>
      <c r="G612">
        <v>1.6614</v>
      </c>
      <c r="H612">
        <v>0.37996000000000002</v>
      </c>
      <c r="I612">
        <v>-48.222000000000001</v>
      </c>
      <c r="J612">
        <v>2.1492</v>
      </c>
      <c r="K612">
        <v>2.3816000000000002</v>
      </c>
      <c r="L612">
        <v>-0.23236999999999999</v>
      </c>
      <c r="M612">
        <v>-48.222000000000001</v>
      </c>
      <c r="N612">
        <v>2.0413999999999999</v>
      </c>
      <c r="O612">
        <v>1.9282999999999999</v>
      </c>
      <c r="P612">
        <v>0.11310000000000001</v>
      </c>
    </row>
    <row r="613" spans="1:16" x14ac:dyDescent="0.3">
      <c r="A613">
        <v>-21.032</v>
      </c>
      <c r="B613">
        <v>2.2330000000000001</v>
      </c>
      <c r="C613">
        <v>1.9287000000000001</v>
      </c>
      <c r="D613">
        <v>0.30426999999999998</v>
      </c>
      <c r="E613">
        <v>-21.032</v>
      </c>
      <c r="F613">
        <v>1.9956</v>
      </c>
      <c r="G613">
        <v>1.6651</v>
      </c>
      <c r="H613">
        <v>0.33057999999999998</v>
      </c>
      <c r="I613">
        <v>-49.926000000000002</v>
      </c>
      <c r="J613">
        <v>2.2330000000000001</v>
      </c>
      <c r="K613">
        <v>1.8627</v>
      </c>
      <c r="L613">
        <v>0.37035000000000001</v>
      </c>
      <c r="M613">
        <v>-49.926000000000002</v>
      </c>
      <c r="N613">
        <v>1.9956</v>
      </c>
      <c r="O613">
        <v>1.6076999999999999</v>
      </c>
      <c r="P613">
        <v>0.38795000000000002</v>
      </c>
    </row>
    <row r="614" spans="1:16" x14ac:dyDescent="0.3">
      <c r="A614">
        <v>-22.632999999999999</v>
      </c>
      <c r="B614">
        <v>1.3978999999999999</v>
      </c>
      <c r="C614">
        <v>2.4076</v>
      </c>
      <c r="D614">
        <v>-1.0097</v>
      </c>
      <c r="E614">
        <v>-22.632999999999999</v>
      </c>
      <c r="F614">
        <v>1.3978999999999999</v>
      </c>
      <c r="G614">
        <v>1.9375</v>
      </c>
      <c r="H614">
        <v>-0.53954000000000002</v>
      </c>
      <c r="I614">
        <v>-50.209000000000003</v>
      </c>
      <c r="J614">
        <v>1.3978999999999999</v>
      </c>
      <c r="K614">
        <v>1.7764</v>
      </c>
      <c r="L614">
        <v>-0.37842999999999999</v>
      </c>
      <c r="M614">
        <v>-50.209000000000003</v>
      </c>
      <c r="N614">
        <v>1.3978999999999999</v>
      </c>
      <c r="O614">
        <v>1.5544</v>
      </c>
      <c r="P614">
        <v>-0.15645000000000001</v>
      </c>
    </row>
    <row r="615" spans="1:16" x14ac:dyDescent="0.3">
      <c r="A615">
        <v>-23.529</v>
      </c>
      <c r="B615">
        <v>1.6990000000000001</v>
      </c>
      <c r="C615">
        <v>2.6753999999999998</v>
      </c>
      <c r="D615">
        <v>-0.97643999999999997</v>
      </c>
      <c r="E615">
        <v>-23.529</v>
      </c>
      <c r="F615">
        <v>1.5798000000000001</v>
      </c>
      <c r="G615">
        <v>2.0897999999999999</v>
      </c>
      <c r="H615">
        <v>-0.51000999999999996</v>
      </c>
      <c r="I615">
        <v>-46.345999999999997</v>
      </c>
      <c r="J615">
        <v>1.6990000000000001</v>
      </c>
      <c r="K615">
        <v>2.9531000000000001</v>
      </c>
      <c r="L615">
        <v>-1.2541</v>
      </c>
      <c r="M615">
        <v>-46.345999999999997</v>
      </c>
      <c r="N615">
        <v>1.5798000000000001</v>
      </c>
      <c r="O615">
        <v>2.2814000000000001</v>
      </c>
      <c r="P615">
        <v>-0.70159000000000005</v>
      </c>
    </row>
    <row r="616" spans="1:16" x14ac:dyDescent="0.3">
      <c r="A616">
        <v>-20.786000000000001</v>
      </c>
      <c r="B616">
        <v>1.1460999999999999</v>
      </c>
      <c r="C616">
        <v>1.855</v>
      </c>
      <c r="D616">
        <v>-0.70887</v>
      </c>
      <c r="E616">
        <v>-20.786000000000001</v>
      </c>
      <c r="F616">
        <v>1.1460999999999999</v>
      </c>
      <c r="G616">
        <v>1.6231</v>
      </c>
      <c r="H616">
        <v>-0.47699999999999998</v>
      </c>
      <c r="I616">
        <v>-49.814</v>
      </c>
      <c r="J616">
        <v>1.1460999999999999</v>
      </c>
      <c r="K616">
        <v>1.8967000000000001</v>
      </c>
      <c r="L616">
        <v>-0.75058999999999998</v>
      </c>
      <c r="M616">
        <v>-49.814</v>
      </c>
      <c r="N616">
        <v>1.1460999999999999</v>
      </c>
      <c r="O616">
        <v>1.6287</v>
      </c>
      <c r="P616">
        <v>-0.48260999999999998</v>
      </c>
    </row>
    <row r="617" spans="1:16" x14ac:dyDescent="0.3">
      <c r="A617">
        <v>-22.106000000000002</v>
      </c>
      <c r="B617">
        <v>1.2553000000000001</v>
      </c>
      <c r="C617">
        <v>2.2498999999999998</v>
      </c>
      <c r="D617">
        <v>-0.99465000000000003</v>
      </c>
      <c r="E617">
        <v>-22.106000000000002</v>
      </c>
      <c r="F617">
        <v>1.2040999999999999</v>
      </c>
      <c r="G617">
        <v>1.8478000000000001</v>
      </c>
      <c r="H617">
        <v>-0.64363999999999999</v>
      </c>
      <c r="I617">
        <v>-50.176000000000002</v>
      </c>
      <c r="J617">
        <v>1.2553000000000001</v>
      </c>
      <c r="K617">
        <v>1.7864</v>
      </c>
      <c r="L617">
        <v>-0.53112000000000004</v>
      </c>
      <c r="M617">
        <v>-50.176000000000002</v>
      </c>
      <c r="N617">
        <v>1.2040999999999999</v>
      </c>
      <c r="O617">
        <v>1.5606</v>
      </c>
      <c r="P617">
        <v>-0.35646</v>
      </c>
    </row>
    <row r="618" spans="1:16" x14ac:dyDescent="0.3">
      <c r="A618">
        <v>-21.736000000000001</v>
      </c>
      <c r="B618">
        <v>2.0333999999999999</v>
      </c>
      <c r="C618">
        <v>2.1393</v>
      </c>
      <c r="D618">
        <v>-0.10582999999999999</v>
      </c>
      <c r="E618">
        <v>-21.736000000000001</v>
      </c>
      <c r="F618">
        <v>1.7403999999999999</v>
      </c>
      <c r="G618">
        <v>1.7847999999999999</v>
      </c>
      <c r="H618">
        <v>-4.4451999999999998E-2</v>
      </c>
      <c r="I618">
        <v>-49.360999999999997</v>
      </c>
      <c r="J618">
        <v>2.0333999999999999</v>
      </c>
      <c r="K618">
        <v>2.0347</v>
      </c>
      <c r="L618">
        <v>-1.302E-3</v>
      </c>
      <c r="M618">
        <v>-49.360999999999997</v>
      </c>
      <c r="N618">
        <v>1.7403999999999999</v>
      </c>
      <c r="O618">
        <v>1.714</v>
      </c>
      <c r="P618">
        <v>2.6367000000000002E-2</v>
      </c>
    </row>
    <row r="619" spans="1:16" x14ac:dyDescent="0.3">
      <c r="A619">
        <v>-21.026</v>
      </c>
      <c r="B619">
        <v>1.9956</v>
      </c>
      <c r="C619">
        <v>1.9267000000000001</v>
      </c>
      <c r="D619">
        <v>6.8892999999999996E-2</v>
      </c>
      <c r="E619">
        <v>-21.026</v>
      </c>
      <c r="F619">
        <v>1.9294</v>
      </c>
      <c r="G619">
        <v>1.6638999999999999</v>
      </c>
      <c r="H619">
        <v>0.26549</v>
      </c>
      <c r="I619">
        <v>-48.037999999999997</v>
      </c>
      <c r="J619">
        <v>1.9956</v>
      </c>
      <c r="K619">
        <v>2.4378000000000002</v>
      </c>
      <c r="L619">
        <v>-0.44213999999999998</v>
      </c>
      <c r="M619">
        <v>-48.037999999999997</v>
      </c>
      <c r="N619">
        <v>1.9294</v>
      </c>
      <c r="O619">
        <v>1.9630000000000001</v>
      </c>
      <c r="P619">
        <v>-3.3579999999999999E-2</v>
      </c>
    </row>
    <row r="620" spans="1:16" x14ac:dyDescent="0.3">
      <c r="A620">
        <v>-20.440999999999999</v>
      </c>
      <c r="B620">
        <v>0.47711999999999999</v>
      </c>
      <c r="C620">
        <v>1.7518</v>
      </c>
      <c r="D620">
        <v>-1.2746999999999999</v>
      </c>
      <c r="E620">
        <v>-20.440999999999999</v>
      </c>
      <c r="F620">
        <v>0.47711999999999999</v>
      </c>
      <c r="G620">
        <v>1.5644</v>
      </c>
      <c r="H620">
        <v>-1.0872999999999999</v>
      </c>
      <c r="I620">
        <v>-50.524999999999999</v>
      </c>
      <c r="J620">
        <v>0.47711999999999999</v>
      </c>
      <c r="K620">
        <v>1.6801999999999999</v>
      </c>
      <c r="L620">
        <v>-1.2031000000000001</v>
      </c>
      <c r="M620">
        <v>-50.524999999999999</v>
      </c>
      <c r="N620">
        <v>0.47711999999999999</v>
      </c>
      <c r="O620">
        <v>1.4950000000000001</v>
      </c>
      <c r="P620">
        <v>-1.0179</v>
      </c>
    </row>
    <row r="621" spans="1:16" x14ac:dyDescent="0.3">
      <c r="A621">
        <v>-20.181999999999999</v>
      </c>
      <c r="B621">
        <v>1.8194999999999999</v>
      </c>
      <c r="C621">
        <v>1.6745000000000001</v>
      </c>
      <c r="D621">
        <v>0.14505999999999999</v>
      </c>
      <c r="E621">
        <v>-20.181999999999999</v>
      </c>
      <c r="F621">
        <v>1.6435</v>
      </c>
      <c r="G621">
        <v>1.5204</v>
      </c>
      <c r="H621">
        <v>0.12300999999999999</v>
      </c>
      <c r="I621">
        <v>-49.704000000000001</v>
      </c>
      <c r="J621">
        <v>1.8194999999999999</v>
      </c>
      <c r="K621">
        <v>1.9302999999999999</v>
      </c>
      <c r="L621">
        <v>-0.11079</v>
      </c>
      <c r="M621">
        <v>-49.704000000000001</v>
      </c>
      <c r="N621">
        <v>1.6435</v>
      </c>
      <c r="O621">
        <v>1.6495</v>
      </c>
      <c r="P621">
        <v>-6.0486000000000003E-3</v>
      </c>
    </row>
    <row r="622" spans="1:16" x14ac:dyDescent="0.3">
      <c r="A622">
        <v>-19.943999999999999</v>
      </c>
      <c r="B622">
        <v>0.77815000000000001</v>
      </c>
      <c r="C622">
        <v>1.6032999999999999</v>
      </c>
      <c r="D622">
        <v>-0.82513000000000003</v>
      </c>
      <c r="E622">
        <v>-19.943999999999999</v>
      </c>
      <c r="F622">
        <v>0.77815000000000001</v>
      </c>
      <c r="G622">
        <v>1.4799</v>
      </c>
      <c r="H622">
        <v>-0.70179000000000002</v>
      </c>
      <c r="I622">
        <v>-50.536999999999999</v>
      </c>
      <c r="J622">
        <v>0.77815000000000001</v>
      </c>
      <c r="K622">
        <v>1.6765000000000001</v>
      </c>
      <c r="L622">
        <v>-0.89832000000000001</v>
      </c>
      <c r="M622">
        <v>-50.536999999999999</v>
      </c>
      <c r="N622">
        <v>0.77815000000000001</v>
      </c>
      <c r="O622">
        <v>1.4926999999999999</v>
      </c>
      <c r="P622">
        <v>-0.71452000000000004</v>
      </c>
    </row>
    <row r="623" spans="1:16" x14ac:dyDescent="0.3">
      <c r="A623">
        <v>-23.175000000000001</v>
      </c>
      <c r="B623">
        <v>2.4182999999999999</v>
      </c>
      <c r="C623">
        <v>2.5697000000000001</v>
      </c>
      <c r="D623">
        <v>-0.15145</v>
      </c>
      <c r="E623">
        <v>-23.175000000000001</v>
      </c>
      <c r="F623">
        <v>2.1303000000000001</v>
      </c>
      <c r="G623">
        <v>2.0297000000000001</v>
      </c>
      <c r="H623">
        <v>0.10063999999999999</v>
      </c>
      <c r="I623">
        <v>-48.127000000000002</v>
      </c>
      <c r="J623">
        <v>2.4182999999999999</v>
      </c>
      <c r="K623">
        <v>2.4106999999999998</v>
      </c>
      <c r="L623">
        <v>7.6198999999999998E-3</v>
      </c>
      <c r="M623">
        <v>-48.127000000000002</v>
      </c>
      <c r="N623">
        <v>2.1303000000000001</v>
      </c>
      <c r="O623">
        <v>1.9462999999999999</v>
      </c>
      <c r="P623">
        <v>0.18407000000000001</v>
      </c>
    </row>
    <row r="624" spans="1:16" x14ac:dyDescent="0.3">
      <c r="A624">
        <v>-23.213999999999999</v>
      </c>
      <c r="B624">
        <v>2.5752000000000002</v>
      </c>
      <c r="C624">
        <v>2.5813999999999999</v>
      </c>
      <c r="D624">
        <v>-6.234E-3</v>
      </c>
      <c r="E624">
        <v>-23.213999999999999</v>
      </c>
      <c r="F624">
        <v>2.1644000000000001</v>
      </c>
      <c r="G624">
        <v>2.0363000000000002</v>
      </c>
      <c r="H624">
        <v>0.12801999999999999</v>
      </c>
      <c r="I624">
        <v>-47.524999999999999</v>
      </c>
      <c r="J624">
        <v>2.5752000000000002</v>
      </c>
      <c r="K624">
        <v>2.5941000000000001</v>
      </c>
      <c r="L624">
        <v>-1.8938E-2</v>
      </c>
      <c r="M624">
        <v>-47.524999999999999</v>
      </c>
      <c r="N624">
        <v>2.1644000000000001</v>
      </c>
      <c r="O624">
        <v>2.0596000000000001</v>
      </c>
      <c r="P624">
        <v>0.10476000000000001</v>
      </c>
    </row>
    <row r="625" spans="1:16" x14ac:dyDescent="0.3">
      <c r="A625">
        <v>-21.858000000000001</v>
      </c>
      <c r="B625">
        <v>2.7839</v>
      </c>
      <c r="C625">
        <v>2.1758000000000002</v>
      </c>
      <c r="D625">
        <v>0.60809999999999997</v>
      </c>
      <c r="E625">
        <v>-21.858000000000001</v>
      </c>
      <c r="F625">
        <v>2.2765</v>
      </c>
      <c r="G625">
        <v>1.8056000000000001</v>
      </c>
      <c r="H625">
        <v>0.47086</v>
      </c>
      <c r="I625">
        <v>-47.481000000000002</v>
      </c>
      <c r="J625">
        <v>2.7839</v>
      </c>
      <c r="K625">
        <v>2.6073</v>
      </c>
      <c r="L625">
        <v>0.17662</v>
      </c>
      <c r="M625">
        <v>-47.481000000000002</v>
      </c>
      <c r="N625">
        <v>2.2765</v>
      </c>
      <c r="O625">
        <v>2.0676999999999999</v>
      </c>
      <c r="P625">
        <v>0.20874000000000001</v>
      </c>
    </row>
    <row r="626" spans="1:16" x14ac:dyDescent="0.3">
      <c r="A626">
        <v>-22.841000000000001</v>
      </c>
      <c r="B626">
        <v>2.4014000000000002</v>
      </c>
      <c r="C626">
        <v>2.4695999999999998</v>
      </c>
      <c r="D626">
        <v>-6.8213999999999997E-2</v>
      </c>
      <c r="E626">
        <v>-22.841000000000001</v>
      </c>
      <c r="F626">
        <v>2.1335000000000002</v>
      </c>
      <c r="G626">
        <v>1.9726999999999999</v>
      </c>
      <c r="H626">
        <v>0.16081000000000001</v>
      </c>
      <c r="I626">
        <v>-45.256</v>
      </c>
      <c r="J626">
        <v>2.4014000000000002</v>
      </c>
      <c r="K626">
        <v>3.2852000000000001</v>
      </c>
      <c r="L626">
        <v>-0.88383999999999996</v>
      </c>
      <c r="M626">
        <v>-45.256</v>
      </c>
      <c r="N626">
        <v>2.1335000000000002</v>
      </c>
      <c r="O626">
        <v>2.4866000000000001</v>
      </c>
      <c r="P626">
        <v>-0.35302</v>
      </c>
    </row>
    <row r="627" spans="1:16" x14ac:dyDescent="0.3">
      <c r="A627">
        <v>-21.045000000000002</v>
      </c>
      <c r="B627">
        <v>1.4914000000000001</v>
      </c>
      <c r="C627">
        <v>1.9325000000000001</v>
      </c>
      <c r="D627">
        <v>-0.44118000000000002</v>
      </c>
      <c r="E627">
        <v>-21.045000000000002</v>
      </c>
      <c r="F627">
        <v>1.4472</v>
      </c>
      <c r="G627">
        <v>1.6672</v>
      </c>
      <c r="H627">
        <v>-0.22006999999999999</v>
      </c>
      <c r="I627">
        <v>-49.378</v>
      </c>
      <c r="J627">
        <v>1.4914000000000001</v>
      </c>
      <c r="K627">
        <v>2.0295000000000001</v>
      </c>
      <c r="L627">
        <v>-0.53808999999999996</v>
      </c>
      <c r="M627">
        <v>-49.378</v>
      </c>
      <c r="N627">
        <v>1.4472</v>
      </c>
      <c r="O627">
        <v>1.7107000000000001</v>
      </c>
      <c r="P627">
        <v>-0.26357999999999998</v>
      </c>
    </row>
    <row r="628" spans="1:16" x14ac:dyDescent="0.3">
      <c r="A628">
        <v>-21.852</v>
      </c>
      <c r="B628">
        <v>0.47711999999999999</v>
      </c>
      <c r="C628">
        <v>2.1739000000000002</v>
      </c>
      <c r="D628">
        <v>-1.6968000000000001</v>
      </c>
      <c r="E628">
        <v>-21.852</v>
      </c>
      <c r="F628">
        <v>0.47711999999999999</v>
      </c>
      <c r="G628">
        <v>1.8045</v>
      </c>
      <c r="H628">
        <v>-1.3273999999999999</v>
      </c>
      <c r="I628">
        <v>-51.087000000000003</v>
      </c>
      <c r="J628">
        <v>0.47711999999999999</v>
      </c>
      <c r="K628">
        <v>1.5088999999999999</v>
      </c>
      <c r="L628">
        <v>-1.0317000000000001</v>
      </c>
      <c r="M628">
        <v>-51.087000000000003</v>
      </c>
      <c r="N628">
        <v>0.47711999999999999</v>
      </c>
      <c r="O628">
        <v>1.3891</v>
      </c>
      <c r="P628">
        <v>-0.91198999999999997</v>
      </c>
    </row>
    <row r="629" spans="1:16" x14ac:dyDescent="0.3">
      <c r="A629">
        <v>-21.358000000000001</v>
      </c>
      <c r="B629">
        <v>2.3384999999999998</v>
      </c>
      <c r="C629">
        <v>2.0261999999999998</v>
      </c>
      <c r="D629">
        <v>0.31230999999999998</v>
      </c>
      <c r="E629">
        <v>-21.358000000000001</v>
      </c>
      <c r="F629">
        <v>2.1335000000000002</v>
      </c>
      <c r="G629">
        <v>1.7204999999999999</v>
      </c>
      <c r="H629">
        <v>0.41305999999999998</v>
      </c>
      <c r="I629">
        <v>-48.066000000000003</v>
      </c>
      <c r="J629">
        <v>2.3384999999999998</v>
      </c>
      <c r="K629">
        <v>2.4293</v>
      </c>
      <c r="L629">
        <v>-9.0864E-2</v>
      </c>
      <c r="M629">
        <v>-48.066000000000003</v>
      </c>
      <c r="N629">
        <v>2.1335000000000002</v>
      </c>
      <c r="O629">
        <v>1.9578</v>
      </c>
      <c r="P629">
        <v>0.17576</v>
      </c>
    </row>
    <row r="630" spans="1:16" x14ac:dyDescent="0.3">
      <c r="A630">
        <v>-24.003</v>
      </c>
      <c r="B630">
        <v>3.0910000000000002</v>
      </c>
      <c r="C630">
        <v>2.8172999999999999</v>
      </c>
      <c r="D630">
        <v>0.27365</v>
      </c>
      <c r="E630">
        <v>-24.003</v>
      </c>
      <c r="F630">
        <v>2.3483000000000001</v>
      </c>
      <c r="G630">
        <v>2.1705000000000001</v>
      </c>
      <c r="H630">
        <v>0.17780000000000001</v>
      </c>
      <c r="I630">
        <v>-46.411999999999999</v>
      </c>
      <c r="J630">
        <v>3.0910000000000002</v>
      </c>
      <c r="K630">
        <v>2.9331</v>
      </c>
      <c r="L630">
        <v>0.15790999999999999</v>
      </c>
      <c r="M630">
        <v>-46.411999999999999</v>
      </c>
      <c r="N630">
        <v>2.3483000000000001</v>
      </c>
      <c r="O630">
        <v>2.2690000000000001</v>
      </c>
      <c r="P630">
        <v>7.9324000000000006E-2</v>
      </c>
    </row>
    <row r="631" spans="1:16" x14ac:dyDescent="0.3">
      <c r="A631">
        <v>-22.811</v>
      </c>
      <c r="B631">
        <v>1.3424</v>
      </c>
      <c r="C631">
        <v>2.4609000000000001</v>
      </c>
      <c r="D631">
        <v>-1.1185</v>
      </c>
      <c r="E631">
        <v>-22.811</v>
      </c>
      <c r="F631">
        <v>1.3009999999999999</v>
      </c>
      <c r="G631">
        <v>1.9678</v>
      </c>
      <c r="H631">
        <v>-0.66674</v>
      </c>
      <c r="I631">
        <v>-48.664999999999999</v>
      </c>
      <c r="J631">
        <v>1.3424</v>
      </c>
      <c r="K631">
        <v>2.2467999999999999</v>
      </c>
      <c r="L631">
        <v>-0.90439000000000003</v>
      </c>
      <c r="M631">
        <v>-48.664999999999999</v>
      </c>
      <c r="N631">
        <v>1.3009999999999999</v>
      </c>
      <c r="O631">
        <v>1.845</v>
      </c>
      <c r="P631">
        <v>-0.54398999999999997</v>
      </c>
    </row>
    <row r="632" spans="1:16" x14ac:dyDescent="0.3">
      <c r="A632">
        <v>-22.103999999999999</v>
      </c>
      <c r="B632">
        <v>1.6990000000000001</v>
      </c>
      <c r="C632">
        <v>2.2492000000000001</v>
      </c>
      <c r="D632">
        <v>-0.55020999999999998</v>
      </c>
      <c r="E632">
        <v>-22.103999999999999</v>
      </c>
      <c r="F632">
        <v>1.5051000000000001</v>
      </c>
      <c r="G632">
        <v>1.8472999999999999</v>
      </c>
      <c r="H632">
        <v>-0.34218999999999999</v>
      </c>
      <c r="I632">
        <v>-49.439</v>
      </c>
      <c r="J632">
        <v>1.6990000000000001</v>
      </c>
      <c r="K632">
        <v>2.0108999999999999</v>
      </c>
      <c r="L632">
        <v>-0.31191000000000002</v>
      </c>
      <c r="M632">
        <v>-49.439</v>
      </c>
      <c r="N632">
        <v>1.5051000000000001</v>
      </c>
      <c r="O632">
        <v>1.6993</v>
      </c>
      <c r="P632">
        <v>-0.19411</v>
      </c>
    </row>
    <row r="633" spans="1:16" x14ac:dyDescent="0.3">
      <c r="A633">
        <v>-22.009</v>
      </c>
      <c r="B633">
        <v>1.7853000000000001</v>
      </c>
      <c r="C633">
        <v>2.2208999999999999</v>
      </c>
      <c r="D633">
        <v>-0.43552999999999997</v>
      </c>
      <c r="E633">
        <v>-22.009</v>
      </c>
      <c r="F633">
        <v>1.6720999999999999</v>
      </c>
      <c r="G633">
        <v>1.8311999999999999</v>
      </c>
      <c r="H633">
        <v>-0.15912999999999999</v>
      </c>
      <c r="I633">
        <v>-51.558</v>
      </c>
      <c r="J633">
        <v>1.7853000000000001</v>
      </c>
      <c r="K633">
        <v>1.3654999999999999</v>
      </c>
      <c r="L633">
        <v>0.41980000000000001</v>
      </c>
      <c r="M633">
        <v>-51.558</v>
      </c>
      <c r="N633">
        <v>1.6720999999999999</v>
      </c>
      <c r="O633">
        <v>1.3006</v>
      </c>
      <c r="P633">
        <v>0.37153000000000003</v>
      </c>
    </row>
    <row r="634" spans="1:16" x14ac:dyDescent="0.3">
      <c r="A634">
        <v>-21.768999999999998</v>
      </c>
      <c r="B634">
        <v>2.5888</v>
      </c>
      <c r="C634">
        <v>2.149</v>
      </c>
      <c r="D634">
        <v>0.43981999999999999</v>
      </c>
      <c r="E634">
        <v>-21.768999999999998</v>
      </c>
      <c r="F634">
        <v>2.1875</v>
      </c>
      <c r="G634">
        <v>1.7904</v>
      </c>
      <c r="H634">
        <v>0.39716000000000001</v>
      </c>
      <c r="I634">
        <v>-52.115000000000002</v>
      </c>
      <c r="J634">
        <v>2.5888</v>
      </c>
      <c r="K634">
        <v>1.1956</v>
      </c>
      <c r="L634">
        <v>1.3932</v>
      </c>
      <c r="M634">
        <v>-52.115000000000002</v>
      </c>
      <c r="N634">
        <v>2.1875</v>
      </c>
      <c r="O634">
        <v>1.1956</v>
      </c>
      <c r="P634">
        <v>0.99192000000000002</v>
      </c>
    </row>
    <row r="635" spans="1:16" x14ac:dyDescent="0.3">
      <c r="A635">
        <v>-22.123000000000001</v>
      </c>
      <c r="B635">
        <v>3.07</v>
      </c>
      <c r="C635">
        <v>2.2549000000000001</v>
      </c>
      <c r="D635">
        <v>0.81515000000000004</v>
      </c>
      <c r="E635">
        <v>-22.123000000000001</v>
      </c>
      <c r="F635">
        <v>2.2576999999999998</v>
      </c>
      <c r="G635">
        <v>1.8506</v>
      </c>
      <c r="H635">
        <v>0.40709000000000001</v>
      </c>
      <c r="I635">
        <v>-51.387</v>
      </c>
      <c r="J635">
        <v>3.07</v>
      </c>
      <c r="K635">
        <v>1.4176</v>
      </c>
      <c r="L635">
        <v>1.6525000000000001</v>
      </c>
      <c r="M635">
        <v>-51.387</v>
      </c>
      <c r="N635">
        <v>2.2576999999999998</v>
      </c>
      <c r="O635">
        <v>1.3327</v>
      </c>
      <c r="P635">
        <v>0.92496999999999996</v>
      </c>
    </row>
    <row r="636" spans="1:16" x14ac:dyDescent="0.3">
      <c r="A636">
        <v>-21.876000000000001</v>
      </c>
      <c r="B636">
        <v>1.8692</v>
      </c>
      <c r="C636">
        <v>2.1810999999999998</v>
      </c>
      <c r="D636">
        <v>-0.31183</v>
      </c>
      <c r="E636">
        <v>-21.876000000000001</v>
      </c>
      <c r="F636">
        <v>1.7242999999999999</v>
      </c>
      <c r="G636">
        <v>1.8086</v>
      </c>
      <c r="H636">
        <v>-8.4319000000000005E-2</v>
      </c>
      <c r="I636">
        <v>-51.84</v>
      </c>
      <c r="J636">
        <v>1.8692</v>
      </c>
      <c r="K636">
        <v>1.2794000000000001</v>
      </c>
      <c r="L636">
        <v>0.58982000000000001</v>
      </c>
      <c r="M636">
        <v>-51.84</v>
      </c>
      <c r="N636">
        <v>1.7242999999999999</v>
      </c>
      <c r="O636">
        <v>1.2474000000000001</v>
      </c>
      <c r="P636">
        <v>0.47692000000000001</v>
      </c>
    </row>
    <row r="637" spans="1:16" x14ac:dyDescent="0.3">
      <c r="A637">
        <v>-21.539000000000001</v>
      </c>
      <c r="B637">
        <v>1.7708999999999999</v>
      </c>
      <c r="C637">
        <v>2.0802</v>
      </c>
      <c r="D637">
        <v>-0.30937999999999999</v>
      </c>
      <c r="E637">
        <v>-21.539000000000001</v>
      </c>
      <c r="F637">
        <v>1.6335</v>
      </c>
      <c r="G637">
        <v>1.7512000000000001</v>
      </c>
      <c r="H637">
        <v>-0.11778</v>
      </c>
      <c r="I637">
        <v>-49.857999999999997</v>
      </c>
      <c r="J637">
        <v>1.7708999999999999</v>
      </c>
      <c r="K637">
        <v>1.8834</v>
      </c>
      <c r="L637">
        <v>-0.11251</v>
      </c>
      <c r="M637">
        <v>-49.857999999999997</v>
      </c>
      <c r="N637">
        <v>1.6335</v>
      </c>
      <c r="O637">
        <v>1.6205000000000001</v>
      </c>
      <c r="P637">
        <v>1.2985E-2</v>
      </c>
    </row>
    <row r="638" spans="1:16" x14ac:dyDescent="0.3">
      <c r="A638">
        <v>-23.302</v>
      </c>
      <c r="B638">
        <v>2.2067999999999999</v>
      </c>
      <c r="C638">
        <v>2.6074999999999999</v>
      </c>
      <c r="D638">
        <v>-0.40067000000000003</v>
      </c>
      <c r="E638">
        <v>-23.302</v>
      </c>
      <c r="F638">
        <v>1.9191</v>
      </c>
      <c r="G638">
        <v>2.0512000000000001</v>
      </c>
      <c r="H638">
        <v>-0.13208</v>
      </c>
      <c r="I638">
        <v>-48.052999999999997</v>
      </c>
      <c r="J638">
        <v>2.2067999999999999</v>
      </c>
      <c r="K638">
        <v>2.4331999999999998</v>
      </c>
      <c r="L638">
        <v>-0.22642000000000001</v>
      </c>
      <c r="M638">
        <v>-48.052999999999997</v>
      </c>
      <c r="N638">
        <v>1.9191</v>
      </c>
      <c r="O638">
        <v>1.9601999999999999</v>
      </c>
      <c r="P638">
        <v>-4.1126000000000003E-2</v>
      </c>
    </row>
    <row r="639" spans="1:16" x14ac:dyDescent="0.3">
      <c r="A639">
        <v>-22.248999999999999</v>
      </c>
      <c r="B639">
        <v>2.0754999999999999</v>
      </c>
      <c r="C639">
        <v>2.2928000000000002</v>
      </c>
      <c r="D639">
        <v>-0.21722</v>
      </c>
      <c r="E639">
        <v>-22.248999999999999</v>
      </c>
      <c r="F639">
        <v>1.9191</v>
      </c>
      <c r="G639">
        <v>1.8721000000000001</v>
      </c>
      <c r="H639">
        <v>4.6940000000000003E-2</v>
      </c>
      <c r="I639">
        <v>-50.698</v>
      </c>
      <c r="J639">
        <v>2.0754999999999999</v>
      </c>
      <c r="K639">
        <v>1.6274</v>
      </c>
      <c r="L639">
        <v>0.44814999999999999</v>
      </c>
      <c r="M639">
        <v>-50.698</v>
      </c>
      <c r="N639">
        <v>1.9191</v>
      </c>
      <c r="O639">
        <v>1.4623999999999999</v>
      </c>
      <c r="P639">
        <v>0.45673000000000002</v>
      </c>
    </row>
    <row r="640" spans="1:16" x14ac:dyDescent="0.3">
      <c r="A640">
        <v>-22.542000000000002</v>
      </c>
      <c r="B640">
        <v>2.1461000000000001</v>
      </c>
      <c r="C640">
        <v>2.3801999999999999</v>
      </c>
      <c r="D640">
        <v>-0.23411999999999999</v>
      </c>
      <c r="E640">
        <v>-22.542000000000002</v>
      </c>
      <c r="F640">
        <v>1.9590000000000001</v>
      </c>
      <c r="G640">
        <v>1.9218999999999999</v>
      </c>
      <c r="H640">
        <v>3.7145999999999998E-2</v>
      </c>
      <c r="I640">
        <v>-44.777999999999999</v>
      </c>
      <c r="J640">
        <v>2.1461000000000001</v>
      </c>
      <c r="K640">
        <v>3.4306999999999999</v>
      </c>
      <c r="L640">
        <v>-1.2846</v>
      </c>
      <c r="M640">
        <v>-44.777999999999999</v>
      </c>
      <c r="N640">
        <v>1.9590000000000001</v>
      </c>
      <c r="O640">
        <v>2.5764</v>
      </c>
      <c r="P640">
        <v>-0.61738999999999999</v>
      </c>
    </row>
    <row r="641" spans="1:16" x14ac:dyDescent="0.3">
      <c r="A641">
        <v>-22.071999999999999</v>
      </c>
      <c r="B641">
        <v>1.2553000000000001</v>
      </c>
      <c r="C641">
        <v>2.2397</v>
      </c>
      <c r="D641">
        <v>-0.98441000000000001</v>
      </c>
      <c r="E641">
        <v>-22.071999999999999</v>
      </c>
      <c r="F641">
        <v>1.2303999999999999</v>
      </c>
      <c r="G641">
        <v>1.8419000000000001</v>
      </c>
      <c r="H641">
        <v>-0.61148999999999998</v>
      </c>
      <c r="I641">
        <v>-50.311999999999998</v>
      </c>
      <c r="J641">
        <v>1.2553000000000001</v>
      </c>
      <c r="K641">
        <v>1.7451000000000001</v>
      </c>
      <c r="L641">
        <v>-0.48982999999999999</v>
      </c>
      <c r="M641">
        <v>-50.311999999999998</v>
      </c>
      <c r="N641">
        <v>1.2303999999999999</v>
      </c>
      <c r="O641">
        <v>1.5350999999999999</v>
      </c>
      <c r="P641">
        <v>-0.30462</v>
      </c>
    </row>
    <row r="642" spans="1:16" x14ac:dyDescent="0.3">
      <c r="A642">
        <v>-23.012</v>
      </c>
      <c r="B642">
        <v>2.3711000000000002</v>
      </c>
      <c r="C642">
        <v>2.5207000000000002</v>
      </c>
      <c r="D642">
        <v>-0.14968000000000001</v>
      </c>
      <c r="E642">
        <v>-23.012</v>
      </c>
      <c r="F642">
        <v>2.1492</v>
      </c>
      <c r="G642">
        <v>2.0017999999999998</v>
      </c>
      <c r="H642">
        <v>0.14741000000000001</v>
      </c>
      <c r="I642">
        <v>-47.530999999999999</v>
      </c>
      <c r="J642">
        <v>2.3711000000000002</v>
      </c>
      <c r="K642">
        <v>2.5920999999999998</v>
      </c>
      <c r="L642">
        <v>-0.22106000000000001</v>
      </c>
      <c r="M642">
        <v>-47.530999999999999</v>
      </c>
      <c r="N642">
        <v>2.1492</v>
      </c>
      <c r="O642">
        <v>2.0583999999999998</v>
      </c>
      <c r="P642">
        <v>9.0860999999999997E-2</v>
      </c>
    </row>
    <row r="643" spans="1:16" x14ac:dyDescent="0.3">
      <c r="A643">
        <v>-22.228000000000002</v>
      </c>
      <c r="B643">
        <v>2.5550999999999999</v>
      </c>
      <c r="C643">
        <v>2.2865000000000002</v>
      </c>
      <c r="D643">
        <v>0.26859</v>
      </c>
      <c r="E643">
        <v>-22.228000000000002</v>
      </c>
      <c r="F643">
        <v>2.1673</v>
      </c>
      <c r="G643">
        <v>1.8686</v>
      </c>
      <c r="H643">
        <v>0.29874000000000001</v>
      </c>
      <c r="I643">
        <v>-50.89</v>
      </c>
      <c r="J643">
        <v>2.5550999999999999</v>
      </c>
      <c r="K643">
        <v>1.5688</v>
      </c>
      <c r="L643">
        <v>0.98626999999999998</v>
      </c>
      <c r="M643">
        <v>-50.89</v>
      </c>
      <c r="N643">
        <v>2.1673</v>
      </c>
      <c r="O643">
        <v>1.4261999999999999</v>
      </c>
      <c r="P643">
        <v>0.74114999999999998</v>
      </c>
    </row>
    <row r="644" spans="1:16" x14ac:dyDescent="0.3">
      <c r="A644">
        <v>-23.273</v>
      </c>
      <c r="B644">
        <v>2.7250999999999999</v>
      </c>
      <c r="C644">
        <v>2.5988000000000002</v>
      </c>
      <c r="D644">
        <v>0.12625</v>
      </c>
      <c r="E644">
        <v>-23.273</v>
      </c>
      <c r="F644">
        <v>2.2601</v>
      </c>
      <c r="G644">
        <v>2.0461999999999998</v>
      </c>
      <c r="H644">
        <v>0.21382999999999999</v>
      </c>
      <c r="I644">
        <v>-45.536000000000001</v>
      </c>
      <c r="J644">
        <v>2.7250999999999999</v>
      </c>
      <c r="K644">
        <v>3.1998000000000002</v>
      </c>
      <c r="L644">
        <v>-0.47467999999999999</v>
      </c>
      <c r="M644">
        <v>-45.536000000000001</v>
      </c>
      <c r="N644">
        <v>2.2601</v>
      </c>
      <c r="O644">
        <v>2.4338000000000002</v>
      </c>
      <c r="P644">
        <v>-0.17369000000000001</v>
      </c>
    </row>
    <row r="645" spans="1:16" x14ac:dyDescent="0.3">
      <c r="A645">
        <v>-22.22</v>
      </c>
      <c r="B645">
        <v>1.5051000000000001</v>
      </c>
      <c r="C645">
        <v>2.2839999999999998</v>
      </c>
      <c r="D645">
        <v>-0.77890000000000004</v>
      </c>
      <c r="E645">
        <v>-22.22</v>
      </c>
      <c r="F645">
        <v>1.4472</v>
      </c>
      <c r="G645">
        <v>1.8672</v>
      </c>
      <c r="H645">
        <v>-0.42002</v>
      </c>
      <c r="I645">
        <v>-51.302999999999997</v>
      </c>
      <c r="J645">
        <v>1.5051000000000001</v>
      </c>
      <c r="K645">
        <v>1.4430000000000001</v>
      </c>
      <c r="L645">
        <v>6.2118E-2</v>
      </c>
      <c r="M645">
        <v>-51.302999999999997</v>
      </c>
      <c r="N645">
        <v>1.4472</v>
      </c>
      <c r="O645">
        <v>1.3484</v>
      </c>
      <c r="P645">
        <v>9.8710000000000006E-2</v>
      </c>
    </row>
    <row r="646" spans="1:16" x14ac:dyDescent="0.3">
      <c r="A646">
        <v>-21.887</v>
      </c>
      <c r="B646">
        <v>1.6128</v>
      </c>
      <c r="C646">
        <v>2.1842999999999999</v>
      </c>
      <c r="D646">
        <v>-0.57150999999999996</v>
      </c>
      <c r="E646">
        <v>-21.887</v>
      </c>
      <c r="F646">
        <v>1.5682</v>
      </c>
      <c r="G646">
        <v>1.8104</v>
      </c>
      <c r="H646">
        <v>-0.24223</v>
      </c>
      <c r="I646">
        <v>-49.23</v>
      </c>
      <c r="J646">
        <v>1.6128</v>
      </c>
      <c r="K646">
        <v>2.0747</v>
      </c>
      <c r="L646">
        <v>-0.46187</v>
      </c>
      <c r="M646">
        <v>-49.23</v>
      </c>
      <c r="N646">
        <v>1.5682</v>
      </c>
      <c r="O646">
        <v>1.7386999999999999</v>
      </c>
      <c r="P646">
        <v>-0.17046</v>
      </c>
    </row>
    <row r="647" spans="1:16" x14ac:dyDescent="0.3">
      <c r="A647">
        <v>-24.494</v>
      </c>
      <c r="B647">
        <v>2.94</v>
      </c>
      <c r="C647">
        <v>2.9641999999999999</v>
      </c>
      <c r="D647">
        <v>-2.4226000000000001E-2</v>
      </c>
      <c r="E647">
        <v>-24.494</v>
      </c>
      <c r="F647">
        <v>2.2967</v>
      </c>
      <c r="G647">
        <v>2.2541000000000002</v>
      </c>
      <c r="H647">
        <v>4.2577999999999998E-2</v>
      </c>
      <c r="I647">
        <v>-47.841000000000001</v>
      </c>
      <c r="J647">
        <v>2.94</v>
      </c>
      <c r="K647">
        <v>2.4977</v>
      </c>
      <c r="L647">
        <v>0.44230000000000003</v>
      </c>
      <c r="M647">
        <v>-47.841000000000001</v>
      </c>
      <c r="N647">
        <v>2.2967</v>
      </c>
      <c r="O647">
        <v>2</v>
      </c>
      <c r="P647">
        <v>0.29663</v>
      </c>
    </row>
    <row r="648" spans="1:16" x14ac:dyDescent="0.3">
      <c r="A648">
        <v>-20.603999999999999</v>
      </c>
      <c r="B648">
        <v>1.9777</v>
      </c>
      <c r="C648">
        <v>1.8005</v>
      </c>
      <c r="D648">
        <v>0.17718</v>
      </c>
      <c r="E648">
        <v>-20.603999999999999</v>
      </c>
      <c r="F648">
        <v>1.7634000000000001</v>
      </c>
      <c r="G648">
        <v>1.5921000000000001</v>
      </c>
      <c r="H648">
        <v>0.17127999999999999</v>
      </c>
      <c r="I648">
        <v>-47.482999999999997</v>
      </c>
      <c r="J648">
        <v>1.9777</v>
      </c>
      <c r="K648">
        <v>2.6067999999999998</v>
      </c>
      <c r="L648">
        <v>-0.62905</v>
      </c>
      <c r="M648">
        <v>-47.482999999999997</v>
      </c>
      <c r="N648">
        <v>1.7634000000000001</v>
      </c>
      <c r="O648">
        <v>2.0674000000000001</v>
      </c>
      <c r="P648">
        <v>-0.30397999999999997</v>
      </c>
    </row>
    <row r="649" spans="1:16" x14ac:dyDescent="0.3">
      <c r="A649">
        <v>-24.657</v>
      </c>
      <c r="B649">
        <v>2.3784000000000001</v>
      </c>
      <c r="C649">
        <v>3.0131000000000001</v>
      </c>
      <c r="D649">
        <v>-0.63466999999999996</v>
      </c>
      <c r="E649">
        <v>-24.657</v>
      </c>
      <c r="F649">
        <v>2.1271</v>
      </c>
      <c r="G649">
        <v>2.2818999999999998</v>
      </c>
      <c r="H649">
        <v>-0.15476000000000001</v>
      </c>
      <c r="I649">
        <v>-49.008000000000003</v>
      </c>
      <c r="J649">
        <v>2.3784000000000001</v>
      </c>
      <c r="K649">
        <v>2.1421000000000001</v>
      </c>
      <c r="L649">
        <v>0.23627000000000001</v>
      </c>
      <c r="M649">
        <v>-49.008000000000003</v>
      </c>
      <c r="N649">
        <v>2.1271</v>
      </c>
      <c r="O649">
        <v>1.7804</v>
      </c>
      <c r="P649">
        <v>0.34675</v>
      </c>
    </row>
    <row r="650" spans="1:16" x14ac:dyDescent="0.3">
      <c r="A650">
        <v>-22.065000000000001</v>
      </c>
      <c r="B650">
        <v>2.5249999999999999</v>
      </c>
      <c r="C650">
        <v>2.2376</v>
      </c>
      <c r="D650">
        <v>0.28744999999999998</v>
      </c>
      <c r="E650">
        <v>-22.065000000000001</v>
      </c>
      <c r="F650">
        <v>2.0293999999999999</v>
      </c>
      <c r="G650">
        <v>1.8408</v>
      </c>
      <c r="H650">
        <v>0.18862999999999999</v>
      </c>
      <c r="I650">
        <v>-48.177999999999997</v>
      </c>
      <c r="J650">
        <v>2.5249999999999999</v>
      </c>
      <c r="K650">
        <v>2.3952</v>
      </c>
      <c r="L650">
        <v>0.12988</v>
      </c>
      <c r="M650">
        <v>-48.177999999999997</v>
      </c>
      <c r="N650">
        <v>2.0293999999999999</v>
      </c>
      <c r="O650">
        <v>1.9367000000000001</v>
      </c>
      <c r="P650">
        <v>9.2709E-2</v>
      </c>
    </row>
    <row r="651" spans="1:16" x14ac:dyDescent="0.3">
      <c r="A651">
        <v>-24.22</v>
      </c>
      <c r="B651">
        <v>1.7924</v>
      </c>
      <c r="C651">
        <v>2.8822999999999999</v>
      </c>
      <c r="D651">
        <v>-1.0899000000000001</v>
      </c>
      <c r="E651">
        <v>-24.22</v>
      </c>
      <c r="F651">
        <v>1.6435</v>
      </c>
      <c r="G651">
        <v>2.2075</v>
      </c>
      <c r="H651">
        <v>-0.56401999999999997</v>
      </c>
      <c r="I651">
        <v>-48.765000000000001</v>
      </c>
      <c r="J651">
        <v>1.7924</v>
      </c>
      <c r="K651">
        <v>2.2161</v>
      </c>
      <c r="L651">
        <v>-0.42370999999999998</v>
      </c>
      <c r="M651">
        <v>-48.765000000000001</v>
      </c>
      <c r="N651">
        <v>1.6435</v>
      </c>
      <c r="O651">
        <v>1.8261000000000001</v>
      </c>
      <c r="P651">
        <v>-0.18260000000000001</v>
      </c>
    </row>
    <row r="652" spans="1:16" x14ac:dyDescent="0.3">
      <c r="A652">
        <v>-20.460999999999999</v>
      </c>
      <c r="B652">
        <v>1.1138999999999999</v>
      </c>
      <c r="C652">
        <v>1.7577</v>
      </c>
      <c r="D652">
        <v>-0.64378000000000002</v>
      </c>
      <c r="E652">
        <v>-20.460999999999999</v>
      </c>
      <c r="F652">
        <v>1.0791999999999999</v>
      </c>
      <c r="G652">
        <v>1.5678000000000001</v>
      </c>
      <c r="H652">
        <v>-0.48860999999999999</v>
      </c>
      <c r="I652">
        <v>-47.591000000000001</v>
      </c>
      <c r="J652">
        <v>1.1138999999999999</v>
      </c>
      <c r="K652">
        <v>2.5739999999999998</v>
      </c>
      <c r="L652">
        <v>-1.46</v>
      </c>
      <c r="M652">
        <v>-47.591000000000001</v>
      </c>
      <c r="N652">
        <v>1.0791999999999999</v>
      </c>
      <c r="O652">
        <v>2.0472000000000001</v>
      </c>
      <c r="P652">
        <v>-0.96797</v>
      </c>
    </row>
    <row r="653" spans="1:16" x14ac:dyDescent="0.3">
      <c r="A653">
        <v>-22.786000000000001</v>
      </c>
      <c r="B653">
        <v>1</v>
      </c>
      <c r="C653">
        <v>2.4531999999999998</v>
      </c>
      <c r="D653">
        <v>-1.4532</v>
      </c>
      <c r="E653">
        <v>-22.786000000000001</v>
      </c>
      <c r="F653">
        <v>0.84509999999999996</v>
      </c>
      <c r="G653">
        <v>1.9634</v>
      </c>
      <c r="H653">
        <v>-1.1183000000000001</v>
      </c>
      <c r="I653">
        <v>-49.933999999999997</v>
      </c>
      <c r="J653">
        <v>1</v>
      </c>
      <c r="K653">
        <v>1.8601000000000001</v>
      </c>
      <c r="L653">
        <v>-0.86007999999999996</v>
      </c>
      <c r="M653">
        <v>-49.933999999999997</v>
      </c>
      <c r="N653">
        <v>0.84509999999999996</v>
      </c>
      <c r="O653">
        <v>1.6061000000000001</v>
      </c>
      <c r="P653">
        <v>-0.76100000000000001</v>
      </c>
    </row>
    <row r="654" spans="1:16" x14ac:dyDescent="0.3">
      <c r="A654">
        <v>-21.838999999999999</v>
      </c>
      <c r="B654">
        <v>1.5798000000000001</v>
      </c>
      <c r="C654">
        <v>2.1699000000000002</v>
      </c>
      <c r="D654">
        <v>-0.59008000000000005</v>
      </c>
      <c r="E654">
        <v>-21.838999999999999</v>
      </c>
      <c r="F654">
        <v>1.3424</v>
      </c>
      <c r="G654">
        <v>1.8022</v>
      </c>
      <c r="H654">
        <v>-0.45979999999999999</v>
      </c>
      <c r="I654">
        <v>-51.600999999999999</v>
      </c>
      <c r="J654">
        <v>1.5798000000000001</v>
      </c>
      <c r="K654">
        <v>1.3524</v>
      </c>
      <c r="L654">
        <v>0.22738</v>
      </c>
      <c r="M654">
        <v>-51.600999999999999</v>
      </c>
      <c r="N654">
        <v>1.3424</v>
      </c>
      <c r="O654">
        <v>1.2925</v>
      </c>
      <c r="P654">
        <v>4.9963E-2</v>
      </c>
    </row>
    <row r="655" spans="1:16" x14ac:dyDescent="0.3">
      <c r="A655">
        <v>-24.100999999999999</v>
      </c>
      <c r="B655">
        <v>4.4132999999999996</v>
      </c>
      <c r="C655">
        <v>2.8466999999999998</v>
      </c>
      <c r="D655">
        <v>1.5666</v>
      </c>
      <c r="E655">
        <v>-24.100999999999999</v>
      </c>
      <c r="F655">
        <v>2.6395</v>
      </c>
      <c r="G655">
        <v>2.1871999999999998</v>
      </c>
      <c r="H655">
        <v>0.45228000000000002</v>
      </c>
      <c r="I655">
        <v>-48.366999999999997</v>
      </c>
      <c r="J655">
        <v>4.4132999999999996</v>
      </c>
      <c r="K655">
        <v>2.3374999999999999</v>
      </c>
      <c r="L655">
        <v>2.0758000000000001</v>
      </c>
      <c r="M655">
        <v>-48.366999999999997</v>
      </c>
      <c r="N655">
        <v>2.6395</v>
      </c>
      <c r="O655">
        <v>1.901</v>
      </c>
      <c r="P655">
        <v>0.73845000000000005</v>
      </c>
    </row>
    <row r="656" spans="1:16" x14ac:dyDescent="0.3">
      <c r="A656">
        <v>-23.707000000000001</v>
      </c>
      <c r="B656">
        <v>3.0373999999999999</v>
      </c>
      <c r="C656">
        <v>2.7288999999999999</v>
      </c>
      <c r="D656">
        <v>0.30853999999999998</v>
      </c>
      <c r="E656">
        <v>-23.707000000000001</v>
      </c>
      <c r="F656">
        <v>2.3010000000000002</v>
      </c>
      <c r="G656">
        <v>2.1202000000000001</v>
      </c>
      <c r="H656">
        <v>0.18082000000000001</v>
      </c>
      <c r="I656">
        <v>-46.414999999999999</v>
      </c>
      <c r="J656">
        <v>3.0373999999999999</v>
      </c>
      <c r="K656">
        <v>2.9319999999999999</v>
      </c>
      <c r="L656">
        <v>0.10538</v>
      </c>
      <c r="M656">
        <v>-46.414999999999999</v>
      </c>
      <c r="N656">
        <v>2.3010000000000002</v>
      </c>
      <c r="O656">
        <v>2.2684000000000002</v>
      </c>
      <c r="P656">
        <v>3.2668999999999997E-2</v>
      </c>
    </row>
    <row r="657" spans="1:16" x14ac:dyDescent="0.3">
      <c r="A657">
        <v>-21.184999999999999</v>
      </c>
      <c r="B657">
        <v>3.9203000000000001</v>
      </c>
      <c r="C657">
        <v>1.9742999999999999</v>
      </c>
      <c r="D657">
        <v>1.946</v>
      </c>
      <c r="E657">
        <v>-21.184999999999999</v>
      </c>
      <c r="F657">
        <v>2.48</v>
      </c>
      <c r="G657">
        <v>1.6910000000000001</v>
      </c>
      <c r="H657">
        <v>0.78900000000000003</v>
      </c>
      <c r="I657">
        <v>-47.805</v>
      </c>
      <c r="J657">
        <v>3.9203000000000001</v>
      </c>
      <c r="K657">
        <v>2.5085999999999999</v>
      </c>
      <c r="L657">
        <v>1.4117999999999999</v>
      </c>
      <c r="M657">
        <v>-47.805</v>
      </c>
      <c r="N657">
        <v>2.48</v>
      </c>
      <c r="O657">
        <v>2.0066999999999999</v>
      </c>
      <c r="P657">
        <v>0.47327999999999998</v>
      </c>
    </row>
    <row r="658" spans="1:16" x14ac:dyDescent="0.3">
      <c r="A658">
        <v>-20.082999999999998</v>
      </c>
      <c r="B658">
        <v>3.0834999999999999</v>
      </c>
      <c r="C658">
        <v>1.6447000000000001</v>
      </c>
      <c r="D658">
        <v>1.4388000000000001</v>
      </c>
      <c r="E658">
        <v>-20.082999999999998</v>
      </c>
      <c r="F658">
        <v>2.3483000000000001</v>
      </c>
      <c r="G658">
        <v>1.5035000000000001</v>
      </c>
      <c r="H658">
        <v>0.84477999999999998</v>
      </c>
      <c r="I658">
        <v>-47.429000000000002</v>
      </c>
      <c r="J658">
        <v>3.0834999999999999</v>
      </c>
      <c r="K658">
        <v>2.6232000000000002</v>
      </c>
      <c r="L658">
        <v>0.46031</v>
      </c>
      <c r="M658">
        <v>-47.429000000000002</v>
      </c>
      <c r="N658">
        <v>2.3483000000000001</v>
      </c>
      <c r="O658">
        <v>2.0775000000000001</v>
      </c>
      <c r="P658">
        <v>0.27076</v>
      </c>
    </row>
    <row r="659" spans="1:16" x14ac:dyDescent="0.3">
      <c r="A659">
        <v>-21.588999999999999</v>
      </c>
      <c r="B659">
        <v>2.2989000000000002</v>
      </c>
      <c r="C659">
        <v>2.0952999999999999</v>
      </c>
      <c r="D659">
        <v>0.20355999999999999</v>
      </c>
      <c r="E659">
        <v>-21.588999999999999</v>
      </c>
      <c r="F659">
        <v>2.0863999999999998</v>
      </c>
      <c r="G659">
        <v>1.7598</v>
      </c>
      <c r="H659">
        <v>0.32655000000000001</v>
      </c>
      <c r="I659">
        <v>-48.072000000000003</v>
      </c>
      <c r="J659">
        <v>2.2989000000000002</v>
      </c>
      <c r="K659">
        <v>2.4272999999999998</v>
      </c>
      <c r="L659">
        <v>-0.12841</v>
      </c>
      <c r="M659">
        <v>-48.072000000000003</v>
      </c>
      <c r="N659">
        <v>2.0863999999999998</v>
      </c>
      <c r="O659">
        <v>1.9564999999999999</v>
      </c>
      <c r="P659">
        <v>0.12984999999999999</v>
      </c>
    </row>
    <row r="660" spans="1:16" x14ac:dyDescent="0.3">
      <c r="A660">
        <v>-21.728000000000002</v>
      </c>
      <c r="B660">
        <v>1.0414000000000001</v>
      </c>
      <c r="C660">
        <v>2.1368</v>
      </c>
      <c r="D660">
        <v>-1.0953999999999999</v>
      </c>
      <c r="E660">
        <v>-21.728000000000002</v>
      </c>
      <c r="F660">
        <v>1.0414000000000001</v>
      </c>
      <c r="G660">
        <v>1.7834000000000001</v>
      </c>
      <c r="H660">
        <v>-0.74200999999999995</v>
      </c>
      <c r="I660">
        <v>-50.725000000000001</v>
      </c>
      <c r="J660">
        <v>1.0414000000000001</v>
      </c>
      <c r="K660">
        <v>1.6192</v>
      </c>
      <c r="L660">
        <v>-0.57782</v>
      </c>
      <c r="M660">
        <v>-50.725000000000001</v>
      </c>
      <c r="N660">
        <v>1.0414000000000001</v>
      </c>
      <c r="O660">
        <v>1.4573</v>
      </c>
      <c r="P660">
        <v>-0.41589999999999999</v>
      </c>
    </row>
    <row r="661" spans="1:16" x14ac:dyDescent="0.3">
      <c r="A661">
        <v>-22.413</v>
      </c>
      <c r="B661">
        <v>3.9834999999999998</v>
      </c>
      <c r="C661">
        <v>2.3416000000000001</v>
      </c>
      <c r="D661">
        <v>1.6418999999999999</v>
      </c>
      <c r="E661">
        <v>-22.413</v>
      </c>
      <c r="F661">
        <v>2.5366</v>
      </c>
      <c r="G661">
        <v>1.8998999999999999</v>
      </c>
      <c r="H661">
        <v>0.63666999999999996</v>
      </c>
      <c r="I661">
        <v>-47.564</v>
      </c>
      <c r="J661">
        <v>3.9834999999999998</v>
      </c>
      <c r="K661">
        <v>2.5823</v>
      </c>
      <c r="L661">
        <v>1.4012</v>
      </c>
      <c r="M661">
        <v>-47.564</v>
      </c>
      <c r="N661">
        <v>2.5366</v>
      </c>
      <c r="O661">
        <v>2.0522999999999998</v>
      </c>
      <c r="P661">
        <v>0.48429</v>
      </c>
    </row>
    <row r="662" spans="1:16" x14ac:dyDescent="0.3">
      <c r="A662">
        <v>-22.843</v>
      </c>
      <c r="B662">
        <v>1.8194999999999999</v>
      </c>
      <c r="C662">
        <v>2.4702999999999999</v>
      </c>
      <c r="D662">
        <v>-0.65073999999999999</v>
      </c>
      <c r="E662">
        <v>-22.843</v>
      </c>
      <c r="F662">
        <v>1.5911</v>
      </c>
      <c r="G662">
        <v>1.9731000000000001</v>
      </c>
      <c r="H662">
        <v>-0.38205</v>
      </c>
      <c r="I662">
        <v>-47.603999999999999</v>
      </c>
      <c r="J662">
        <v>1.8194999999999999</v>
      </c>
      <c r="K662">
        <v>2.5697999999999999</v>
      </c>
      <c r="L662">
        <v>-0.75024999999999997</v>
      </c>
      <c r="M662">
        <v>-47.603999999999999</v>
      </c>
      <c r="N662">
        <v>1.5911</v>
      </c>
      <c r="O662">
        <v>2.0446</v>
      </c>
      <c r="P662">
        <v>-0.45349</v>
      </c>
    </row>
    <row r="663" spans="1:16" x14ac:dyDescent="0.3">
      <c r="A663">
        <v>-23.745000000000001</v>
      </c>
      <c r="B663">
        <v>2.3283999999999998</v>
      </c>
      <c r="C663">
        <v>2.74</v>
      </c>
      <c r="D663">
        <v>-0.41160999999999998</v>
      </c>
      <c r="E663">
        <v>-23.745000000000001</v>
      </c>
      <c r="F663">
        <v>2.0211999999999999</v>
      </c>
      <c r="G663">
        <v>2.1265000000000001</v>
      </c>
      <c r="H663">
        <v>-0.10532999999999999</v>
      </c>
      <c r="I663">
        <v>-46.393999999999998</v>
      </c>
      <c r="J663">
        <v>2.3283999999999998</v>
      </c>
      <c r="K663">
        <v>2.9386000000000001</v>
      </c>
      <c r="L663">
        <v>-0.61026000000000002</v>
      </c>
      <c r="M663">
        <v>-46.393999999999998</v>
      </c>
      <c r="N663">
        <v>2.0211999999999999</v>
      </c>
      <c r="O663">
        <v>2.2724000000000002</v>
      </c>
      <c r="P663">
        <v>-0.25124999999999997</v>
      </c>
    </row>
    <row r="664" spans="1:16" x14ac:dyDescent="0.3">
      <c r="A664">
        <v>-19.978000000000002</v>
      </c>
      <c r="B664">
        <v>1.9590000000000001</v>
      </c>
      <c r="C664">
        <v>1.6133</v>
      </c>
      <c r="D664">
        <v>0.34577000000000002</v>
      </c>
      <c r="E664">
        <v>-19.978000000000002</v>
      </c>
      <c r="F664">
        <v>1.7559</v>
      </c>
      <c r="G664">
        <v>1.4856</v>
      </c>
      <c r="H664">
        <v>0.27024999999999999</v>
      </c>
      <c r="I664">
        <v>-49.680999999999997</v>
      </c>
      <c r="J664">
        <v>1.9590000000000001</v>
      </c>
      <c r="K664">
        <v>1.9372</v>
      </c>
      <c r="L664">
        <v>2.1888000000000001E-2</v>
      </c>
      <c r="M664">
        <v>-49.680999999999997</v>
      </c>
      <c r="N664">
        <v>1.7559</v>
      </c>
      <c r="O664">
        <v>1.6536999999999999</v>
      </c>
      <c r="P664">
        <v>0.10216</v>
      </c>
    </row>
    <row r="665" spans="1:16" x14ac:dyDescent="0.3">
      <c r="A665">
        <v>-23.831</v>
      </c>
      <c r="B665">
        <v>0.69896999999999998</v>
      </c>
      <c r="C665">
        <v>2.766</v>
      </c>
      <c r="D665">
        <v>-2.0670000000000002</v>
      </c>
      <c r="E665">
        <v>-23.831</v>
      </c>
      <c r="F665">
        <v>0.60206000000000004</v>
      </c>
      <c r="G665">
        <v>2.1413000000000002</v>
      </c>
      <c r="H665">
        <v>-1.5391999999999999</v>
      </c>
      <c r="I665">
        <v>-49.436999999999998</v>
      </c>
      <c r="J665">
        <v>0.69896999999999998</v>
      </c>
      <c r="K665">
        <v>2.0116000000000001</v>
      </c>
      <c r="L665">
        <v>-1.3127</v>
      </c>
      <c r="M665">
        <v>-49.436999999999998</v>
      </c>
      <c r="N665">
        <v>0.60206000000000004</v>
      </c>
      <c r="O665">
        <v>1.6997</v>
      </c>
      <c r="P665">
        <v>-1.0976999999999999</v>
      </c>
    </row>
    <row r="666" spans="1:16" x14ac:dyDescent="0.3">
      <c r="A666">
        <v>-22.581</v>
      </c>
      <c r="B666">
        <v>2.3997000000000002</v>
      </c>
      <c r="C666">
        <v>2.3919999999999999</v>
      </c>
      <c r="D666">
        <v>7.6641000000000001E-3</v>
      </c>
      <c r="E666">
        <v>-22.581</v>
      </c>
      <c r="F666">
        <v>2.1173000000000002</v>
      </c>
      <c r="G666">
        <v>1.9286000000000001</v>
      </c>
      <c r="H666">
        <v>0.18867999999999999</v>
      </c>
      <c r="I666">
        <v>-53.058999999999997</v>
      </c>
      <c r="J666">
        <v>2.3997000000000002</v>
      </c>
      <c r="K666">
        <v>0.90824000000000005</v>
      </c>
      <c r="L666">
        <v>1.4914000000000001</v>
      </c>
      <c r="M666">
        <v>-53.058999999999997</v>
      </c>
      <c r="N666">
        <v>2.1173000000000002</v>
      </c>
      <c r="O666">
        <v>1.0181</v>
      </c>
      <c r="P666">
        <v>1.0992</v>
      </c>
    </row>
    <row r="667" spans="1:16" x14ac:dyDescent="0.3">
      <c r="A667">
        <v>-22.896999999999998</v>
      </c>
      <c r="B667">
        <v>2.4712999999999998</v>
      </c>
      <c r="C667">
        <v>2.4864000000000002</v>
      </c>
      <c r="D667">
        <v>-1.5132E-2</v>
      </c>
      <c r="E667">
        <v>-22.896999999999998</v>
      </c>
      <c r="F667">
        <v>2.1614</v>
      </c>
      <c r="G667">
        <v>1.9823</v>
      </c>
      <c r="H667">
        <v>0.17907999999999999</v>
      </c>
      <c r="I667">
        <v>-45.308999999999997</v>
      </c>
      <c r="J667">
        <v>2.4712999999999998</v>
      </c>
      <c r="K667">
        <v>3.2690000000000001</v>
      </c>
      <c r="L667">
        <v>-0.79767999999999994</v>
      </c>
      <c r="M667">
        <v>-45.308999999999997</v>
      </c>
      <c r="N667">
        <v>2.1614</v>
      </c>
      <c r="O667">
        <v>2.4765000000000001</v>
      </c>
      <c r="P667">
        <v>-0.31513999999999998</v>
      </c>
    </row>
    <row r="668" spans="1:16" x14ac:dyDescent="0.3">
      <c r="A668">
        <v>-21.300999999999998</v>
      </c>
      <c r="B668">
        <v>0</v>
      </c>
      <c r="C668">
        <v>2.0089000000000001</v>
      </c>
      <c r="D668">
        <v>-2.0089000000000001</v>
      </c>
      <c r="E668">
        <v>-21.300999999999998</v>
      </c>
      <c r="F668">
        <v>0</v>
      </c>
      <c r="G668">
        <v>1.7107000000000001</v>
      </c>
      <c r="H668">
        <v>-1.7107000000000001</v>
      </c>
      <c r="I668">
        <v>-50.726999999999997</v>
      </c>
      <c r="J668">
        <v>0</v>
      </c>
      <c r="K668">
        <v>1.6186</v>
      </c>
      <c r="L668">
        <v>-1.6186</v>
      </c>
      <c r="M668">
        <v>-50.726999999999997</v>
      </c>
      <c r="N668">
        <v>0</v>
      </c>
      <c r="O668">
        <v>1.4569000000000001</v>
      </c>
      <c r="P668">
        <v>-1.4569000000000001</v>
      </c>
    </row>
    <row r="669" spans="1:16" x14ac:dyDescent="0.3">
      <c r="A669">
        <v>-20.172000000000001</v>
      </c>
      <c r="B669">
        <v>2.4639000000000002</v>
      </c>
      <c r="C669">
        <v>1.6713</v>
      </c>
      <c r="D669">
        <v>0.79257999999999995</v>
      </c>
      <c r="E669">
        <v>-20.172000000000001</v>
      </c>
      <c r="F669">
        <v>2.0644999999999998</v>
      </c>
      <c r="G669">
        <v>1.5185999999999999</v>
      </c>
      <c r="H669">
        <v>0.54581999999999997</v>
      </c>
      <c r="I669">
        <v>-50.997</v>
      </c>
      <c r="J669">
        <v>2.4639000000000002</v>
      </c>
      <c r="K669">
        <v>1.5361</v>
      </c>
      <c r="L669">
        <v>0.92774000000000001</v>
      </c>
      <c r="M669">
        <v>-50.997</v>
      </c>
      <c r="N669">
        <v>2.0644999999999998</v>
      </c>
      <c r="O669">
        <v>1.4059999999999999</v>
      </c>
      <c r="P669">
        <v>0.65847999999999995</v>
      </c>
    </row>
    <row r="670" spans="1:16" x14ac:dyDescent="0.3">
      <c r="A670">
        <v>-21.46</v>
      </c>
      <c r="B670">
        <v>1.7708999999999999</v>
      </c>
      <c r="C670">
        <v>2.0567000000000002</v>
      </c>
      <c r="D670">
        <v>-0.28586</v>
      </c>
      <c r="E670">
        <v>-21.46</v>
      </c>
      <c r="F670">
        <v>1.6232</v>
      </c>
      <c r="G670">
        <v>1.7379</v>
      </c>
      <c r="H670">
        <v>-0.11461</v>
      </c>
      <c r="I670">
        <v>-49.581000000000003</v>
      </c>
      <c r="J670">
        <v>1.7708999999999999</v>
      </c>
      <c r="K670">
        <v>1.9677</v>
      </c>
      <c r="L670">
        <v>-0.19686999999999999</v>
      </c>
      <c r="M670">
        <v>-49.581000000000003</v>
      </c>
      <c r="N670">
        <v>1.6232</v>
      </c>
      <c r="O670">
        <v>1.6726000000000001</v>
      </c>
      <c r="P670">
        <v>-4.9350999999999999E-2</v>
      </c>
    </row>
    <row r="671" spans="1:16" x14ac:dyDescent="0.3">
      <c r="A671">
        <v>-21.881</v>
      </c>
      <c r="B671">
        <v>1.6232</v>
      </c>
      <c r="C671">
        <v>2.1825999999999999</v>
      </c>
      <c r="D671">
        <v>-0.55937000000000003</v>
      </c>
      <c r="E671">
        <v>-21.881</v>
      </c>
      <c r="F671">
        <v>1.5441</v>
      </c>
      <c r="G671">
        <v>1.8095000000000001</v>
      </c>
      <c r="H671">
        <v>-0.26540999999999998</v>
      </c>
      <c r="I671">
        <v>-50.957000000000001</v>
      </c>
      <c r="J671">
        <v>1.6232</v>
      </c>
      <c r="K671">
        <v>1.5484</v>
      </c>
      <c r="L671">
        <v>7.4814000000000005E-2</v>
      </c>
      <c r="M671">
        <v>-50.957000000000001</v>
      </c>
      <c r="N671">
        <v>1.5441</v>
      </c>
      <c r="O671">
        <v>1.4136</v>
      </c>
      <c r="P671">
        <v>0.1305</v>
      </c>
    </row>
    <row r="672" spans="1:16" x14ac:dyDescent="0.3">
      <c r="A672">
        <v>-21.344000000000001</v>
      </c>
      <c r="B672">
        <v>2.1644000000000001</v>
      </c>
      <c r="C672">
        <v>2.0221</v>
      </c>
      <c r="D672">
        <v>0.14227000000000001</v>
      </c>
      <c r="E672">
        <v>-21.344000000000001</v>
      </c>
      <c r="F672">
        <v>1.9731000000000001</v>
      </c>
      <c r="G672">
        <v>1.7181999999999999</v>
      </c>
      <c r="H672">
        <v>0.25496000000000002</v>
      </c>
      <c r="I672">
        <v>-49.499000000000002</v>
      </c>
      <c r="J672">
        <v>2.1644000000000001</v>
      </c>
      <c r="K672">
        <v>1.9926999999999999</v>
      </c>
      <c r="L672">
        <v>0.17163999999999999</v>
      </c>
      <c r="M672">
        <v>-49.499000000000002</v>
      </c>
      <c r="N672">
        <v>1.9731000000000001</v>
      </c>
      <c r="O672">
        <v>1.6879999999999999</v>
      </c>
      <c r="P672">
        <v>0.28509000000000001</v>
      </c>
    </row>
    <row r="673" spans="1:16" x14ac:dyDescent="0.3">
      <c r="A673">
        <v>-20.777999999999999</v>
      </c>
      <c r="B673">
        <v>2.48</v>
      </c>
      <c r="C673">
        <v>1.8526</v>
      </c>
      <c r="D673">
        <v>0.62739</v>
      </c>
      <c r="E673">
        <v>-20.777999999999999</v>
      </c>
      <c r="F673">
        <v>2.1818</v>
      </c>
      <c r="G673">
        <v>1.6217999999999999</v>
      </c>
      <c r="H673">
        <v>0.56008000000000002</v>
      </c>
      <c r="I673">
        <v>-47.841999999999999</v>
      </c>
      <c r="J673">
        <v>2.48</v>
      </c>
      <c r="K673">
        <v>2.4973000000000001</v>
      </c>
      <c r="L673">
        <v>-1.7319000000000001E-2</v>
      </c>
      <c r="M673">
        <v>-47.841999999999999</v>
      </c>
      <c r="N673">
        <v>2.1818</v>
      </c>
      <c r="O673">
        <v>1.9998</v>
      </c>
      <c r="P673">
        <v>0.18204999999999999</v>
      </c>
    </row>
    <row r="674" spans="1:16" x14ac:dyDescent="0.3">
      <c r="A674">
        <v>-23.532</v>
      </c>
      <c r="B674">
        <v>3.9045999999999998</v>
      </c>
      <c r="C674">
        <v>2.6764000000000001</v>
      </c>
      <c r="D674">
        <v>1.2282</v>
      </c>
      <c r="E674">
        <v>-23.532</v>
      </c>
      <c r="F674">
        <v>2.5943999999999998</v>
      </c>
      <c r="G674">
        <v>2.0903</v>
      </c>
      <c r="H674">
        <v>0.50405999999999995</v>
      </c>
      <c r="I674">
        <v>-45.847000000000001</v>
      </c>
      <c r="J674">
        <v>3.9045999999999998</v>
      </c>
      <c r="K674">
        <v>3.1051000000000002</v>
      </c>
      <c r="L674">
        <v>0.79942000000000002</v>
      </c>
      <c r="M674">
        <v>-45.847000000000001</v>
      </c>
      <c r="N674">
        <v>2.5943999999999998</v>
      </c>
      <c r="O674">
        <v>2.3753000000000002</v>
      </c>
      <c r="P674">
        <v>0.21909999999999999</v>
      </c>
    </row>
    <row r="675" spans="1:16" x14ac:dyDescent="0.3">
      <c r="A675">
        <v>-22.843</v>
      </c>
      <c r="B675">
        <v>1.4472</v>
      </c>
      <c r="C675">
        <v>2.4704000000000002</v>
      </c>
      <c r="D675">
        <v>-1.0233000000000001</v>
      </c>
      <c r="E675">
        <v>-22.843</v>
      </c>
      <c r="F675">
        <v>1.2787999999999999</v>
      </c>
      <c r="G675">
        <v>1.9732000000000001</v>
      </c>
      <c r="H675">
        <v>-0.69443999999999995</v>
      </c>
      <c r="I675">
        <v>-47.677999999999997</v>
      </c>
      <c r="J675">
        <v>1.4472</v>
      </c>
      <c r="K675">
        <v>2.5472999999999999</v>
      </c>
      <c r="L675">
        <v>-1.1001000000000001</v>
      </c>
      <c r="M675">
        <v>-47.677999999999997</v>
      </c>
      <c r="N675">
        <v>1.2787999999999999</v>
      </c>
      <c r="O675">
        <v>2.0306999999999999</v>
      </c>
      <c r="P675">
        <v>-0.75190999999999997</v>
      </c>
    </row>
    <row r="676" spans="1:16" x14ac:dyDescent="0.3">
      <c r="A676">
        <v>-23.204000000000001</v>
      </c>
      <c r="B676">
        <v>3.9384999999999999</v>
      </c>
      <c r="C676">
        <v>2.5783</v>
      </c>
      <c r="D676">
        <v>1.3601000000000001</v>
      </c>
      <c r="E676">
        <v>-23.204000000000001</v>
      </c>
      <c r="F676">
        <v>2.4472</v>
      </c>
      <c r="G676">
        <v>2.0346000000000002</v>
      </c>
      <c r="H676">
        <v>0.41259000000000001</v>
      </c>
      <c r="I676">
        <v>-47.292000000000002</v>
      </c>
      <c r="J676">
        <v>3.9384999999999999</v>
      </c>
      <c r="K676">
        <v>2.6648999999999998</v>
      </c>
      <c r="L676">
        <v>1.2736000000000001</v>
      </c>
      <c r="M676">
        <v>-47.292000000000002</v>
      </c>
      <c r="N676">
        <v>2.4472</v>
      </c>
      <c r="O676">
        <v>2.1032999999999999</v>
      </c>
      <c r="P676">
        <v>0.34387000000000001</v>
      </c>
    </row>
    <row r="677" spans="1:16" x14ac:dyDescent="0.3">
      <c r="A677">
        <v>-23.649000000000001</v>
      </c>
      <c r="B677">
        <v>2.6084999999999998</v>
      </c>
      <c r="C677">
        <v>2.7115</v>
      </c>
      <c r="D677">
        <v>-0.10292999999999999</v>
      </c>
      <c r="E677">
        <v>-23.649000000000001</v>
      </c>
      <c r="F677">
        <v>2.1760999999999999</v>
      </c>
      <c r="G677">
        <v>2.1103000000000001</v>
      </c>
      <c r="H677">
        <v>6.5796999999999994E-2</v>
      </c>
      <c r="I677">
        <v>-47.575000000000003</v>
      </c>
      <c r="J677">
        <v>2.6084999999999998</v>
      </c>
      <c r="K677">
        <v>2.5789</v>
      </c>
      <c r="L677">
        <v>2.9656999999999999E-2</v>
      </c>
      <c r="M677">
        <v>-47.575000000000003</v>
      </c>
      <c r="N677">
        <v>2.1760999999999999</v>
      </c>
      <c r="O677">
        <v>2.0501999999999998</v>
      </c>
      <c r="P677">
        <v>0.12592</v>
      </c>
    </row>
    <row r="678" spans="1:16" x14ac:dyDescent="0.3">
      <c r="A678">
        <v>-22.890999999999998</v>
      </c>
      <c r="B678">
        <v>1.6335</v>
      </c>
      <c r="C678">
        <v>2.4845000000000002</v>
      </c>
      <c r="D678">
        <v>-0.85106999999999999</v>
      </c>
      <c r="E678">
        <v>-22.890999999999998</v>
      </c>
      <c r="F678">
        <v>1.5185</v>
      </c>
      <c r="G678">
        <v>1.9812000000000001</v>
      </c>
      <c r="H678">
        <v>-0.4627</v>
      </c>
      <c r="I678">
        <v>-49.981000000000002</v>
      </c>
      <c r="J678">
        <v>1.6335</v>
      </c>
      <c r="K678">
        <v>1.8458000000000001</v>
      </c>
      <c r="L678">
        <v>-0.21232000000000001</v>
      </c>
      <c r="M678">
        <v>-49.981000000000002</v>
      </c>
      <c r="N678">
        <v>1.5185</v>
      </c>
      <c r="O678">
        <v>1.5972999999999999</v>
      </c>
      <c r="P678">
        <v>-7.8755000000000006E-2</v>
      </c>
    </row>
    <row r="679" spans="1:16" x14ac:dyDescent="0.3">
      <c r="A679">
        <v>-22.459</v>
      </c>
      <c r="B679">
        <v>1.9590000000000001</v>
      </c>
      <c r="C679">
        <v>2.3553000000000002</v>
      </c>
      <c r="D679">
        <v>-0.39628999999999998</v>
      </c>
      <c r="E679">
        <v>-22.459</v>
      </c>
      <c r="F679">
        <v>1.9137999999999999</v>
      </c>
      <c r="G679">
        <v>1.9077</v>
      </c>
      <c r="H679">
        <v>6.0923000000000001E-3</v>
      </c>
      <c r="I679">
        <v>-51.76</v>
      </c>
      <c r="J679">
        <v>1.9590000000000001</v>
      </c>
      <c r="K679">
        <v>1.3039000000000001</v>
      </c>
      <c r="L679">
        <v>0.65517000000000003</v>
      </c>
      <c r="M679">
        <v>-51.76</v>
      </c>
      <c r="N679">
        <v>1.9137999999999999</v>
      </c>
      <c r="O679">
        <v>1.2625</v>
      </c>
      <c r="P679">
        <v>0.65134000000000003</v>
      </c>
    </row>
    <row r="680" spans="1:16" x14ac:dyDescent="0.3">
      <c r="A680">
        <v>-21.242999999999999</v>
      </c>
      <c r="B680">
        <v>1.6812</v>
      </c>
      <c r="C680">
        <v>1.9918</v>
      </c>
      <c r="D680">
        <v>-0.31058000000000002</v>
      </c>
      <c r="E680">
        <v>-21.242999999999999</v>
      </c>
      <c r="F680">
        <v>1.6128</v>
      </c>
      <c r="G680">
        <v>1.7009000000000001</v>
      </c>
      <c r="H680">
        <v>-8.8165999999999994E-2</v>
      </c>
      <c r="I680">
        <v>-48.805999999999997</v>
      </c>
      <c r="J680">
        <v>1.6812</v>
      </c>
      <c r="K680">
        <v>2.2038000000000002</v>
      </c>
      <c r="L680">
        <v>-0.52254</v>
      </c>
      <c r="M680">
        <v>-48.805999999999997</v>
      </c>
      <c r="N680">
        <v>1.6128</v>
      </c>
      <c r="O680">
        <v>1.8184</v>
      </c>
      <c r="P680">
        <v>-0.20565</v>
      </c>
    </row>
    <row r="681" spans="1:16" x14ac:dyDescent="0.3">
      <c r="A681">
        <v>-20.030999999999999</v>
      </c>
      <c r="B681">
        <v>2.2480000000000002</v>
      </c>
      <c r="C681">
        <v>1.6291</v>
      </c>
      <c r="D681">
        <v>0.61885999999999997</v>
      </c>
      <c r="E681">
        <v>-20.030999999999999</v>
      </c>
      <c r="F681">
        <v>1.9638</v>
      </c>
      <c r="G681">
        <v>1.4945999999999999</v>
      </c>
      <c r="H681">
        <v>0.46915000000000001</v>
      </c>
      <c r="I681">
        <v>-50.731000000000002</v>
      </c>
      <c r="J681">
        <v>2.2480000000000002</v>
      </c>
      <c r="K681">
        <v>1.6174999999999999</v>
      </c>
      <c r="L681">
        <v>0.63051000000000001</v>
      </c>
      <c r="M681">
        <v>-50.731000000000002</v>
      </c>
      <c r="N681">
        <v>1.9638</v>
      </c>
      <c r="O681">
        <v>1.4561999999999999</v>
      </c>
      <c r="P681">
        <v>0.50758000000000003</v>
      </c>
    </row>
    <row r="682" spans="1:16" x14ac:dyDescent="0.3">
      <c r="A682">
        <v>-22.754999999999999</v>
      </c>
      <c r="B682">
        <v>3.6072000000000002</v>
      </c>
      <c r="C682">
        <v>2.4441000000000002</v>
      </c>
      <c r="D682">
        <v>1.1631</v>
      </c>
      <c r="E682">
        <v>-22.754999999999999</v>
      </c>
      <c r="F682">
        <v>2.3837999999999999</v>
      </c>
      <c r="G682">
        <v>1.9581999999999999</v>
      </c>
      <c r="H682">
        <v>0.42559000000000002</v>
      </c>
      <c r="I682">
        <v>-47.414000000000001</v>
      </c>
      <c r="J682">
        <v>3.6072000000000002</v>
      </c>
      <c r="K682">
        <v>2.6278000000000001</v>
      </c>
      <c r="L682">
        <v>0.97941</v>
      </c>
      <c r="M682">
        <v>-47.414000000000001</v>
      </c>
      <c r="N682">
        <v>2.3837999999999999</v>
      </c>
      <c r="O682">
        <v>2.0804</v>
      </c>
      <c r="P682">
        <v>0.3034</v>
      </c>
    </row>
    <row r="683" spans="1:16" x14ac:dyDescent="0.3">
      <c r="A683">
        <v>-23.396000000000001</v>
      </c>
      <c r="B683">
        <v>2.8584999999999998</v>
      </c>
      <c r="C683">
        <v>2.6356999999999999</v>
      </c>
      <c r="D683">
        <v>0.22287000000000001</v>
      </c>
      <c r="E683">
        <v>-23.396000000000001</v>
      </c>
      <c r="F683">
        <v>2.3180999999999998</v>
      </c>
      <c r="G683">
        <v>2.0672000000000001</v>
      </c>
      <c r="H683">
        <v>0.25087999999999999</v>
      </c>
      <c r="I683">
        <v>-45.887999999999998</v>
      </c>
      <c r="J683">
        <v>2.8584999999999998</v>
      </c>
      <c r="K683">
        <v>3.0928</v>
      </c>
      <c r="L683">
        <v>-0.23427000000000001</v>
      </c>
      <c r="M683">
        <v>-45.887999999999998</v>
      </c>
      <c r="N683">
        <v>2.3180999999999998</v>
      </c>
      <c r="O683">
        <v>2.3677000000000001</v>
      </c>
      <c r="P683">
        <v>-4.9612999999999997E-2</v>
      </c>
    </row>
    <row r="684" spans="1:16" x14ac:dyDescent="0.3">
      <c r="A684">
        <v>-20.091000000000001</v>
      </c>
      <c r="B684">
        <v>1.9912000000000001</v>
      </c>
      <c r="C684">
        <v>1.6473</v>
      </c>
      <c r="D684">
        <v>0.34394999999999998</v>
      </c>
      <c r="E684">
        <v>-20.091000000000001</v>
      </c>
      <c r="F684">
        <v>1.7853000000000001</v>
      </c>
      <c r="G684">
        <v>1.5049999999999999</v>
      </c>
      <c r="H684">
        <v>0.28037000000000001</v>
      </c>
      <c r="I684">
        <v>-50.93</v>
      </c>
      <c r="J684">
        <v>1.9912000000000001</v>
      </c>
      <c r="K684">
        <v>1.5566</v>
      </c>
      <c r="L684">
        <v>0.43458999999999998</v>
      </c>
      <c r="M684">
        <v>-50.93</v>
      </c>
      <c r="N684">
        <v>1.7853000000000001</v>
      </c>
      <c r="O684">
        <v>1.4186000000000001</v>
      </c>
      <c r="P684">
        <v>0.36669000000000002</v>
      </c>
    </row>
    <row r="685" spans="1:16" x14ac:dyDescent="0.3">
      <c r="A685">
        <v>-22.128</v>
      </c>
      <c r="B685">
        <v>2.85</v>
      </c>
      <c r="C685">
        <v>2.2564000000000002</v>
      </c>
      <c r="D685">
        <v>0.59367000000000003</v>
      </c>
      <c r="E685">
        <v>-22.128</v>
      </c>
      <c r="F685">
        <v>2.4165999999999999</v>
      </c>
      <c r="G685">
        <v>1.8513999999999999</v>
      </c>
      <c r="H685">
        <v>0.56520999999999999</v>
      </c>
      <c r="I685">
        <v>-47.457000000000001</v>
      </c>
      <c r="J685">
        <v>2.85</v>
      </c>
      <c r="K685">
        <v>2.6147</v>
      </c>
      <c r="L685">
        <v>0.23536000000000001</v>
      </c>
      <c r="M685">
        <v>-47.457000000000001</v>
      </c>
      <c r="N685">
        <v>2.4165999999999999</v>
      </c>
      <c r="O685">
        <v>2.0722999999999998</v>
      </c>
      <c r="P685">
        <v>0.34436</v>
      </c>
    </row>
    <row r="686" spans="1:16" x14ac:dyDescent="0.3">
      <c r="A686">
        <v>-21.291</v>
      </c>
      <c r="B686">
        <v>2.6200999999999999</v>
      </c>
      <c r="C686">
        <v>2.0061</v>
      </c>
      <c r="D686">
        <v>0.61399000000000004</v>
      </c>
      <c r="E686">
        <v>-21.291</v>
      </c>
      <c r="F686">
        <v>2.2717999999999998</v>
      </c>
      <c r="G686">
        <v>1.7091000000000001</v>
      </c>
      <c r="H686">
        <v>0.56274000000000002</v>
      </c>
      <c r="I686">
        <v>-47.433999999999997</v>
      </c>
      <c r="J686">
        <v>2.6200999999999999</v>
      </c>
      <c r="K686">
        <v>2.6217999999999999</v>
      </c>
      <c r="L686">
        <v>-1.6561E-3</v>
      </c>
      <c r="M686">
        <v>-47.433999999999997</v>
      </c>
      <c r="N686">
        <v>2.2717999999999998</v>
      </c>
      <c r="O686">
        <v>2.0767000000000002</v>
      </c>
      <c r="P686">
        <v>0.19516</v>
      </c>
    </row>
    <row r="687" spans="1:16" x14ac:dyDescent="0.3">
      <c r="A687">
        <v>-21.827999999999999</v>
      </c>
      <c r="B687">
        <v>2.2601</v>
      </c>
      <c r="C687">
        <v>2.1665999999999999</v>
      </c>
      <c r="D687">
        <v>9.3479000000000007E-2</v>
      </c>
      <c r="E687">
        <v>-21.827999999999999</v>
      </c>
      <c r="F687">
        <v>2.0293999999999999</v>
      </c>
      <c r="G687">
        <v>1.8004</v>
      </c>
      <c r="H687">
        <v>0.22902</v>
      </c>
      <c r="I687">
        <v>-47.249000000000002</v>
      </c>
      <c r="J687">
        <v>2.2601</v>
      </c>
      <c r="K687">
        <v>2.6779999999999999</v>
      </c>
      <c r="L687">
        <v>-0.41788999999999998</v>
      </c>
      <c r="M687">
        <v>-47.249000000000002</v>
      </c>
      <c r="N687">
        <v>2.0293999999999999</v>
      </c>
      <c r="O687">
        <v>2.1114000000000002</v>
      </c>
      <c r="P687">
        <v>-8.2001000000000004E-2</v>
      </c>
    </row>
    <row r="688" spans="1:16" x14ac:dyDescent="0.3">
      <c r="A688">
        <v>-22.905999999999999</v>
      </c>
      <c r="B688">
        <v>1.9444999999999999</v>
      </c>
      <c r="C688">
        <v>2.4891000000000001</v>
      </c>
      <c r="D688">
        <v>-0.54459999999999997</v>
      </c>
      <c r="E688">
        <v>-22.905999999999999</v>
      </c>
      <c r="F688">
        <v>1.7559</v>
      </c>
      <c r="G688">
        <v>1.9838</v>
      </c>
      <c r="H688">
        <v>-0.22792999999999999</v>
      </c>
      <c r="I688">
        <v>-49.625</v>
      </c>
      <c r="J688">
        <v>1.9444999999999999</v>
      </c>
      <c r="K688">
        <v>1.9543999999999999</v>
      </c>
      <c r="L688">
        <v>-9.8978999999999994E-3</v>
      </c>
      <c r="M688">
        <v>-49.625</v>
      </c>
      <c r="N688">
        <v>1.7559</v>
      </c>
      <c r="O688">
        <v>1.6644000000000001</v>
      </c>
      <c r="P688">
        <v>9.1516E-2</v>
      </c>
    </row>
    <row r="689" spans="1:16" x14ac:dyDescent="0.3">
      <c r="A689">
        <v>-21.463000000000001</v>
      </c>
      <c r="B689">
        <v>1.415</v>
      </c>
      <c r="C689">
        <v>2.0575000000000001</v>
      </c>
      <c r="D689">
        <v>-0.64254999999999995</v>
      </c>
      <c r="E689">
        <v>-21.463000000000001</v>
      </c>
      <c r="F689">
        <v>1.3978999999999999</v>
      </c>
      <c r="G689">
        <v>1.7383</v>
      </c>
      <c r="H689">
        <v>-0.34038000000000002</v>
      </c>
      <c r="I689">
        <v>-48.393999999999998</v>
      </c>
      <c r="J689">
        <v>1.415</v>
      </c>
      <c r="K689">
        <v>2.3294000000000001</v>
      </c>
      <c r="L689">
        <v>-0.91440999999999995</v>
      </c>
      <c r="M689">
        <v>-48.393999999999998</v>
      </c>
      <c r="N689">
        <v>1.3978999999999999</v>
      </c>
      <c r="O689">
        <v>1.8959999999999999</v>
      </c>
      <c r="P689">
        <v>-0.49808999999999998</v>
      </c>
    </row>
    <row r="690" spans="1:16" x14ac:dyDescent="0.3">
      <c r="A690">
        <v>-20.212</v>
      </c>
      <c r="B690">
        <v>3.6173999999999999</v>
      </c>
      <c r="C690">
        <v>1.6833</v>
      </c>
      <c r="D690">
        <v>1.9341999999999999</v>
      </c>
      <c r="E690">
        <v>-20.212</v>
      </c>
      <c r="F690">
        <v>2.4281000000000001</v>
      </c>
      <c r="G690">
        <v>1.5254000000000001</v>
      </c>
      <c r="H690">
        <v>0.90269999999999995</v>
      </c>
      <c r="I690">
        <v>-50.927</v>
      </c>
      <c r="J690">
        <v>3.6173999999999999</v>
      </c>
      <c r="K690">
        <v>1.5577000000000001</v>
      </c>
      <c r="L690">
        <v>2.0596999999999999</v>
      </c>
      <c r="M690">
        <v>-50.927</v>
      </c>
      <c r="N690">
        <v>2.4281000000000001</v>
      </c>
      <c r="O690">
        <v>1.4193</v>
      </c>
      <c r="P690">
        <v>1.0088999999999999</v>
      </c>
    </row>
    <row r="691" spans="1:16" x14ac:dyDescent="0.3">
      <c r="A691">
        <v>-22.454999999999998</v>
      </c>
      <c r="B691">
        <v>2.2355</v>
      </c>
      <c r="C691">
        <v>2.3544</v>
      </c>
      <c r="D691">
        <v>-0.11884</v>
      </c>
      <c r="E691">
        <v>-22.454999999999998</v>
      </c>
      <c r="F691">
        <v>1.8808</v>
      </c>
      <c r="G691">
        <v>1.9072</v>
      </c>
      <c r="H691">
        <v>-2.6360999999999999E-2</v>
      </c>
      <c r="I691">
        <v>-47.530999999999999</v>
      </c>
      <c r="J691">
        <v>2.2355</v>
      </c>
      <c r="K691">
        <v>2.5922999999999998</v>
      </c>
      <c r="L691">
        <v>-0.35674</v>
      </c>
      <c r="M691">
        <v>-47.530999999999999</v>
      </c>
      <c r="N691">
        <v>1.8808</v>
      </c>
      <c r="O691">
        <v>2.0583999999999998</v>
      </c>
      <c r="P691">
        <v>-0.17763000000000001</v>
      </c>
    </row>
    <row r="692" spans="1:16" x14ac:dyDescent="0.3">
      <c r="A692">
        <v>-23.318000000000001</v>
      </c>
      <c r="B692">
        <v>2.9180000000000001</v>
      </c>
      <c r="C692">
        <v>2.6124000000000001</v>
      </c>
      <c r="D692">
        <v>0.30559999999999998</v>
      </c>
      <c r="E692">
        <v>-23.318000000000001</v>
      </c>
      <c r="F692">
        <v>2.2856000000000001</v>
      </c>
      <c r="G692">
        <v>2.0539999999999998</v>
      </c>
      <c r="H692">
        <v>0.23158999999999999</v>
      </c>
      <c r="I692">
        <v>-46.226999999999997</v>
      </c>
      <c r="J692">
        <v>2.9180000000000001</v>
      </c>
      <c r="K692">
        <v>2.9893999999999998</v>
      </c>
      <c r="L692">
        <v>-7.1389999999999995E-2</v>
      </c>
      <c r="M692">
        <v>-46.226999999999997</v>
      </c>
      <c r="N692">
        <v>2.2856000000000001</v>
      </c>
      <c r="O692">
        <v>2.3037999999999998</v>
      </c>
      <c r="P692">
        <v>-1.8249000000000001E-2</v>
      </c>
    </row>
    <row r="693" spans="1:16" x14ac:dyDescent="0.3">
      <c r="A693">
        <v>-21.687000000000001</v>
      </c>
      <c r="B693">
        <v>1.8451</v>
      </c>
      <c r="C693">
        <v>2.1244000000000001</v>
      </c>
      <c r="D693">
        <v>-0.27932000000000001</v>
      </c>
      <c r="E693">
        <v>-21.687000000000001</v>
      </c>
      <c r="F693">
        <v>1.7403999999999999</v>
      </c>
      <c r="G693">
        <v>1.7764</v>
      </c>
      <c r="H693">
        <v>-3.6012000000000002E-2</v>
      </c>
      <c r="I693">
        <v>-48.085000000000001</v>
      </c>
      <c r="J693">
        <v>1.8451</v>
      </c>
      <c r="K693">
        <v>2.4232999999999998</v>
      </c>
      <c r="L693">
        <v>-0.57820000000000005</v>
      </c>
      <c r="M693">
        <v>-48.085000000000001</v>
      </c>
      <c r="N693">
        <v>1.7403999999999999</v>
      </c>
      <c r="O693">
        <v>1.9540999999999999</v>
      </c>
      <c r="P693">
        <v>-0.2137</v>
      </c>
    </row>
    <row r="694" spans="1:16" x14ac:dyDescent="0.3">
      <c r="A694">
        <v>-22.568999999999999</v>
      </c>
      <c r="B694">
        <v>2.3010000000000002</v>
      </c>
      <c r="C694">
        <v>2.3885000000000001</v>
      </c>
      <c r="D694">
        <v>-8.7459999999999996E-2</v>
      </c>
      <c r="E694">
        <v>-22.568999999999999</v>
      </c>
      <c r="F694">
        <v>1.9912000000000001</v>
      </c>
      <c r="G694">
        <v>1.9266000000000001</v>
      </c>
      <c r="H694">
        <v>6.4641000000000004E-2</v>
      </c>
      <c r="I694">
        <v>-48.158999999999999</v>
      </c>
      <c r="J694">
        <v>2.3010000000000002</v>
      </c>
      <c r="K694">
        <v>2.4009</v>
      </c>
      <c r="L694">
        <v>-9.9828E-2</v>
      </c>
      <c r="M694">
        <v>-48.158999999999999</v>
      </c>
      <c r="N694">
        <v>1.9912000000000001</v>
      </c>
      <c r="O694">
        <v>1.9401999999999999</v>
      </c>
      <c r="P694">
        <v>5.1034000000000003E-2</v>
      </c>
    </row>
    <row r="695" spans="1:16" x14ac:dyDescent="0.3">
      <c r="A695">
        <v>-21.347000000000001</v>
      </c>
      <c r="B695">
        <v>1.1460999999999999</v>
      </c>
      <c r="C695">
        <v>2.0228000000000002</v>
      </c>
      <c r="D695">
        <v>-0.87668999999999997</v>
      </c>
      <c r="E695">
        <v>-21.347000000000001</v>
      </c>
      <c r="F695">
        <v>1.1460999999999999</v>
      </c>
      <c r="G695">
        <v>1.7185999999999999</v>
      </c>
      <c r="H695">
        <v>-0.57245999999999997</v>
      </c>
      <c r="I695">
        <v>-51.759</v>
      </c>
      <c r="J695">
        <v>1.1460999999999999</v>
      </c>
      <c r="K695">
        <v>1.3042</v>
      </c>
      <c r="L695">
        <v>-0.15804000000000001</v>
      </c>
      <c r="M695">
        <v>-51.759</v>
      </c>
      <c r="N695">
        <v>1.1460999999999999</v>
      </c>
      <c r="O695">
        <v>1.2626999999999999</v>
      </c>
      <c r="P695">
        <v>-0.11652999999999999</v>
      </c>
    </row>
    <row r="696" spans="1:16" x14ac:dyDescent="0.3">
      <c r="A696">
        <v>-21.707000000000001</v>
      </c>
      <c r="B696">
        <v>3.2469999999999999</v>
      </c>
      <c r="C696">
        <v>2.1305999999999998</v>
      </c>
      <c r="D696">
        <v>1.1164000000000001</v>
      </c>
      <c r="E696">
        <v>-21.707000000000001</v>
      </c>
      <c r="F696">
        <v>2.4047999999999998</v>
      </c>
      <c r="G696">
        <v>1.7799</v>
      </c>
      <c r="H696">
        <v>0.62495999999999996</v>
      </c>
      <c r="I696">
        <v>-47.478999999999999</v>
      </c>
      <c r="J696">
        <v>3.2469999999999999</v>
      </c>
      <c r="K696">
        <v>2.6080000000000001</v>
      </c>
      <c r="L696">
        <v>0.63897000000000004</v>
      </c>
      <c r="M696">
        <v>-47.478999999999999</v>
      </c>
      <c r="N696">
        <v>2.4047999999999998</v>
      </c>
      <c r="O696">
        <v>2.0682</v>
      </c>
      <c r="P696">
        <v>0.33666000000000001</v>
      </c>
    </row>
    <row r="697" spans="1:16" x14ac:dyDescent="0.3">
      <c r="A697">
        <v>-20.141999999999999</v>
      </c>
      <c r="B697">
        <v>2.2945000000000002</v>
      </c>
      <c r="C697">
        <v>1.6623000000000001</v>
      </c>
      <c r="D697">
        <v>0.63212000000000002</v>
      </c>
      <c r="E697">
        <v>-20.141999999999999</v>
      </c>
      <c r="F697">
        <v>1.9867999999999999</v>
      </c>
      <c r="G697">
        <v>1.5135000000000001</v>
      </c>
      <c r="H697">
        <v>0.47322999999999998</v>
      </c>
      <c r="I697">
        <v>-50.831000000000003</v>
      </c>
      <c r="J697">
        <v>2.2945000000000002</v>
      </c>
      <c r="K697">
        <v>1.5869</v>
      </c>
      <c r="L697">
        <v>0.70757999999999999</v>
      </c>
      <c r="M697">
        <v>-50.831000000000003</v>
      </c>
      <c r="N697">
        <v>1.9867999999999999</v>
      </c>
      <c r="O697">
        <v>1.4373</v>
      </c>
      <c r="P697">
        <v>0.54944999999999999</v>
      </c>
    </row>
    <row r="698" spans="1:16" x14ac:dyDescent="0.3">
      <c r="A698">
        <v>-21.484999999999999</v>
      </c>
      <c r="B698">
        <v>2.673</v>
      </c>
      <c r="C698">
        <v>2.0642</v>
      </c>
      <c r="D698">
        <v>0.60882000000000003</v>
      </c>
      <c r="E698">
        <v>-21.484999999999999</v>
      </c>
      <c r="F698">
        <v>2.1398999999999999</v>
      </c>
      <c r="G698">
        <v>1.7421</v>
      </c>
      <c r="H698">
        <v>0.39774999999999999</v>
      </c>
      <c r="I698">
        <v>-47.366999999999997</v>
      </c>
      <c r="J698">
        <v>2.673</v>
      </c>
      <c r="K698">
        <v>2.6421000000000001</v>
      </c>
      <c r="L698">
        <v>3.0967000000000001E-2</v>
      </c>
      <c r="M698">
        <v>-47.366999999999997</v>
      </c>
      <c r="N698">
        <v>2.1398999999999999</v>
      </c>
      <c r="O698">
        <v>2.0891999999999999</v>
      </c>
      <c r="P698">
        <v>5.0675999999999999E-2</v>
      </c>
    </row>
    <row r="699" spans="1:16" x14ac:dyDescent="0.3">
      <c r="A699">
        <v>-20.253</v>
      </c>
      <c r="B699">
        <v>1.5911</v>
      </c>
      <c r="C699">
        <v>1.6955</v>
      </c>
      <c r="D699">
        <v>-0.10443</v>
      </c>
      <c r="E699">
        <v>-20.253</v>
      </c>
      <c r="F699">
        <v>1.5315000000000001</v>
      </c>
      <c r="G699">
        <v>1.5324</v>
      </c>
      <c r="H699">
        <v>-9.1367E-4</v>
      </c>
      <c r="I699">
        <v>-50.798000000000002</v>
      </c>
      <c r="J699">
        <v>1.5911</v>
      </c>
      <c r="K699">
        <v>1.5968</v>
      </c>
      <c r="L699">
        <v>-5.7324000000000003E-3</v>
      </c>
      <c r="M699">
        <v>-50.798000000000002</v>
      </c>
      <c r="N699">
        <v>1.5315000000000001</v>
      </c>
      <c r="O699">
        <v>1.4434</v>
      </c>
      <c r="P699">
        <v>8.8035000000000002E-2</v>
      </c>
    </row>
    <row r="700" spans="1:16" x14ac:dyDescent="0.3">
      <c r="A700">
        <v>-23.449000000000002</v>
      </c>
      <c r="B700">
        <v>3.2385000000000002</v>
      </c>
      <c r="C700">
        <v>2.6516999999999999</v>
      </c>
      <c r="D700">
        <v>0.58682000000000001</v>
      </c>
      <c r="E700">
        <v>-23.449000000000002</v>
      </c>
      <c r="F700">
        <v>2.3729</v>
      </c>
      <c r="G700">
        <v>2.0762999999999998</v>
      </c>
      <c r="H700">
        <v>0.29659000000000002</v>
      </c>
      <c r="I700">
        <v>-46.921999999999997</v>
      </c>
      <c r="J700">
        <v>3.2385000000000002</v>
      </c>
      <c r="K700">
        <v>2.7776999999999998</v>
      </c>
      <c r="L700">
        <v>0.46088000000000001</v>
      </c>
      <c r="M700">
        <v>-46.921999999999997</v>
      </c>
      <c r="N700">
        <v>2.3729</v>
      </c>
      <c r="O700">
        <v>2.173</v>
      </c>
      <c r="P700">
        <v>0.19991999999999999</v>
      </c>
    </row>
    <row r="701" spans="1:16" x14ac:dyDescent="0.3">
      <c r="A701">
        <v>-21.972999999999999</v>
      </c>
      <c r="B701">
        <v>1.6901999999999999</v>
      </c>
      <c r="C701">
        <v>2.2101000000000002</v>
      </c>
      <c r="D701">
        <v>-0.51990000000000003</v>
      </c>
      <c r="E701">
        <v>-21.972999999999999</v>
      </c>
      <c r="F701">
        <v>1.4472</v>
      </c>
      <c r="G701">
        <v>1.8250999999999999</v>
      </c>
      <c r="H701">
        <v>-0.37795000000000001</v>
      </c>
      <c r="I701">
        <v>-51.65</v>
      </c>
      <c r="J701">
        <v>1.6901999999999999</v>
      </c>
      <c r="K701">
        <v>1.3373999999999999</v>
      </c>
      <c r="L701">
        <v>0.3528</v>
      </c>
      <c r="M701">
        <v>-51.65</v>
      </c>
      <c r="N701">
        <v>1.4472</v>
      </c>
      <c r="O701">
        <v>1.2831999999999999</v>
      </c>
      <c r="P701">
        <v>0.16397</v>
      </c>
    </row>
    <row r="702" spans="1:16" x14ac:dyDescent="0.3">
      <c r="A702">
        <v>-23.658000000000001</v>
      </c>
      <c r="B702">
        <v>3.8748</v>
      </c>
      <c r="C702">
        <v>2.714</v>
      </c>
      <c r="D702">
        <v>1.1608000000000001</v>
      </c>
      <c r="E702">
        <v>-23.658000000000001</v>
      </c>
      <c r="F702">
        <v>2.5402999999999998</v>
      </c>
      <c r="G702">
        <v>2.1116999999999999</v>
      </c>
      <c r="H702">
        <v>0.42860999999999999</v>
      </c>
      <c r="I702">
        <v>-46.530999999999999</v>
      </c>
      <c r="J702">
        <v>3.8748</v>
      </c>
      <c r="K702">
        <v>2.8969</v>
      </c>
      <c r="L702">
        <v>0.97792000000000001</v>
      </c>
      <c r="M702">
        <v>-46.530999999999999</v>
      </c>
      <c r="N702">
        <v>2.5402999999999998</v>
      </c>
      <c r="O702">
        <v>2.2465999999999999</v>
      </c>
      <c r="P702">
        <v>0.29371000000000003</v>
      </c>
    </row>
    <row r="703" spans="1:16" x14ac:dyDescent="0.3">
      <c r="A703">
        <v>-21.09</v>
      </c>
      <c r="B703">
        <v>2.3010000000000002</v>
      </c>
      <c r="C703">
        <v>1.946</v>
      </c>
      <c r="D703">
        <v>0.35507</v>
      </c>
      <c r="E703">
        <v>-21.09</v>
      </c>
      <c r="F703">
        <v>2.0333999999999999</v>
      </c>
      <c r="G703">
        <v>1.6749000000000001</v>
      </c>
      <c r="H703">
        <v>0.35855999999999999</v>
      </c>
      <c r="I703">
        <v>-47.155999999999999</v>
      </c>
      <c r="J703">
        <v>2.3010000000000002</v>
      </c>
      <c r="K703">
        <v>2.7063999999999999</v>
      </c>
      <c r="L703">
        <v>-0.40540999999999999</v>
      </c>
      <c r="M703">
        <v>-47.155999999999999</v>
      </c>
      <c r="N703">
        <v>2.0333999999999999</v>
      </c>
      <c r="O703">
        <v>2.129</v>
      </c>
      <c r="P703">
        <v>-9.5555000000000001E-2</v>
      </c>
    </row>
    <row r="704" spans="1:16" x14ac:dyDescent="0.3">
      <c r="A704">
        <v>-22.605</v>
      </c>
      <c r="B704">
        <v>2.5865999999999998</v>
      </c>
      <c r="C704">
        <v>2.3990999999999998</v>
      </c>
      <c r="D704">
        <v>0.18751000000000001</v>
      </c>
      <c r="E704">
        <v>-22.605</v>
      </c>
      <c r="F704">
        <v>2.1461000000000001</v>
      </c>
      <c r="G704">
        <v>1.9326000000000001</v>
      </c>
      <c r="H704">
        <v>0.21351999999999999</v>
      </c>
      <c r="I704">
        <v>-46.915999999999997</v>
      </c>
      <c r="J704">
        <v>2.5865999999999998</v>
      </c>
      <c r="K704">
        <v>2.7795999999999998</v>
      </c>
      <c r="L704">
        <v>-0.19297</v>
      </c>
      <c r="M704">
        <v>-46.915999999999997</v>
      </c>
      <c r="N704">
        <v>2.1461000000000001</v>
      </c>
      <c r="O704">
        <v>2.1741999999999999</v>
      </c>
      <c r="P704">
        <v>-2.8024E-2</v>
      </c>
    </row>
    <row r="705" spans="1:16" x14ac:dyDescent="0.3">
      <c r="A705">
        <v>-20.931999999999999</v>
      </c>
      <c r="B705">
        <v>2.1522999999999999</v>
      </c>
      <c r="C705">
        <v>1.8989</v>
      </c>
      <c r="D705">
        <v>0.25342999999999999</v>
      </c>
      <c r="E705">
        <v>-20.931999999999999</v>
      </c>
      <c r="F705">
        <v>1.9912000000000001</v>
      </c>
      <c r="G705">
        <v>1.6480999999999999</v>
      </c>
      <c r="H705">
        <v>0.34315000000000001</v>
      </c>
      <c r="I705">
        <v>-50.497</v>
      </c>
      <c r="J705">
        <v>2.1522999999999999</v>
      </c>
      <c r="K705">
        <v>1.6887000000000001</v>
      </c>
      <c r="L705">
        <v>0.46359</v>
      </c>
      <c r="M705">
        <v>-50.497</v>
      </c>
      <c r="N705">
        <v>1.9912000000000001</v>
      </c>
      <c r="O705">
        <v>1.5002</v>
      </c>
      <c r="P705">
        <v>0.49101</v>
      </c>
    </row>
    <row r="706" spans="1:16" x14ac:dyDescent="0.3">
      <c r="A706">
        <v>-22.119</v>
      </c>
      <c r="B706">
        <v>2.1614</v>
      </c>
      <c r="C706">
        <v>2.2536</v>
      </c>
      <c r="D706">
        <v>-9.2254000000000003E-2</v>
      </c>
      <c r="E706">
        <v>-22.119</v>
      </c>
      <c r="F706">
        <v>1.8325</v>
      </c>
      <c r="G706">
        <v>1.8499000000000001</v>
      </c>
      <c r="H706">
        <v>-1.736E-2</v>
      </c>
      <c r="I706">
        <v>-46.682000000000002</v>
      </c>
      <c r="J706">
        <v>2.1614</v>
      </c>
      <c r="K706">
        <v>2.8506999999999998</v>
      </c>
      <c r="L706">
        <v>-0.68935000000000002</v>
      </c>
      <c r="M706">
        <v>-46.682000000000002</v>
      </c>
      <c r="N706">
        <v>1.8325</v>
      </c>
      <c r="O706">
        <v>2.2181000000000002</v>
      </c>
      <c r="P706">
        <v>-0.38561000000000001</v>
      </c>
    </row>
    <row r="707" spans="1:16" x14ac:dyDescent="0.3">
      <c r="A707">
        <v>-22.831</v>
      </c>
      <c r="B707">
        <v>3.4763000000000002</v>
      </c>
      <c r="C707">
        <v>2.4668000000000001</v>
      </c>
      <c r="D707">
        <v>1.0095000000000001</v>
      </c>
      <c r="E707">
        <v>-22.831</v>
      </c>
      <c r="F707">
        <v>2.4857</v>
      </c>
      <c r="G707">
        <v>1.9711000000000001</v>
      </c>
      <c r="H707">
        <v>0.51459999999999995</v>
      </c>
      <c r="I707">
        <v>-45.679000000000002</v>
      </c>
      <c r="J707">
        <v>3.4763000000000002</v>
      </c>
      <c r="K707">
        <v>3.1562999999999999</v>
      </c>
      <c r="L707">
        <v>0.31996999999999998</v>
      </c>
      <c r="M707">
        <v>-45.679000000000002</v>
      </c>
      <c r="N707">
        <v>2.4857</v>
      </c>
      <c r="O707">
        <v>2.4068999999999998</v>
      </c>
      <c r="P707">
        <v>7.8827999999999995E-2</v>
      </c>
    </row>
    <row r="708" spans="1:16" x14ac:dyDescent="0.3">
      <c r="A708">
        <v>-21.847000000000001</v>
      </c>
      <c r="B708">
        <v>0</v>
      </c>
      <c r="C708">
        <v>2.1722999999999999</v>
      </c>
      <c r="D708">
        <v>-2.1722999999999999</v>
      </c>
      <c r="E708">
        <v>-21.847000000000001</v>
      </c>
      <c r="F708">
        <v>0</v>
      </c>
      <c r="G708">
        <v>1.8036000000000001</v>
      </c>
      <c r="H708">
        <v>-1.8036000000000001</v>
      </c>
      <c r="I708">
        <v>-51.390999999999998</v>
      </c>
      <c r="J708">
        <v>0</v>
      </c>
      <c r="K708">
        <v>1.4162999999999999</v>
      </c>
      <c r="L708">
        <v>-1.4162999999999999</v>
      </c>
      <c r="M708">
        <v>-51.390999999999998</v>
      </c>
      <c r="N708">
        <v>0</v>
      </c>
      <c r="O708">
        <v>1.3319000000000001</v>
      </c>
      <c r="P708">
        <v>-1.3319000000000001</v>
      </c>
    </row>
    <row r="709" spans="1:16" x14ac:dyDescent="0.3">
      <c r="A709">
        <v>-21.638999999999999</v>
      </c>
      <c r="B709">
        <v>0</v>
      </c>
      <c r="C709">
        <v>2.1103000000000001</v>
      </c>
      <c r="D709">
        <v>-2.1103000000000001</v>
      </c>
      <c r="E709">
        <v>-21.638999999999999</v>
      </c>
      <c r="F709">
        <v>0</v>
      </c>
      <c r="G709">
        <v>1.7683</v>
      </c>
      <c r="H709">
        <v>-1.7683</v>
      </c>
      <c r="I709">
        <v>-50.505000000000003</v>
      </c>
      <c r="J709">
        <v>0</v>
      </c>
      <c r="K709">
        <v>1.6862999999999999</v>
      </c>
      <c r="L709">
        <v>-1.6862999999999999</v>
      </c>
      <c r="M709">
        <v>-50.505000000000003</v>
      </c>
      <c r="N709">
        <v>0</v>
      </c>
      <c r="O709">
        <v>1.4986999999999999</v>
      </c>
      <c r="P709">
        <v>-1.4986999999999999</v>
      </c>
    </row>
    <row r="710" spans="1:16" x14ac:dyDescent="0.3">
      <c r="A710">
        <v>-23.934000000000001</v>
      </c>
      <c r="B710">
        <v>3.1690999999999998</v>
      </c>
      <c r="C710">
        <v>2.7966000000000002</v>
      </c>
      <c r="D710">
        <v>0.3725</v>
      </c>
      <c r="E710">
        <v>-23.934000000000001</v>
      </c>
      <c r="F710">
        <v>2.2833000000000001</v>
      </c>
      <c r="G710">
        <v>2.1587000000000001</v>
      </c>
      <c r="H710">
        <v>0.12458</v>
      </c>
      <c r="I710">
        <v>-46.331000000000003</v>
      </c>
      <c r="J710">
        <v>3.1690999999999998</v>
      </c>
      <c r="K710">
        <v>2.9575999999999998</v>
      </c>
      <c r="L710">
        <v>0.21146000000000001</v>
      </c>
      <c r="M710">
        <v>-46.331000000000003</v>
      </c>
      <c r="N710">
        <v>2.2833000000000001</v>
      </c>
      <c r="O710">
        <v>2.2841999999999998</v>
      </c>
      <c r="P710">
        <v>-8.6428999999999998E-4</v>
      </c>
    </row>
    <row r="711" spans="1:16" x14ac:dyDescent="0.3">
      <c r="A711">
        <v>-22.684999999999999</v>
      </c>
      <c r="B711">
        <v>3.4257</v>
      </c>
      <c r="C711">
        <v>2.4232</v>
      </c>
      <c r="D711">
        <v>1.0024999999999999</v>
      </c>
      <c r="E711">
        <v>-22.684999999999999</v>
      </c>
      <c r="F711">
        <v>2.4487000000000001</v>
      </c>
      <c r="G711">
        <v>1.9462999999999999</v>
      </c>
      <c r="H711">
        <v>0.50241000000000002</v>
      </c>
      <c r="I711">
        <v>-45.737000000000002</v>
      </c>
      <c r="J711">
        <v>3.4257</v>
      </c>
      <c r="K711">
        <v>3.1387</v>
      </c>
      <c r="L711">
        <v>0.28704000000000002</v>
      </c>
      <c r="M711">
        <v>-45.737000000000002</v>
      </c>
      <c r="N711">
        <v>2.4487000000000001</v>
      </c>
      <c r="O711">
        <v>2.3959999999999999</v>
      </c>
      <c r="P711">
        <v>5.2703E-2</v>
      </c>
    </row>
    <row r="712" spans="1:16" x14ac:dyDescent="0.3">
      <c r="A712">
        <v>-23.71</v>
      </c>
      <c r="B712">
        <v>3.4649000000000001</v>
      </c>
      <c r="C712">
        <v>2.7298</v>
      </c>
      <c r="D712">
        <v>0.73517999999999994</v>
      </c>
      <c r="E712">
        <v>-23.71</v>
      </c>
      <c r="F712">
        <v>2.4813999999999998</v>
      </c>
      <c r="G712">
        <v>2.1206999999999998</v>
      </c>
      <c r="H712">
        <v>0.36074000000000001</v>
      </c>
      <c r="I712">
        <v>-46.55</v>
      </c>
      <c r="J712">
        <v>3.4649000000000001</v>
      </c>
      <c r="K712">
        <v>2.8908999999999998</v>
      </c>
      <c r="L712">
        <v>0.57399</v>
      </c>
      <c r="M712">
        <v>-46.55</v>
      </c>
      <c r="N712">
        <v>2.4813999999999998</v>
      </c>
      <c r="O712">
        <v>2.2429999999999999</v>
      </c>
      <c r="P712">
        <v>0.23846999999999999</v>
      </c>
    </row>
    <row r="713" spans="1:16" x14ac:dyDescent="0.3">
      <c r="A713">
        <v>-23.614999999999998</v>
      </c>
      <c r="B713">
        <v>2.4232</v>
      </c>
      <c r="C713">
        <v>2.7012</v>
      </c>
      <c r="D713">
        <v>-0.27790999999999999</v>
      </c>
      <c r="E713">
        <v>-23.614999999999998</v>
      </c>
      <c r="F713">
        <v>1.8325</v>
      </c>
      <c r="G713">
        <v>2.1044</v>
      </c>
      <c r="H713">
        <v>-0.27193000000000001</v>
      </c>
      <c r="I713">
        <v>-46.572000000000003</v>
      </c>
      <c r="J713">
        <v>2.4232</v>
      </c>
      <c r="K713">
        <v>2.8845000000000001</v>
      </c>
      <c r="L713">
        <v>-0.46122999999999997</v>
      </c>
      <c r="M713">
        <v>-46.572000000000003</v>
      </c>
      <c r="N713">
        <v>1.8325</v>
      </c>
      <c r="O713">
        <v>2.2389999999999999</v>
      </c>
      <c r="P713">
        <v>-0.40645999999999999</v>
      </c>
    </row>
    <row r="714" spans="1:16" x14ac:dyDescent="0.3">
      <c r="A714">
        <v>-22.015999999999998</v>
      </c>
      <c r="B714">
        <v>3.8104</v>
      </c>
      <c r="C714">
        <v>2.2229999999999999</v>
      </c>
      <c r="D714">
        <v>1.5874999999999999</v>
      </c>
      <c r="E714">
        <v>-22.015999999999998</v>
      </c>
      <c r="F714">
        <v>2.4983</v>
      </c>
      <c r="G714">
        <v>1.8324</v>
      </c>
      <c r="H714">
        <v>0.66588999999999998</v>
      </c>
      <c r="I714">
        <v>-47.889000000000003</v>
      </c>
      <c r="J714">
        <v>3.8104</v>
      </c>
      <c r="K714">
        <v>2.4830000000000001</v>
      </c>
      <c r="L714">
        <v>1.3273999999999999</v>
      </c>
      <c r="M714">
        <v>-47.889000000000003</v>
      </c>
      <c r="N714">
        <v>2.4983</v>
      </c>
      <c r="O714">
        <v>1.9910000000000001</v>
      </c>
      <c r="P714">
        <v>0.50734000000000001</v>
      </c>
    </row>
    <row r="715" spans="1:16" x14ac:dyDescent="0.3">
      <c r="A715">
        <v>-20.358000000000001</v>
      </c>
      <c r="B715">
        <v>2.1366999999999998</v>
      </c>
      <c r="C715">
        <v>1.7271000000000001</v>
      </c>
      <c r="D715">
        <v>0.40958</v>
      </c>
      <c r="E715">
        <v>-20.358000000000001</v>
      </c>
      <c r="F715">
        <v>1.9031</v>
      </c>
      <c r="G715">
        <v>1.5504</v>
      </c>
      <c r="H715">
        <v>0.35269</v>
      </c>
      <c r="I715">
        <v>-50.7</v>
      </c>
      <c r="J715">
        <v>2.1366999999999998</v>
      </c>
      <c r="K715">
        <v>1.6267</v>
      </c>
      <c r="L715">
        <v>0.50997999999999999</v>
      </c>
      <c r="M715">
        <v>-50.7</v>
      </c>
      <c r="N715">
        <v>1.9031</v>
      </c>
      <c r="O715">
        <v>1.4619</v>
      </c>
      <c r="P715">
        <v>0.44113999999999998</v>
      </c>
    </row>
    <row r="716" spans="1:16" x14ac:dyDescent="0.3">
      <c r="A716">
        <v>-21.972000000000001</v>
      </c>
      <c r="B716">
        <v>2.6656</v>
      </c>
      <c r="C716">
        <v>2.2098</v>
      </c>
      <c r="D716">
        <v>0.45578000000000002</v>
      </c>
      <c r="E716">
        <v>-21.972000000000001</v>
      </c>
      <c r="F716">
        <v>2.1760999999999999</v>
      </c>
      <c r="G716">
        <v>1.8249</v>
      </c>
      <c r="H716">
        <v>0.35115000000000002</v>
      </c>
      <c r="I716">
        <v>-46.795999999999999</v>
      </c>
      <c r="J716">
        <v>2.6656</v>
      </c>
      <c r="K716">
        <v>2.8159999999999998</v>
      </c>
      <c r="L716">
        <v>-0.15040000000000001</v>
      </c>
      <c r="M716">
        <v>-46.795999999999999</v>
      </c>
      <c r="N716">
        <v>2.1760999999999999</v>
      </c>
      <c r="O716">
        <v>2.1966999999999999</v>
      </c>
      <c r="P716">
        <v>-2.0562E-2</v>
      </c>
    </row>
    <row r="717" spans="1:16" x14ac:dyDescent="0.3">
      <c r="A717">
        <v>-20.388999999999999</v>
      </c>
      <c r="B717">
        <v>0.60206000000000004</v>
      </c>
      <c r="C717">
        <v>1.7362</v>
      </c>
      <c r="D717">
        <v>-1.1342000000000001</v>
      </c>
      <c r="E717">
        <v>-20.388999999999999</v>
      </c>
      <c r="F717">
        <v>0.60206000000000004</v>
      </c>
      <c r="G717">
        <v>1.5556000000000001</v>
      </c>
      <c r="H717">
        <v>-0.95350000000000001</v>
      </c>
      <c r="I717">
        <v>-50.381</v>
      </c>
      <c r="J717">
        <v>0.60206000000000004</v>
      </c>
      <c r="K717">
        <v>1.724</v>
      </c>
      <c r="L717">
        <v>-1.1220000000000001</v>
      </c>
      <c r="M717">
        <v>-50.381</v>
      </c>
      <c r="N717">
        <v>0.60206000000000004</v>
      </c>
      <c r="O717">
        <v>1.5221</v>
      </c>
      <c r="P717">
        <v>-0.91998999999999997</v>
      </c>
    </row>
    <row r="718" spans="1:16" x14ac:dyDescent="0.3">
      <c r="A718">
        <v>-20.513000000000002</v>
      </c>
      <c r="B718">
        <v>1.9867999999999999</v>
      </c>
      <c r="C718">
        <v>1.7733000000000001</v>
      </c>
      <c r="D718">
        <v>0.21351000000000001</v>
      </c>
      <c r="E718">
        <v>-20.513000000000002</v>
      </c>
      <c r="F718">
        <v>1.8692</v>
      </c>
      <c r="G718">
        <v>1.5766</v>
      </c>
      <c r="H718">
        <v>0.29260000000000003</v>
      </c>
      <c r="I718">
        <v>-50.351999999999997</v>
      </c>
      <c r="J718">
        <v>1.9867999999999999</v>
      </c>
      <c r="K718">
        <v>1.7329000000000001</v>
      </c>
      <c r="L718">
        <v>0.25385999999999997</v>
      </c>
      <c r="M718">
        <v>-50.351999999999997</v>
      </c>
      <c r="N718">
        <v>1.8692</v>
      </c>
      <c r="O718">
        <v>1.5275000000000001</v>
      </c>
      <c r="P718">
        <v>0.3417</v>
      </c>
    </row>
    <row r="719" spans="1:16" x14ac:dyDescent="0.3">
      <c r="A719">
        <v>-21.268000000000001</v>
      </c>
      <c r="B719">
        <v>1.3222</v>
      </c>
      <c r="C719">
        <v>1.9993000000000001</v>
      </c>
      <c r="D719">
        <v>-0.67710999999999999</v>
      </c>
      <c r="E719">
        <v>-21.268000000000001</v>
      </c>
      <c r="F719">
        <v>1.2303999999999999</v>
      </c>
      <c r="G719">
        <v>1.7052</v>
      </c>
      <c r="H719">
        <v>-0.47477000000000003</v>
      </c>
      <c r="I719">
        <v>-51.667000000000002</v>
      </c>
      <c r="J719">
        <v>1.3222</v>
      </c>
      <c r="K719">
        <v>1.3323</v>
      </c>
      <c r="L719">
        <v>-1.0071E-2</v>
      </c>
      <c r="M719">
        <v>-51.667000000000002</v>
      </c>
      <c r="N719">
        <v>1.2303999999999999</v>
      </c>
      <c r="O719">
        <v>1.28</v>
      </c>
      <c r="P719">
        <v>-4.9583000000000002E-2</v>
      </c>
    </row>
    <row r="720" spans="1:16" x14ac:dyDescent="0.3">
      <c r="A720">
        <v>-20.582999999999998</v>
      </c>
      <c r="B720">
        <v>2.5038</v>
      </c>
      <c r="C720">
        <v>1.7944</v>
      </c>
      <c r="D720">
        <v>0.70942000000000005</v>
      </c>
      <c r="E720">
        <v>-20.582999999999998</v>
      </c>
      <c r="F720">
        <v>2.1875</v>
      </c>
      <c r="G720">
        <v>1.5886</v>
      </c>
      <c r="H720">
        <v>0.59887999999999997</v>
      </c>
      <c r="I720">
        <v>-47.863</v>
      </c>
      <c r="J720">
        <v>2.5038</v>
      </c>
      <c r="K720">
        <v>2.4910000000000001</v>
      </c>
      <c r="L720">
        <v>1.2836999999999999E-2</v>
      </c>
      <c r="M720">
        <v>-47.863</v>
      </c>
      <c r="N720">
        <v>2.1875</v>
      </c>
      <c r="O720">
        <v>1.9959</v>
      </c>
      <c r="P720">
        <v>0.19167000000000001</v>
      </c>
    </row>
    <row r="721" spans="1:16" x14ac:dyDescent="0.3">
      <c r="A721">
        <v>-20.594000000000001</v>
      </c>
      <c r="B721">
        <v>1.7403999999999999</v>
      </c>
      <c r="C721">
        <v>1.7977000000000001</v>
      </c>
      <c r="D721">
        <v>-5.7373E-2</v>
      </c>
      <c r="E721">
        <v>-20.594000000000001</v>
      </c>
      <c r="F721">
        <v>1.6812</v>
      </c>
      <c r="G721">
        <v>1.5906</v>
      </c>
      <c r="H721">
        <v>9.0690000000000007E-2</v>
      </c>
      <c r="I721">
        <v>-47.640999999999998</v>
      </c>
      <c r="J721">
        <v>1.7403999999999999</v>
      </c>
      <c r="K721">
        <v>2.5587</v>
      </c>
      <c r="L721">
        <v>-0.81830999999999998</v>
      </c>
      <c r="M721">
        <v>-47.640999999999998</v>
      </c>
      <c r="N721">
        <v>1.6812</v>
      </c>
      <c r="O721">
        <v>2.0377000000000001</v>
      </c>
      <c r="P721">
        <v>-0.35644999999999999</v>
      </c>
    </row>
    <row r="722" spans="1:16" x14ac:dyDescent="0.3">
      <c r="A722">
        <v>-22.646000000000001</v>
      </c>
      <c r="B722">
        <v>3.0369999999999999</v>
      </c>
      <c r="C722">
        <v>2.4115000000000002</v>
      </c>
      <c r="D722">
        <v>0.62548000000000004</v>
      </c>
      <c r="E722">
        <v>-22.646000000000001</v>
      </c>
      <c r="F722">
        <v>2.4216000000000002</v>
      </c>
      <c r="G722">
        <v>1.9397</v>
      </c>
      <c r="H722">
        <v>0.4819</v>
      </c>
      <c r="I722">
        <v>-44.578000000000003</v>
      </c>
      <c r="J722">
        <v>3.0369999999999999</v>
      </c>
      <c r="K722">
        <v>3.4916999999999998</v>
      </c>
      <c r="L722">
        <v>-0.45463999999999999</v>
      </c>
      <c r="M722">
        <v>-44.578000000000003</v>
      </c>
      <c r="N722">
        <v>2.4216000000000002</v>
      </c>
      <c r="O722">
        <v>2.6141000000000001</v>
      </c>
      <c r="P722">
        <v>-0.19248999999999999</v>
      </c>
    </row>
    <row r="723" spans="1:16" x14ac:dyDescent="0.3">
      <c r="A723">
        <v>-21.596</v>
      </c>
      <c r="B723">
        <v>3.1307</v>
      </c>
      <c r="C723">
        <v>2.0973999999999999</v>
      </c>
      <c r="D723">
        <v>1.0333000000000001</v>
      </c>
      <c r="E723">
        <v>-21.596</v>
      </c>
      <c r="F723">
        <v>2.3180999999999998</v>
      </c>
      <c r="G723">
        <v>1.7609999999999999</v>
      </c>
      <c r="H723">
        <v>0.55708000000000002</v>
      </c>
      <c r="I723">
        <v>-46.887999999999998</v>
      </c>
      <c r="J723">
        <v>3.1307</v>
      </c>
      <c r="K723">
        <v>2.7879999999999998</v>
      </c>
      <c r="L723">
        <v>0.34267999999999998</v>
      </c>
      <c r="M723">
        <v>-46.887999999999998</v>
      </c>
      <c r="N723">
        <v>2.3180999999999998</v>
      </c>
      <c r="O723">
        <v>2.1793999999999998</v>
      </c>
      <c r="P723">
        <v>0.13871</v>
      </c>
    </row>
    <row r="724" spans="1:16" x14ac:dyDescent="0.3">
      <c r="A724">
        <v>-20.812999999999999</v>
      </c>
      <c r="B724">
        <v>3.3946000000000001</v>
      </c>
      <c r="C724">
        <v>1.863</v>
      </c>
      <c r="D724">
        <v>1.5316000000000001</v>
      </c>
      <c r="E724">
        <v>-20.812999999999999</v>
      </c>
      <c r="F724">
        <v>2.3616999999999999</v>
      </c>
      <c r="G724">
        <v>1.6276999999999999</v>
      </c>
      <c r="H724">
        <v>0.73404999999999998</v>
      </c>
      <c r="I724">
        <v>-49.381</v>
      </c>
      <c r="J724">
        <v>3.3946000000000001</v>
      </c>
      <c r="K724">
        <v>2.0285000000000002</v>
      </c>
      <c r="L724">
        <v>1.3661000000000001</v>
      </c>
      <c r="M724">
        <v>-49.381</v>
      </c>
      <c r="N724">
        <v>2.3616999999999999</v>
      </c>
      <c r="O724">
        <v>1.7101</v>
      </c>
      <c r="P724">
        <v>0.65159</v>
      </c>
    </row>
    <row r="725" spans="1:16" x14ac:dyDescent="0.3">
      <c r="A725">
        <v>-23.184000000000001</v>
      </c>
      <c r="B725">
        <v>4.0072999999999999</v>
      </c>
      <c r="C725">
        <v>2.5722999999999998</v>
      </c>
      <c r="D725">
        <v>1.4349000000000001</v>
      </c>
      <c r="E725">
        <v>-23.184000000000001</v>
      </c>
      <c r="F725">
        <v>2.5998999999999999</v>
      </c>
      <c r="G725">
        <v>2.0312000000000001</v>
      </c>
      <c r="H725">
        <v>0.56872</v>
      </c>
      <c r="I725">
        <v>-45.884</v>
      </c>
      <c r="J725">
        <v>4.0072999999999999</v>
      </c>
      <c r="K725">
        <v>3.0939000000000001</v>
      </c>
      <c r="L725">
        <v>0.91342000000000001</v>
      </c>
      <c r="M725">
        <v>-45.884</v>
      </c>
      <c r="N725">
        <v>2.5998999999999999</v>
      </c>
      <c r="O725">
        <v>2.3683000000000001</v>
      </c>
      <c r="P725">
        <v>0.23155000000000001</v>
      </c>
    </row>
    <row r="726" spans="1:16" x14ac:dyDescent="0.3">
      <c r="A726">
        <v>-23.849</v>
      </c>
      <c r="B726">
        <v>2.0373999999999999</v>
      </c>
      <c r="C726">
        <v>2.7713000000000001</v>
      </c>
      <c r="D726">
        <v>-0.73384000000000005</v>
      </c>
      <c r="E726">
        <v>-23.849</v>
      </c>
      <c r="F726">
        <v>1.8388</v>
      </c>
      <c r="G726">
        <v>2.1442999999999999</v>
      </c>
      <c r="H726">
        <v>-0.30547000000000002</v>
      </c>
      <c r="I726">
        <v>-46.942</v>
      </c>
      <c r="J726">
        <v>2.0373999999999999</v>
      </c>
      <c r="K726">
        <v>2.7717000000000001</v>
      </c>
      <c r="L726">
        <v>-0.73426000000000002</v>
      </c>
      <c r="M726">
        <v>-46.942</v>
      </c>
      <c r="N726">
        <v>1.8388</v>
      </c>
      <c r="O726">
        <v>2.1692999999999998</v>
      </c>
      <c r="P726">
        <v>-0.33044000000000001</v>
      </c>
    </row>
    <row r="727" spans="1:16" x14ac:dyDescent="0.3">
      <c r="A727">
        <v>-23.222000000000001</v>
      </c>
      <c r="B727">
        <v>4.2949000000000002</v>
      </c>
      <c r="C727">
        <v>2.5836999999999999</v>
      </c>
      <c r="D727">
        <v>1.7113</v>
      </c>
      <c r="E727">
        <v>-23.222000000000001</v>
      </c>
      <c r="F727">
        <v>2.6084999999999998</v>
      </c>
      <c r="G727">
        <v>2.0375999999999999</v>
      </c>
      <c r="H727">
        <v>0.57093000000000005</v>
      </c>
      <c r="I727">
        <v>-45.31</v>
      </c>
      <c r="J727">
        <v>4.2949000000000002</v>
      </c>
      <c r="K727">
        <v>3.2688999999999999</v>
      </c>
      <c r="L727">
        <v>1.026</v>
      </c>
      <c r="M727">
        <v>-45.31</v>
      </c>
      <c r="N727">
        <v>2.6084999999999998</v>
      </c>
      <c r="O727">
        <v>2.4765000000000001</v>
      </c>
      <c r="P727">
        <v>0.13205</v>
      </c>
    </row>
    <row r="728" spans="1:16" x14ac:dyDescent="0.3">
      <c r="A728">
        <v>-22.736000000000001</v>
      </c>
      <c r="B728">
        <v>3.0979999999999999</v>
      </c>
      <c r="C728">
        <v>2.4384999999999999</v>
      </c>
      <c r="D728">
        <v>0.65949000000000002</v>
      </c>
      <c r="E728">
        <v>-22.736000000000001</v>
      </c>
      <c r="F728">
        <v>2.4487000000000001</v>
      </c>
      <c r="G728">
        <v>1.9550000000000001</v>
      </c>
      <c r="H728">
        <v>0.49370000000000003</v>
      </c>
      <c r="I728">
        <v>-48.569000000000003</v>
      </c>
      <c r="J728">
        <v>3.0979999999999999</v>
      </c>
      <c r="K728">
        <v>2.2759999999999998</v>
      </c>
      <c r="L728">
        <v>0.82191999999999998</v>
      </c>
      <c r="M728">
        <v>-48.569000000000003</v>
      </c>
      <c r="N728">
        <v>2.4487000000000001</v>
      </c>
      <c r="O728">
        <v>1.8631</v>
      </c>
      <c r="P728">
        <v>0.58562999999999998</v>
      </c>
    </row>
    <row r="729" spans="1:16" x14ac:dyDescent="0.3">
      <c r="A729">
        <v>-23.879000000000001</v>
      </c>
      <c r="B729">
        <v>3.6497999999999999</v>
      </c>
      <c r="C729">
        <v>2.7804000000000002</v>
      </c>
      <c r="D729">
        <v>0.86946000000000001</v>
      </c>
      <c r="E729">
        <v>-23.879000000000001</v>
      </c>
      <c r="F729">
        <v>2.5752000000000002</v>
      </c>
      <c r="G729">
        <v>2.1495000000000002</v>
      </c>
      <c r="H729">
        <v>0.42570000000000002</v>
      </c>
      <c r="I729">
        <v>-47.996000000000002</v>
      </c>
      <c r="J729">
        <v>3.6497999999999999</v>
      </c>
      <c r="K729">
        <v>2.4506000000000001</v>
      </c>
      <c r="L729">
        <v>1.1992</v>
      </c>
      <c r="M729">
        <v>-47.996000000000002</v>
      </c>
      <c r="N729">
        <v>2.5752000000000002</v>
      </c>
      <c r="O729">
        <v>1.9709000000000001</v>
      </c>
      <c r="P729">
        <v>0.60424</v>
      </c>
    </row>
    <row r="730" spans="1:16" x14ac:dyDescent="0.3">
      <c r="A730">
        <v>-23.567</v>
      </c>
      <c r="B730">
        <v>4.6215999999999999</v>
      </c>
      <c r="C730">
        <v>2.6869999999999998</v>
      </c>
      <c r="D730">
        <v>1.9346000000000001</v>
      </c>
      <c r="E730">
        <v>-23.567</v>
      </c>
      <c r="F730">
        <v>2.6665000000000001</v>
      </c>
      <c r="G730">
        <v>2.0964</v>
      </c>
      <c r="H730">
        <v>0.57013000000000003</v>
      </c>
      <c r="I730">
        <v>-46.57</v>
      </c>
      <c r="J730">
        <v>4.6215999999999999</v>
      </c>
      <c r="K730">
        <v>2.8847999999999998</v>
      </c>
      <c r="L730">
        <v>1.7367999999999999</v>
      </c>
      <c r="M730">
        <v>-46.57</v>
      </c>
      <c r="N730">
        <v>2.6665000000000001</v>
      </c>
      <c r="O730">
        <v>2.2391999999999999</v>
      </c>
      <c r="P730">
        <v>0.42734</v>
      </c>
    </row>
    <row r="731" spans="1:16" x14ac:dyDescent="0.3">
      <c r="A731">
        <v>-22.548999999999999</v>
      </c>
      <c r="B731">
        <v>3.4458000000000002</v>
      </c>
      <c r="C731">
        <v>2.3824000000000001</v>
      </c>
      <c r="D731">
        <v>1.0633999999999999</v>
      </c>
      <c r="E731">
        <v>-22.548999999999999</v>
      </c>
      <c r="F731">
        <v>2.4346000000000001</v>
      </c>
      <c r="G731">
        <v>1.9231</v>
      </c>
      <c r="H731">
        <v>0.51148000000000005</v>
      </c>
      <c r="I731">
        <v>-47.914000000000001</v>
      </c>
      <c r="J731">
        <v>3.4458000000000002</v>
      </c>
      <c r="K731">
        <v>2.4754999999999998</v>
      </c>
      <c r="L731">
        <v>0.97026999999999997</v>
      </c>
      <c r="M731">
        <v>-47.914000000000001</v>
      </c>
      <c r="N731">
        <v>2.4346000000000001</v>
      </c>
      <c r="O731">
        <v>1.9863</v>
      </c>
      <c r="P731">
        <v>0.44827</v>
      </c>
    </row>
    <row r="732" spans="1:16" x14ac:dyDescent="0.3">
      <c r="A732">
        <v>-22.751000000000001</v>
      </c>
      <c r="B732">
        <v>1.3009999999999999</v>
      </c>
      <c r="C732">
        <v>2.4428999999999998</v>
      </c>
      <c r="D732">
        <v>-1.1418999999999999</v>
      </c>
      <c r="E732">
        <v>-22.751000000000001</v>
      </c>
      <c r="F732">
        <v>1.2303999999999999</v>
      </c>
      <c r="G732">
        <v>1.9575</v>
      </c>
      <c r="H732">
        <v>-0.72707999999999995</v>
      </c>
      <c r="I732">
        <v>-49.741</v>
      </c>
      <c r="J732">
        <v>1.3009999999999999</v>
      </c>
      <c r="K732">
        <v>1.9188000000000001</v>
      </c>
      <c r="L732">
        <v>-0.61775000000000002</v>
      </c>
      <c r="M732">
        <v>-49.741</v>
      </c>
      <c r="N732">
        <v>1.2303999999999999</v>
      </c>
      <c r="O732">
        <v>1.6424000000000001</v>
      </c>
      <c r="P732">
        <v>-0.41191</v>
      </c>
    </row>
    <row r="733" spans="1:16" x14ac:dyDescent="0.3">
      <c r="A733">
        <v>-23.53</v>
      </c>
      <c r="B733">
        <v>3.2850999999999999</v>
      </c>
      <c r="C733">
        <v>2.6758999999999999</v>
      </c>
      <c r="D733">
        <v>0.60918000000000005</v>
      </c>
      <c r="E733">
        <v>-23.53</v>
      </c>
      <c r="F733">
        <v>2.3908999999999998</v>
      </c>
      <c r="G733">
        <v>2.0901000000000001</v>
      </c>
      <c r="H733">
        <v>0.30085000000000001</v>
      </c>
      <c r="I733">
        <v>-47.134999999999998</v>
      </c>
      <c r="J733">
        <v>3.2850999999999999</v>
      </c>
      <c r="K733">
        <v>2.7126999999999999</v>
      </c>
      <c r="L733">
        <v>0.57242000000000004</v>
      </c>
      <c r="M733">
        <v>-47.134999999999998</v>
      </c>
      <c r="N733">
        <v>2.3908999999999998</v>
      </c>
      <c r="O733">
        <v>2.1328</v>
      </c>
      <c r="P733">
        <v>0.2581</v>
      </c>
    </row>
    <row r="734" spans="1:16" x14ac:dyDescent="0.3">
      <c r="A734">
        <v>-23.806999999999999</v>
      </c>
      <c r="B734">
        <v>3.7496999999999998</v>
      </c>
      <c r="C734">
        <v>2.7585999999999999</v>
      </c>
      <c r="D734">
        <v>0.99107999999999996</v>
      </c>
      <c r="E734">
        <v>-23.806999999999999</v>
      </c>
      <c r="F734">
        <v>2.5366</v>
      </c>
      <c r="G734">
        <v>2.1371000000000002</v>
      </c>
      <c r="H734">
        <v>0.39945999999999998</v>
      </c>
      <c r="I734">
        <v>-45.402999999999999</v>
      </c>
      <c r="J734">
        <v>3.7496999999999998</v>
      </c>
      <c r="K734">
        <v>3.2404999999999999</v>
      </c>
      <c r="L734">
        <v>0.50910999999999995</v>
      </c>
      <c r="M734">
        <v>-45.402999999999999</v>
      </c>
      <c r="N734">
        <v>2.5366</v>
      </c>
      <c r="O734">
        <v>2.4590000000000001</v>
      </c>
      <c r="P734">
        <v>7.7607999999999996E-2</v>
      </c>
    </row>
    <row r="735" spans="1:16" x14ac:dyDescent="0.3">
      <c r="A735">
        <v>-21.707999999999998</v>
      </c>
      <c r="B735">
        <v>3.3666</v>
      </c>
      <c r="C735">
        <v>2.1309999999999998</v>
      </c>
      <c r="D735">
        <v>1.2357</v>
      </c>
      <c r="E735">
        <v>-21.707999999999998</v>
      </c>
      <c r="F735">
        <v>2.4742000000000002</v>
      </c>
      <c r="G735">
        <v>1.7801</v>
      </c>
      <c r="H735">
        <v>0.69411999999999996</v>
      </c>
      <c r="I735">
        <v>-46.823999999999998</v>
      </c>
      <c r="J735">
        <v>3.3666</v>
      </c>
      <c r="K735">
        <v>2.8075000000000001</v>
      </c>
      <c r="L735">
        <v>0.55908999999999998</v>
      </c>
      <c r="M735">
        <v>-46.823999999999998</v>
      </c>
      <c r="N735">
        <v>2.4742000000000002</v>
      </c>
      <c r="O735">
        <v>2.1913999999999998</v>
      </c>
      <c r="P735">
        <v>0.28278999999999999</v>
      </c>
    </row>
    <row r="736" spans="1:16" x14ac:dyDescent="0.3">
      <c r="A736">
        <v>-21.48</v>
      </c>
      <c r="B736">
        <v>2.2967</v>
      </c>
      <c r="C736">
        <v>2.0625</v>
      </c>
      <c r="D736">
        <v>0.23411999999999999</v>
      </c>
      <c r="E736">
        <v>-21.48</v>
      </c>
      <c r="F736">
        <v>2.0792000000000002</v>
      </c>
      <c r="G736">
        <v>1.7412000000000001</v>
      </c>
      <c r="H736">
        <v>0.33800000000000002</v>
      </c>
      <c r="I736">
        <v>-47.552999999999997</v>
      </c>
      <c r="J736">
        <v>2.2967</v>
      </c>
      <c r="K736">
        <v>2.5853999999999999</v>
      </c>
      <c r="L736">
        <v>-0.28870000000000001</v>
      </c>
      <c r="M736">
        <v>-47.552999999999997</v>
      </c>
      <c r="N736">
        <v>2.0792000000000002</v>
      </c>
      <c r="O736">
        <v>2.0541999999999998</v>
      </c>
      <c r="P736">
        <v>2.5000000000000001E-2</v>
      </c>
    </row>
    <row r="737" spans="1:16" x14ac:dyDescent="0.3">
      <c r="A737">
        <v>-23.966999999999999</v>
      </c>
      <c r="B737">
        <v>2.98</v>
      </c>
      <c r="C737">
        <v>2.8066</v>
      </c>
      <c r="D737">
        <v>0.17335999999999999</v>
      </c>
      <c r="E737">
        <v>-23.966999999999999</v>
      </c>
      <c r="F737">
        <v>2.2856000000000001</v>
      </c>
      <c r="G737">
        <v>2.1644000000000001</v>
      </c>
      <c r="H737">
        <v>0.12112000000000001</v>
      </c>
      <c r="I737">
        <v>-46.384</v>
      </c>
      <c r="J737">
        <v>2.98</v>
      </c>
      <c r="K737">
        <v>2.9413999999999998</v>
      </c>
      <c r="L737">
        <v>3.8557000000000001E-2</v>
      </c>
      <c r="M737">
        <v>-46.384</v>
      </c>
      <c r="N737">
        <v>2.2856000000000001</v>
      </c>
      <c r="O737">
        <v>2.2742</v>
      </c>
      <c r="P737">
        <v>1.1389E-2</v>
      </c>
    </row>
    <row r="738" spans="1:16" x14ac:dyDescent="0.3">
      <c r="A738">
        <v>-23.641999999999999</v>
      </c>
      <c r="B738">
        <v>2.5314999999999999</v>
      </c>
      <c r="C738">
        <v>2.7092000000000001</v>
      </c>
      <c r="D738">
        <v>-0.17768999999999999</v>
      </c>
      <c r="E738">
        <v>-23.641999999999999</v>
      </c>
      <c r="F738">
        <v>2.1583999999999999</v>
      </c>
      <c r="G738">
        <v>2.109</v>
      </c>
      <c r="H738">
        <v>4.9366E-2</v>
      </c>
      <c r="I738">
        <v>-47.826999999999998</v>
      </c>
      <c r="J738">
        <v>2.5314999999999999</v>
      </c>
      <c r="K738">
        <v>2.5019</v>
      </c>
      <c r="L738">
        <v>2.9536E-2</v>
      </c>
      <c r="M738">
        <v>-47.826999999999998</v>
      </c>
      <c r="N738">
        <v>2.1583999999999999</v>
      </c>
      <c r="O738">
        <v>2.0026000000000002</v>
      </c>
      <c r="P738">
        <v>0.15572</v>
      </c>
    </row>
    <row r="739" spans="1:16" x14ac:dyDescent="0.3">
      <c r="A739">
        <v>-23.274000000000001</v>
      </c>
      <c r="B739">
        <v>2.2147999999999999</v>
      </c>
      <c r="C739">
        <v>2.5994000000000002</v>
      </c>
      <c r="D739">
        <v>-0.38455</v>
      </c>
      <c r="E739">
        <v>-23.274000000000001</v>
      </c>
      <c r="F739">
        <v>1.9242999999999999</v>
      </c>
      <c r="G739">
        <v>2.0466000000000002</v>
      </c>
      <c r="H739">
        <v>-0.12227</v>
      </c>
      <c r="I739">
        <v>-49.482999999999997</v>
      </c>
      <c r="J739">
        <v>2.2147999999999999</v>
      </c>
      <c r="K739">
        <v>1.9975000000000001</v>
      </c>
      <c r="L739">
        <v>0.21736</v>
      </c>
      <c r="M739">
        <v>-49.482999999999997</v>
      </c>
      <c r="N739">
        <v>1.9242999999999999</v>
      </c>
      <c r="O739">
        <v>1.6910000000000001</v>
      </c>
      <c r="P739">
        <v>0.23329</v>
      </c>
    </row>
    <row r="740" spans="1:16" x14ac:dyDescent="0.3">
      <c r="A740">
        <v>-20.657</v>
      </c>
      <c r="B740">
        <v>2.3711000000000002</v>
      </c>
      <c r="C740">
        <v>1.8164</v>
      </c>
      <c r="D740">
        <v>0.55464999999999998</v>
      </c>
      <c r="E740">
        <v>-20.657</v>
      </c>
      <c r="F740">
        <v>2.1173000000000002</v>
      </c>
      <c r="G740">
        <v>1.6012</v>
      </c>
      <c r="H740">
        <v>0.51609000000000005</v>
      </c>
      <c r="I740">
        <v>-49.920999999999999</v>
      </c>
      <c r="J740">
        <v>2.3711000000000002</v>
      </c>
      <c r="K740">
        <v>1.8641000000000001</v>
      </c>
      <c r="L740">
        <v>0.50695999999999997</v>
      </c>
      <c r="M740">
        <v>-49.920999999999999</v>
      </c>
      <c r="N740">
        <v>2.1173000000000002</v>
      </c>
      <c r="O740">
        <v>1.6086</v>
      </c>
      <c r="P740">
        <v>0.50868000000000002</v>
      </c>
    </row>
    <row r="741" spans="1:16" x14ac:dyDescent="0.3">
      <c r="A741">
        <v>-21.31</v>
      </c>
      <c r="B741">
        <v>2.5623</v>
      </c>
      <c r="C741">
        <v>2.0118999999999998</v>
      </c>
      <c r="D741">
        <v>0.55042999999999997</v>
      </c>
      <c r="E741">
        <v>-21.31</v>
      </c>
      <c r="F741">
        <v>2.2279</v>
      </c>
      <c r="G741">
        <v>1.7123999999999999</v>
      </c>
      <c r="H741">
        <v>0.51553000000000004</v>
      </c>
      <c r="I741">
        <v>-47.563000000000002</v>
      </c>
      <c r="J741">
        <v>2.5623</v>
      </c>
      <c r="K741">
        <v>2.5823999999999998</v>
      </c>
      <c r="L741">
        <v>-2.0057999999999999E-2</v>
      </c>
      <c r="M741">
        <v>-47.563000000000002</v>
      </c>
      <c r="N741">
        <v>2.2279</v>
      </c>
      <c r="O741">
        <v>2.0522999999999998</v>
      </c>
      <c r="P741">
        <v>0.17557</v>
      </c>
    </row>
    <row r="742" spans="1:16" x14ac:dyDescent="0.3">
      <c r="A742">
        <v>-22.613</v>
      </c>
      <c r="B742">
        <v>3.0823999999999998</v>
      </c>
      <c r="C742">
        <v>2.4014000000000002</v>
      </c>
      <c r="D742">
        <v>0.68098999999999998</v>
      </c>
      <c r="E742">
        <v>-22.613</v>
      </c>
      <c r="F742">
        <v>2.3222</v>
      </c>
      <c r="G742">
        <v>1.9339</v>
      </c>
      <c r="H742">
        <v>0.38827</v>
      </c>
      <c r="I742">
        <v>-46.701999999999998</v>
      </c>
      <c r="J742">
        <v>3.0823999999999998</v>
      </c>
      <c r="K742">
        <v>2.8448000000000002</v>
      </c>
      <c r="L742">
        <v>0.23763999999999999</v>
      </c>
      <c r="M742">
        <v>-46.701999999999998</v>
      </c>
      <c r="N742">
        <v>2.3222</v>
      </c>
      <c r="O742">
        <v>2.2145000000000001</v>
      </c>
      <c r="P742">
        <v>0.10777</v>
      </c>
    </row>
    <row r="743" spans="1:16" x14ac:dyDescent="0.3">
      <c r="A743">
        <v>-21.209</v>
      </c>
      <c r="B743">
        <v>2.4813999999999998</v>
      </c>
      <c r="C743">
        <v>1.9817</v>
      </c>
      <c r="D743">
        <v>0.49973000000000001</v>
      </c>
      <c r="E743">
        <v>-21.209</v>
      </c>
      <c r="F743">
        <v>2.2014</v>
      </c>
      <c r="G743">
        <v>1.6952</v>
      </c>
      <c r="H743">
        <v>0.50619999999999998</v>
      </c>
      <c r="I743">
        <v>-47.597999999999999</v>
      </c>
      <c r="J743">
        <v>2.4813999999999998</v>
      </c>
      <c r="K743">
        <v>2.5718000000000001</v>
      </c>
      <c r="L743">
        <v>-9.0394000000000002E-2</v>
      </c>
      <c r="M743">
        <v>-47.597999999999999</v>
      </c>
      <c r="N743">
        <v>2.2014</v>
      </c>
      <c r="O743">
        <v>2.0457999999999998</v>
      </c>
      <c r="P743">
        <v>0.15557000000000001</v>
      </c>
    </row>
    <row r="744" spans="1:16" x14ac:dyDescent="0.3">
      <c r="A744">
        <v>-21.137</v>
      </c>
      <c r="B744">
        <v>2.9538000000000002</v>
      </c>
      <c r="C744">
        <v>1.96</v>
      </c>
      <c r="D744">
        <v>0.99372000000000005</v>
      </c>
      <c r="E744">
        <v>-21.137</v>
      </c>
      <c r="F744">
        <v>2.29</v>
      </c>
      <c r="G744">
        <v>1.6829000000000001</v>
      </c>
      <c r="H744">
        <v>0.60716000000000003</v>
      </c>
      <c r="I744">
        <v>-47.991</v>
      </c>
      <c r="J744">
        <v>2.9538000000000002</v>
      </c>
      <c r="K744">
        <v>2.452</v>
      </c>
      <c r="L744">
        <v>0.50175999999999998</v>
      </c>
      <c r="M744">
        <v>-47.991</v>
      </c>
      <c r="N744">
        <v>2.29</v>
      </c>
      <c r="O744">
        <v>1.9718</v>
      </c>
      <c r="P744">
        <v>0.31824999999999998</v>
      </c>
    </row>
    <row r="745" spans="1:16" x14ac:dyDescent="0.3">
      <c r="A745">
        <v>-24.388999999999999</v>
      </c>
      <c r="B745">
        <v>2.8062</v>
      </c>
      <c r="C745">
        <v>2.9325999999999999</v>
      </c>
      <c r="D745">
        <v>-0.12645999999999999</v>
      </c>
      <c r="E745">
        <v>-24.388999999999999</v>
      </c>
      <c r="F745">
        <v>2.3443999999999998</v>
      </c>
      <c r="G745">
        <v>2.2361</v>
      </c>
      <c r="H745">
        <v>0.10828</v>
      </c>
      <c r="I745">
        <v>-47.927</v>
      </c>
      <c r="J745">
        <v>2.8062</v>
      </c>
      <c r="K745">
        <v>2.4714999999999998</v>
      </c>
      <c r="L745">
        <v>0.33471000000000001</v>
      </c>
      <c r="M745">
        <v>-47.927</v>
      </c>
      <c r="N745">
        <v>2.3443999999999998</v>
      </c>
      <c r="O745">
        <v>1.9838</v>
      </c>
      <c r="P745">
        <v>0.36057</v>
      </c>
    </row>
    <row r="746" spans="1:16" x14ac:dyDescent="0.3">
      <c r="A746">
        <v>-20.809000000000001</v>
      </c>
      <c r="B746">
        <v>1.1460999999999999</v>
      </c>
      <c r="C746">
        <v>1.8620000000000001</v>
      </c>
      <c r="D746">
        <v>-0.71591000000000005</v>
      </c>
      <c r="E746">
        <v>-20.809000000000001</v>
      </c>
      <c r="F746">
        <v>1.0791999999999999</v>
      </c>
      <c r="G746">
        <v>1.6271</v>
      </c>
      <c r="H746">
        <v>-0.54795000000000005</v>
      </c>
      <c r="I746">
        <v>-48.802</v>
      </c>
      <c r="J746">
        <v>1.1460999999999999</v>
      </c>
      <c r="K746">
        <v>2.2050999999999998</v>
      </c>
      <c r="L746">
        <v>-1.0589999999999999</v>
      </c>
      <c r="M746">
        <v>-48.802</v>
      </c>
      <c r="N746">
        <v>1.0791999999999999</v>
      </c>
      <c r="O746">
        <v>1.8192999999999999</v>
      </c>
      <c r="P746">
        <v>-0.74009000000000003</v>
      </c>
    </row>
    <row r="747" spans="1:16" x14ac:dyDescent="0.3">
      <c r="A747">
        <v>-22.661000000000001</v>
      </c>
      <c r="B747">
        <v>2.1846999999999999</v>
      </c>
      <c r="C747">
        <v>2.4159999999999999</v>
      </c>
      <c r="D747">
        <v>-0.23132</v>
      </c>
      <c r="E747">
        <v>-22.661000000000001</v>
      </c>
      <c r="F747">
        <v>1.9912000000000001</v>
      </c>
      <c r="G747">
        <v>1.9421999999999999</v>
      </c>
      <c r="H747">
        <v>4.8985000000000001E-2</v>
      </c>
      <c r="I747">
        <v>-44.848999999999997</v>
      </c>
      <c r="J747">
        <v>2.1846999999999999</v>
      </c>
      <c r="K747">
        <v>3.4091999999999998</v>
      </c>
      <c r="L747">
        <v>-1.2244999999999999</v>
      </c>
      <c r="M747">
        <v>-44.848999999999997</v>
      </c>
      <c r="N747">
        <v>1.9912000000000001</v>
      </c>
      <c r="O747">
        <v>2.5632000000000001</v>
      </c>
      <c r="P747">
        <v>-0.57193000000000005</v>
      </c>
    </row>
    <row r="748" spans="1:16" x14ac:dyDescent="0.3">
      <c r="A748">
        <v>-22.591999999999999</v>
      </c>
      <c r="B748">
        <v>3.1987000000000001</v>
      </c>
      <c r="C748">
        <v>2.3953000000000002</v>
      </c>
      <c r="D748">
        <v>0.8034</v>
      </c>
      <c r="E748">
        <v>-22.591999999999999</v>
      </c>
      <c r="F748">
        <v>2.29</v>
      </c>
      <c r="G748">
        <v>1.9303999999999999</v>
      </c>
      <c r="H748">
        <v>0.35959999999999998</v>
      </c>
      <c r="I748">
        <v>-46.529000000000003</v>
      </c>
      <c r="J748">
        <v>3.1987000000000001</v>
      </c>
      <c r="K748">
        <v>2.8974000000000002</v>
      </c>
      <c r="L748">
        <v>0.30130000000000001</v>
      </c>
      <c r="M748">
        <v>-46.529000000000003</v>
      </c>
      <c r="N748">
        <v>2.29</v>
      </c>
      <c r="O748">
        <v>2.2469000000000001</v>
      </c>
      <c r="P748">
        <v>4.3104000000000003E-2</v>
      </c>
    </row>
    <row r="749" spans="1:16" x14ac:dyDescent="0.3">
      <c r="A749">
        <v>-23.498999999999999</v>
      </c>
      <c r="B749">
        <v>3.7122000000000002</v>
      </c>
      <c r="C749">
        <v>2.6665999999999999</v>
      </c>
      <c r="D749">
        <v>1.0456000000000001</v>
      </c>
      <c r="E749">
        <v>-23.498999999999999</v>
      </c>
      <c r="F749">
        <v>2.3892000000000002</v>
      </c>
      <c r="G749">
        <v>2.0848</v>
      </c>
      <c r="H749">
        <v>0.30436000000000002</v>
      </c>
      <c r="I749">
        <v>-47.457999999999998</v>
      </c>
      <c r="J749">
        <v>3.7122000000000002</v>
      </c>
      <c r="K749">
        <v>2.6145</v>
      </c>
      <c r="L749">
        <v>1.0978000000000001</v>
      </c>
      <c r="M749">
        <v>-47.457999999999998</v>
      </c>
      <c r="N749">
        <v>2.3892000000000002</v>
      </c>
      <c r="O749">
        <v>2.0722</v>
      </c>
      <c r="P749">
        <v>0.31701000000000001</v>
      </c>
    </row>
    <row r="750" spans="1:16" x14ac:dyDescent="0.3">
      <c r="A750">
        <v>-20.693000000000001</v>
      </c>
      <c r="B750">
        <v>1.5911</v>
      </c>
      <c r="C750">
        <v>1.8271999999999999</v>
      </c>
      <c r="D750">
        <v>-0.23613999999999999</v>
      </c>
      <c r="E750">
        <v>-20.693000000000001</v>
      </c>
      <c r="F750">
        <v>1.4472</v>
      </c>
      <c r="G750">
        <v>1.6073</v>
      </c>
      <c r="H750">
        <v>-0.16016</v>
      </c>
      <c r="I750">
        <v>-50.920999999999999</v>
      </c>
      <c r="J750">
        <v>1.5911</v>
      </c>
      <c r="K750">
        <v>1.5596000000000001</v>
      </c>
      <c r="L750">
        <v>3.1470999999999999E-2</v>
      </c>
      <c r="M750">
        <v>-50.920999999999999</v>
      </c>
      <c r="N750">
        <v>1.4472</v>
      </c>
      <c r="O750">
        <v>1.4205000000000001</v>
      </c>
      <c r="P750">
        <v>2.6698E-2</v>
      </c>
    </row>
    <row r="751" spans="1:16" x14ac:dyDescent="0.3">
      <c r="A751">
        <v>-22.821999999999999</v>
      </c>
      <c r="B751">
        <v>2.29</v>
      </c>
      <c r="C751">
        <v>2.4641000000000002</v>
      </c>
      <c r="D751">
        <v>-0.17405000000000001</v>
      </c>
      <c r="E751">
        <v>-22.821999999999999</v>
      </c>
      <c r="F751">
        <v>1.9541999999999999</v>
      </c>
      <c r="G751">
        <v>1.9696</v>
      </c>
      <c r="H751">
        <v>-1.5344E-2</v>
      </c>
      <c r="I751">
        <v>-47.265999999999998</v>
      </c>
      <c r="J751">
        <v>2.29</v>
      </c>
      <c r="K751">
        <v>2.673</v>
      </c>
      <c r="L751">
        <v>-0.38292999999999999</v>
      </c>
      <c r="M751">
        <v>-47.265999999999998</v>
      </c>
      <c r="N751">
        <v>1.9541999999999999</v>
      </c>
      <c r="O751">
        <v>2.1082999999999998</v>
      </c>
      <c r="P751">
        <v>-0.15406</v>
      </c>
    </row>
    <row r="752" spans="1:16" x14ac:dyDescent="0.3">
      <c r="A752">
        <v>-20.503</v>
      </c>
      <c r="B752">
        <v>0.95423999999999998</v>
      </c>
      <c r="C752">
        <v>1.7705</v>
      </c>
      <c r="D752">
        <v>-0.81625000000000003</v>
      </c>
      <c r="E752">
        <v>-20.503</v>
      </c>
      <c r="F752">
        <v>0.90308999999999995</v>
      </c>
      <c r="G752">
        <v>1.5750999999999999</v>
      </c>
      <c r="H752">
        <v>-0.67196999999999996</v>
      </c>
      <c r="I752">
        <v>-51.027999999999999</v>
      </c>
      <c r="J752">
        <v>0.95423999999999998</v>
      </c>
      <c r="K752">
        <v>1.5267999999999999</v>
      </c>
      <c r="L752">
        <v>-0.57254000000000005</v>
      </c>
      <c r="M752">
        <v>-51.027999999999999</v>
      </c>
      <c r="N752">
        <v>0.90308999999999995</v>
      </c>
      <c r="O752">
        <v>1.4001999999999999</v>
      </c>
      <c r="P752">
        <v>-0.49709999999999999</v>
      </c>
    </row>
    <row r="753" spans="1:16" x14ac:dyDescent="0.3">
      <c r="A753">
        <v>-23.536999999999999</v>
      </c>
      <c r="B753">
        <v>2.8549000000000002</v>
      </c>
      <c r="C753">
        <v>2.6779000000000002</v>
      </c>
      <c r="D753">
        <v>0.17705000000000001</v>
      </c>
      <c r="E753">
        <v>-23.536999999999999</v>
      </c>
      <c r="F753">
        <v>2.3180999999999998</v>
      </c>
      <c r="G753">
        <v>2.0912000000000002</v>
      </c>
      <c r="H753">
        <v>0.22688</v>
      </c>
      <c r="I753">
        <v>-46.308</v>
      </c>
      <c r="J753">
        <v>2.8549000000000002</v>
      </c>
      <c r="K753">
        <v>2.9647999999999999</v>
      </c>
      <c r="L753">
        <v>-0.10989</v>
      </c>
      <c r="M753">
        <v>-46.308</v>
      </c>
      <c r="N753">
        <v>2.3180999999999998</v>
      </c>
      <c r="O753">
        <v>2.2886000000000002</v>
      </c>
      <c r="P753">
        <v>2.9464000000000001E-2</v>
      </c>
    </row>
    <row r="754" spans="1:16" x14ac:dyDescent="0.3">
      <c r="A754">
        <v>-20.957999999999998</v>
      </c>
      <c r="B754">
        <v>1.6812</v>
      </c>
      <c r="C754">
        <v>1.9064000000000001</v>
      </c>
      <c r="D754">
        <v>-0.22513</v>
      </c>
      <c r="E754">
        <v>-20.957999999999998</v>
      </c>
      <c r="F754">
        <v>1.6232</v>
      </c>
      <c r="G754">
        <v>1.6523000000000001</v>
      </c>
      <c r="H754">
        <v>-2.9094999999999999E-2</v>
      </c>
      <c r="I754">
        <v>-49.033000000000001</v>
      </c>
      <c r="J754">
        <v>1.6812</v>
      </c>
      <c r="K754">
        <v>2.1347</v>
      </c>
      <c r="L754">
        <v>-0.45347999999999999</v>
      </c>
      <c r="M754">
        <v>-49.033000000000001</v>
      </c>
      <c r="N754">
        <v>1.6232</v>
      </c>
      <c r="O754">
        <v>1.7758</v>
      </c>
      <c r="P754">
        <v>-0.15253</v>
      </c>
    </row>
    <row r="755" spans="1:16" x14ac:dyDescent="0.3">
      <c r="A755">
        <v>-21.733000000000001</v>
      </c>
      <c r="B755">
        <v>1.2303999999999999</v>
      </c>
      <c r="C755">
        <v>2.1381999999999999</v>
      </c>
      <c r="D755">
        <v>-0.90771000000000002</v>
      </c>
      <c r="E755">
        <v>-21.733000000000001</v>
      </c>
      <c r="F755">
        <v>1.2040999999999999</v>
      </c>
      <c r="G755">
        <v>1.7842</v>
      </c>
      <c r="H755">
        <v>-0.58006999999999997</v>
      </c>
      <c r="I755">
        <v>-48.686999999999998</v>
      </c>
      <c r="J755">
        <v>1.2303999999999999</v>
      </c>
      <c r="K755">
        <v>2.2401</v>
      </c>
      <c r="L755">
        <v>-1.0096000000000001</v>
      </c>
      <c r="M755">
        <v>-48.686999999999998</v>
      </c>
      <c r="N755">
        <v>1.2040999999999999</v>
      </c>
      <c r="O755">
        <v>1.8409</v>
      </c>
      <c r="P755">
        <v>-0.63673999999999997</v>
      </c>
    </row>
    <row r="756" spans="1:16" x14ac:dyDescent="0.3">
      <c r="A756">
        <v>-23.623000000000001</v>
      </c>
      <c r="B756">
        <v>2.29</v>
      </c>
      <c r="C756">
        <v>2.7037</v>
      </c>
      <c r="D756">
        <v>-0.41370000000000001</v>
      </c>
      <c r="E756">
        <v>-23.623000000000001</v>
      </c>
      <c r="F756">
        <v>1.8633</v>
      </c>
      <c r="G756">
        <v>2.1059000000000001</v>
      </c>
      <c r="H756">
        <v>-0.24257999999999999</v>
      </c>
      <c r="I756">
        <v>-46.786000000000001</v>
      </c>
      <c r="J756">
        <v>2.29</v>
      </c>
      <c r="K756">
        <v>2.8191999999999999</v>
      </c>
      <c r="L756">
        <v>-0.52915999999999996</v>
      </c>
      <c r="M756">
        <v>-46.786000000000001</v>
      </c>
      <c r="N756">
        <v>1.8633</v>
      </c>
      <c r="O756">
        <v>2.1985999999999999</v>
      </c>
      <c r="P756">
        <v>-0.33532000000000001</v>
      </c>
    </row>
    <row r="757" spans="1:16" x14ac:dyDescent="0.3">
      <c r="A757">
        <v>-22.388000000000002</v>
      </c>
      <c r="B757">
        <v>1.3222</v>
      </c>
      <c r="C757">
        <v>2.3342999999999998</v>
      </c>
      <c r="D757">
        <v>-1.0121</v>
      </c>
      <c r="E757">
        <v>-22.388000000000002</v>
      </c>
      <c r="F757">
        <v>1.2787999999999999</v>
      </c>
      <c r="G757">
        <v>1.8957999999999999</v>
      </c>
      <c r="H757">
        <v>-0.61700999999999995</v>
      </c>
      <c r="I757">
        <v>-51.284999999999997</v>
      </c>
      <c r="J757">
        <v>1.3222</v>
      </c>
      <c r="K757">
        <v>1.4486000000000001</v>
      </c>
      <c r="L757">
        <v>-0.12640999999999999</v>
      </c>
      <c r="M757">
        <v>-51.284999999999997</v>
      </c>
      <c r="N757">
        <v>1.2787999999999999</v>
      </c>
      <c r="O757">
        <v>1.3519000000000001</v>
      </c>
      <c r="P757">
        <v>-7.3152999999999996E-2</v>
      </c>
    </row>
    <row r="758" spans="1:16" x14ac:dyDescent="0.3">
      <c r="A758">
        <v>-23.45</v>
      </c>
      <c r="B758">
        <v>1.6232</v>
      </c>
      <c r="C758">
        <v>2.6518000000000002</v>
      </c>
      <c r="D758">
        <v>-1.0286</v>
      </c>
      <c r="E758">
        <v>-23.45</v>
      </c>
      <c r="F758">
        <v>1.3978999999999999</v>
      </c>
      <c r="G758">
        <v>2.0764</v>
      </c>
      <c r="H758">
        <v>-0.67844000000000004</v>
      </c>
      <c r="I758">
        <v>-49.405999999999999</v>
      </c>
      <c r="J758">
        <v>1.6232</v>
      </c>
      <c r="K758">
        <v>2.0209999999999999</v>
      </c>
      <c r="L758">
        <v>-0.39779999999999999</v>
      </c>
      <c r="M758">
        <v>-49.405999999999999</v>
      </c>
      <c r="N758">
        <v>1.3978999999999999</v>
      </c>
      <c r="O758">
        <v>1.7055</v>
      </c>
      <c r="P758">
        <v>-0.30760999999999999</v>
      </c>
    </row>
    <row r="759" spans="1:16" x14ac:dyDescent="0.3">
      <c r="A759">
        <v>-21.146999999999998</v>
      </c>
      <c r="B759">
        <v>2.0828000000000002</v>
      </c>
      <c r="C759">
        <v>1.9629000000000001</v>
      </c>
      <c r="D759">
        <v>0.11984</v>
      </c>
      <c r="E759">
        <v>-21.146999999999998</v>
      </c>
      <c r="F759">
        <v>1.8512999999999999</v>
      </c>
      <c r="G759">
        <v>1.6845000000000001</v>
      </c>
      <c r="H759">
        <v>0.16672999999999999</v>
      </c>
      <c r="I759">
        <v>-48.512</v>
      </c>
      <c r="J759">
        <v>2.0828000000000002</v>
      </c>
      <c r="K759">
        <v>2.2932999999999999</v>
      </c>
      <c r="L759">
        <v>-0.21054999999999999</v>
      </c>
      <c r="M759">
        <v>-48.512</v>
      </c>
      <c r="N759">
        <v>1.8512999999999999</v>
      </c>
      <c r="O759">
        <v>1.8737999999999999</v>
      </c>
      <c r="P759">
        <v>-2.2508E-2</v>
      </c>
    </row>
    <row r="760" spans="1:16" x14ac:dyDescent="0.3">
      <c r="A760">
        <v>-21.13</v>
      </c>
      <c r="B760">
        <v>2.7951999999999999</v>
      </c>
      <c r="C760">
        <v>1.9578</v>
      </c>
      <c r="D760">
        <v>0.83738000000000001</v>
      </c>
      <c r="E760">
        <v>-21.13</v>
      </c>
      <c r="F760">
        <v>2.2404999999999999</v>
      </c>
      <c r="G760">
        <v>1.6816</v>
      </c>
      <c r="H760">
        <v>0.55894999999999995</v>
      </c>
      <c r="I760">
        <v>-48.454000000000001</v>
      </c>
      <c r="J760">
        <v>2.7951999999999999</v>
      </c>
      <c r="K760">
        <v>2.3109999999999999</v>
      </c>
      <c r="L760">
        <v>0.48416999999999999</v>
      </c>
      <c r="M760">
        <v>-48.454000000000001</v>
      </c>
      <c r="N760">
        <v>2.2404999999999999</v>
      </c>
      <c r="O760">
        <v>1.8847</v>
      </c>
      <c r="P760">
        <v>0.35586000000000001</v>
      </c>
    </row>
    <row r="761" spans="1:16" x14ac:dyDescent="0.3">
      <c r="A761">
        <v>-21.702999999999999</v>
      </c>
      <c r="B761">
        <v>1.7924</v>
      </c>
      <c r="C761">
        <v>2.1293000000000002</v>
      </c>
      <c r="D761">
        <v>-0.33695000000000003</v>
      </c>
      <c r="E761">
        <v>-21.702999999999999</v>
      </c>
      <c r="F761">
        <v>1.6812</v>
      </c>
      <c r="G761">
        <v>1.7791999999999999</v>
      </c>
      <c r="H761">
        <v>-9.7934999999999994E-2</v>
      </c>
      <c r="I761">
        <v>-47.271999999999998</v>
      </c>
      <c r="J761">
        <v>1.7924</v>
      </c>
      <c r="K761">
        <v>2.6711999999999998</v>
      </c>
      <c r="L761">
        <v>-0.87880000000000003</v>
      </c>
      <c r="M761">
        <v>-47.271999999999998</v>
      </c>
      <c r="N761">
        <v>1.6812</v>
      </c>
      <c r="O761">
        <v>2.1072000000000002</v>
      </c>
      <c r="P761">
        <v>-0.42596000000000001</v>
      </c>
    </row>
    <row r="762" spans="1:16" x14ac:dyDescent="0.3">
      <c r="A762">
        <v>-20.625</v>
      </c>
      <c r="B762">
        <v>1.7403999999999999</v>
      </c>
      <c r="C762">
        <v>1.8069</v>
      </c>
      <c r="D762">
        <v>-6.6554000000000002E-2</v>
      </c>
      <c r="E762">
        <v>-20.625</v>
      </c>
      <c r="F762">
        <v>1.7323999999999999</v>
      </c>
      <c r="G762">
        <v>1.5958000000000001</v>
      </c>
      <c r="H762">
        <v>0.13661999999999999</v>
      </c>
      <c r="I762">
        <v>-49.649000000000001</v>
      </c>
      <c r="J762">
        <v>1.7403999999999999</v>
      </c>
      <c r="K762">
        <v>1.9470000000000001</v>
      </c>
      <c r="L762">
        <v>-0.20663999999999999</v>
      </c>
      <c r="M762">
        <v>-49.649000000000001</v>
      </c>
      <c r="N762">
        <v>1.7323999999999999</v>
      </c>
      <c r="O762">
        <v>1.6597999999999999</v>
      </c>
      <c r="P762">
        <v>7.2592000000000004E-2</v>
      </c>
    </row>
    <row r="763" spans="1:16" x14ac:dyDescent="0.3">
      <c r="A763">
        <v>-23.972999999999999</v>
      </c>
      <c r="B763">
        <v>4.4947999999999997</v>
      </c>
      <c r="C763">
        <v>2.8083999999999998</v>
      </c>
      <c r="D763">
        <v>1.6863999999999999</v>
      </c>
      <c r="E763">
        <v>-23.972999999999999</v>
      </c>
      <c r="F763">
        <v>2.5501999999999998</v>
      </c>
      <c r="G763">
        <v>2.1654</v>
      </c>
      <c r="H763">
        <v>0.38479999999999998</v>
      </c>
      <c r="I763">
        <v>-47.505000000000003</v>
      </c>
      <c r="J763">
        <v>4.4947999999999997</v>
      </c>
      <c r="K763">
        <v>2.6</v>
      </c>
      <c r="L763">
        <v>1.8948</v>
      </c>
      <c r="M763">
        <v>-47.505000000000003</v>
      </c>
      <c r="N763">
        <v>2.5501999999999998</v>
      </c>
      <c r="O763">
        <v>2.0632000000000001</v>
      </c>
      <c r="P763">
        <v>0.48699999999999999</v>
      </c>
    </row>
    <row r="764" spans="1:16" x14ac:dyDescent="0.3">
      <c r="A764">
        <v>-21.472000000000001</v>
      </c>
      <c r="B764">
        <v>2.4969000000000001</v>
      </c>
      <c r="C764">
        <v>2.0602</v>
      </c>
      <c r="D764">
        <v>0.43673000000000001</v>
      </c>
      <c r="E764">
        <v>-21.472000000000001</v>
      </c>
      <c r="F764">
        <v>2.0828000000000002</v>
      </c>
      <c r="G764">
        <v>1.7398</v>
      </c>
      <c r="H764">
        <v>0.34294000000000002</v>
      </c>
      <c r="I764">
        <v>-46.746000000000002</v>
      </c>
      <c r="J764">
        <v>2.4969000000000001</v>
      </c>
      <c r="K764">
        <v>2.8315000000000001</v>
      </c>
      <c r="L764">
        <v>-0.33452999999999999</v>
      </c>
      <c r="M764">
        <v>-46.746000000000002</v>
      </c>
      <c r="N764">
        <v>2.0828000000000002</v>
      </c>
      <c r="O764">
        <v>2.2061999999999999</v>
      </c>
      <c r="P764">
        <v>-0.12343999999999999</v>
      </c>
    </row>
    <row r="765" spans="1:16" x14ac:dyDescent="0.3">
      <c r="A765">
        <v>-21.073</v>
      </c>
      <c r="B765">
        <v>1.3616999999999999</v>
      </c>
      <c r="C765">
        <v>1.9408000000000001</v>
      </c>
      <c r="D765">
        <v>-0.57904</v>
      </c>
      <c r="E765">
        <v>-21.073</v>
      </c>
      <c r="F765">
        <v>1.2787999999999999</v>
      </c>
      <c r="G765">
        <v>1.6718999999999999</v>
      </c>
      <c r="H765">
        <v>-0.39316000000000001</v>
      </c>
      <c r="I765">
        <v>-48.408999999999999</v>
      </c>
      <c r="J765">
        <v>1.3616999999999999</v>
      </c>
      <c r="K765">
        <v>2.3248000000000002</v>
      </c>
      <c r="L765">
        <v>-0.96308000000000005</v>
      </c>
      <c r="M765">
        <v>-48.408999999999999</v>
      </c>
      <c r="N765">
        <v>1.2787999999999999</v>
      </c>
      <c r="O765">
        <v>1.8932</v>
      </c>
      <c r="P765">
        <v>-0.61445000000000005</v>
      </c>
    </row>
    <row r="766" spans="1:16" x14ac:dyDescent="0.3">
      <c r="A766">
        <v>-21.41</v>
      </c>
      <c r="B766">
        <v>2.7387999999999999</v>
      </c>
      <c r="C766">
        <v>2.0417000000000001</v>
      </c>
      <c r="D766">
        <v>0.69708999999999999</v>
      </c>
      <c r="E766">
        <v>-21.41</v>
      </c>
      <c r="F766">
        <v>2.1703000000000001</v>
      </c>
      <c r="G766">
        <v>1.7293000000000001</v>
      </c>
      <c r="H766">
        <v>0.44094</v>
      </c>
      <c r="I766">
        <v>-48.506999999999998</v>
      </c>
      <c r="J766">
        <v>2.7387999999999999</v>
      </c>
      <c r="K766">
        <v>2.2949000000000002</v>
      </c>
      <c r="L766">
        <v>0.44385000000000002</v>
      </c>
      <c r="M766">
        <v>-48.506999999999998</v>
      </c>
      <c r="N766">
        <v>2.1703000000000001</v>
      </c>
      <c r="O766">
        <v>1.8747</v>
      </c>
      <c r="P766">
        <v>0.29550999999999999</v>
      </c>
    </row>
    <row r="767" spans="1:16" x14ac:dyDescent="0.3">
      <c r="A767">
        <v>-23.532</v>
      </c>
      <c r="B767">
        <v>1.5051000000000001</v>
      </c>
      <c r="C767">
        <v>2.6764000000000001</v>
      </c>
      <c r="D767">
        <v>-1.1713</v>
      </c>
      <c r="E767">
        <v>-23.532</v>
      </c>
      <c r="F767">
        <v>1.4472</v>
      </c>
      <c r="G767">
        <v>2.0903999999999998</v>
      </c>
      <c r="H767">
        <v>-0.64322000000000001</v>
      </c>
      <c r="I767">
        <v>-49.244</v>
      </c>
      <c r="J767">
        <v>1.5051000000000001</v>
      </c>
      <c r="K767">
        <v>2.0703</v>
      </c>
      <c r="L767">
        <v>-0.56515000000000004</v>
      </c>
      <c r="M767">
        <v>-49.244</v>
      </c>
      <c r="N767">
        <v>1.4472</v>
      </c>
      <c r="O767">
        <v>1.736</v>
      </c>
      <c r="P767">
        <v>-0.28882000000000002</v>
      </c>
    </row>
    <row r="768" spans="1:16" x14ac:dyDescent="0.3">
      <c r="A768">
        <v>-23.919</v>
      </c>
      <c r="B768">
        <v>1.5563</v>
      </c>
      <c r="C768">
        <v>2.7923</v>
      </c>
      <c r="D768">
        <v>-1.236</v>
      </c>
      <c r="E768">
        <v>-23.919</v>
      </c>
      <c r="F768">
        <v>1.5185</v>
      </c>
      <c r="G768">
        <v>2.1562999999999999</v>
      </c>
      <c r="H768">
        <v>-0.63773999999999997</v>
      </c>
      <c r="I768">
        <v>-48.697000000000003</v>
      </c>
      <c r="J768">
        <v>1.5563</v>
      </c>
      <c r="K768">
        <v>2.2368999999999999</v>
      </c>
      <c r="L768">
        <v>-0.68056000000000005</v>
      </c>
      <c r="M768">
        <v>-48.697000000000003</v>
      </c>
      <c r="N768">
        <v>1.5185</v>
      </c>
      <c r="O768">
        <v>1.8389</v>
      </c>
      <c r="P768">
        <v>-0.32035999999999998</v>
      </c>
    </row>
    <row r="769" spans="1:16" x14ac:dyDescent="0.3">
      <c r="A769">
        <v>-22.302</v>
      </c>
      <c r="B769">
        <v>2.1703000000000001</v>
      </c>
      <c r="C769">
        <v>2.3083999999999998</v>
      </c>
      <c r="D769">
        <v>-0.13814000000000001</v>
      </c>
      <c r="E769">
        <v>-22.302</v>
      </c>
      <c r="F769">
        <v>1.9541999999999999</v>
      </c>
      <c r="G769">
        <v>1.881</v>
      </c>
      <c r="H769">
        <v>7.3211999999999999E-2</v>
      </c>
      <c r="I769">
        <v>-51.56</v>
      </c>
      <c r="J769">
        <v>2.1703000000000001</v>
      </c>
      <c r="K769">
        <v>1.3649</v>
      </c>
      <c r="L769">
        <v>0.80535000000000001</v>
      </c>
      <c r="M769">
        <v>-51.56</v>
      </c>
      <c r="N769">
        <v>1.9541999999999999</v>
      </c>
      <c r="O769">
        <v>1.3002</v>
      </c>
      <c r="P769">
        <v>0.65405999999999997</v>
      </c>
    </row>
    <row r="770" spans="1:16" x14ac:dyDescent="0.3">
      <c r="A770">
        <v>-22.745000000000001</v>
      </c>
      <c r="B770">
        <v>0.69896999999999998</v>
      </c>
      <c r="C770">
        <v>2.4409000000000001</v>
      </c>
      <c r="D770">
        <v>-1.742</v>
      </c>
      <c r="E770">
        <v>-22.745000000000001</v>
      </c>
      <c r="F770">
        <v>0.60206000000000004</v>
      </c>
      <c r="G770">
        <v>1.9563999999999999</v>
      </c>
      <c r="H770">
        <v>-1.3544</v>
      </c>
      <c r="I770">
        <v>-50.576999999999998</v>
      </c>
      <c r="J770">
        <v>0.69896999999999998</v>
      </c>
      <c r="K770">
        <v>1.6644000000000001</v>
      </c>
      <c r="L770">
        <v>-0.96540999999999999</v>
      </c>
      <c r="M770">
        <v>-50.576999999999998</v>
      </c>
      <c r="N770">
        <v>0.60206000000000004</v>
      </c>
      <c r="O770">
        <v>1.4852000000000001</v>
      </c>
      <c r="P770">
        <v>-0.88314000000000004</v>
      </c>
    </row>
    <row r="771" spans="1:16" x14ac:dyDescent="0.3">
      <c r="A771">
        <v>-23.349</v>
      </c>
      <c r="B771">
        <v>3.4312</v>
      </c>
      <c r="C771">
        <v>2.6215999999999999</v>
      </c>
      <c r="D771">
        <v>0.80964999999999998</v>
      </c>
      <c r="E771">
        <v>-23.349</v>
      </c>
      <c r="F771">
        <v>2.3365</v>
      </c>
      <c r="G771">
        <v>2.0592000000000001</v>
      </c>
      <c r="H771">
        <v>0.27729999999999999</v>
      </c>
      <c r="I771">
        <v>-47.848999999999997</v>
      </c>
      <c r="J771">
        <v>3.4312</v>
      </c>
      <c r="K771">
        <v>2.4952000000000001</v>
      </c>
      <c r="L771">
        <v>0.93603999999999998</v>
      </c>
      <c r="M771">
        <v>-47.848999999999997</v>
      </c>
      <c r="N771">
        <v>2.3365</v>
      </c>
      <c r="O771">
        <v>1.9984999999999999</v>
      </c>
      <c r="P771">
        <v>0.33800999999999998</v>
      </c>
    </row>
    <row r="772" spans="1:16" x14ac:dyDescent="0.3">
      <c r="A772">
        <v>-23.027000000000001</v>
      </c>
      <c r="B772">
        <v>3.4498000000000002</v>
      </c>
      <c r="C772">
        <v>2.5251999999999999</v>
      </c>
      <c r="D772">
        <v>0.92456000000000005</v>
      </c>
      <c r="E772">
        <v>-23.027000000000001</v>
      </c>
      <c r="F772">
        <v>2.4361999999999999</v>
      </c>
      <c r="G772">
        <v>2.0044</v>
      </c>
      <c r="H772">
        <v>0.43180000000000002</v>
      </c>
      <c r="I772">
        <v>-45.557000000000002</v>
      </c>
      <c r="J772">
        <v>3.4498000000000002</v>
      </c>
      <c r="K772">
        <v>3.1937000000000002</v>
      </c>
      <c r="L772">
        <v>0.25613999999999998</v>
      </c>
      <c r="M772">
        <v>-45.557000000000002</v>
      </c>
      <c r="N772">
        <v>2.4361999999999999</v>
      </c>
      <c r="O772">
        <v>2.4300000000000002</v>
      </c>
      <c r="P772">
        <v>6.1824000000000002E-3</v>
      </c>
    </row>
    <row r="773" spans="1:16" x14ac:dyDescent="0.3">
      <c r="A773">
        <v>-23.341000000000001</v>
      </c>
      <c r="B773">
        <v>2.3927</v>
      </c>
      <c r="C773">
        <v>2.6192000000000002</v>
      </c>
      <c r="D773">
        <v>-0.22647</v>
      </c>
      <c r="E773">
        <v>-23.341000000000001</v>
      </c>
      <c r="F773">
        <v>2.0491999999999999</v>
      </c>
      <c r="G773">
        <v>2.0577999999999999</v>
      </c>
      <c r="H773">
        <v>-8.5796999999999991E-3</v>
      </c>
      <c r="I773">
        <v>-49.377000000000002</v>
      </c>
      <c r="J773">
        <v>2.3927</v>
      </c>
      <c r="K773">
        <v>2.0297000000000001</v>
      </c>
      <c r="L773">
        <v>0.36302000000000001</v>
      </c>
      <c r="M773">
        <v>-49.377000000000002</v>
      </c>
      <c r="N773">
        <v>2.0491999999999999</v>
      </c>
      <c r="O773">
        <v>1.7109000000000001</v>
      </c>
      <c r="P773">
        <v>0.33833999999999997</v>
      </c>
    </row>
    <row r="774" spans="1:16" x14ac:dyDescent="0.3">
      <c r="A774">
        <v>-22.530999999999999</v>
      </c>
      <c r="B774">
        <v>3.6080000000000001</v>
      </c>
      <c r="C774">
        <v>2.3769999999999998</v>
      </c>
      <c r="D774">
        <v>1.2310000000000001</v>
      </c>
      <c r="E774">
        <v>-22.530999999999999</v>
      </c>
      <c r="F774">
        <v>2.5118999999999998</v>
      </c>
      <c r="G774">
        <v>1.9200999999999999</v>
      </c>
      <c r="H774">
        <v>0.59182999999999997</v>
      </c>
      <c r="I774">
        <v>-52.170999999999999</v>
      </c>
      <c r="J774">
        <v>3.6080000000000001</v>
      </c>
      <c r="K774">
        <v>1.1786000000000001</v>
      </c>
      <c r="L774">
        <v>2.4293999999999998</v>
      </c>
      <c r="M774">
        <v>-52.170999999999999</v>
      </c>
      <c r="N774">
        <v>2.5118999999999998</v>
      </c>
      <c r="O774">
        <v>1.1851</v>
      </c>
      <c r="P774">
        <v>1.3268</v>
      </c>
    </row>
    <row r="775" spans="1:16" x14ac:dyDescent="0.3">
      <c r="A775">
        <v>-20.788</v>
      </c>
      <c r="B775">
        <v>2.4116</v>
      </c>
      <c r="C775">
        <v>1.8555999999999999</v>
      </c>
      <c r="D775">
        <v>0.55603000000000002</v>
      </c>
      <c r="E775">
        <v>-20.788</v>
      </c>
      <c r="F775">
        <v>2.1038000000000001</v>
      </c>
      <c r="G775">
        <v>1.6234999999999999</v>
      </c>
      <c r="H775">
        <v>0.48033999999999999</v>
      </c>
      <c r="I775">
        <v>-48.341999999999999</v>
      </c>
      <c r="J775">
        <v>2.4116</v>
      </c>
      <c r="K775">
        <v>2.3452999999999999</v>
      </c>
      <c r="L775">
        <v>6.6364999999999993E-2</v>
      </c>
      <c r="M775">
        <v>-48.341999999999999</v>
      </c>
      <c r="N775">
        <v>2.1038000000000001</v>
      </c>
      <c r="O775">
        <v>1.9057999999999999</v>
      </c>
      <c r="P775">
        <v>0.19796</v>
      </c>
    </row>
    <row r="776" spans="1:16" x14ac:dyDescent="0.3">
      <c r="A776">
        <v>-23.097999999999999</v>
      </c>
      <c r="B776">
        <v>3.4580000000000002</v>
      </c>
      <c r="C776">
        <v>2.5466000000000002</v>
      </c>
      <c r="D776">
        <v>0.91147</v>
      </c>
      <c r="E776">
        <v>-23.097999999999999</v>
      </c>
      <c r="F776">
        <v>2.3978999999999999</v>
      </c>
      <c r="G776">
        <v>2.0165000000000002</v>
      </c>
      <c r="H776">
        <v>0.38144</v>
      </c>
      <c r="I776">
        <v>-47.710999999999999</v>
      </c>
      <c r="J776">
        <v>3.4580000000000002</v>
      </c>
      <c r="K776">
        <v>2.5371999999999999</v>
      </c>
      <c r="L776">
        <v>0.92083999999999999</v>
      </c>
      <c r="M776">
        <v>-47.710999999999999</v>
      </c>
      <c r="N776">
        <v>2.3978999999999999</v>
      </c>
      <c r="O776">
        <v>2.0244</v>
      </c>
      <c r="P776">
        <v>0.37352000000000002</v>
      </c>
    </row>
    <row r="777" spans="1:16" x14ac:dyDescent="0.3">
      <c r="A777">
        <v>-23.202000000000002</v>
      </c>
      <c r="B777">
        <v>3.2650999999999999</v>
      </c>
      <c r="C777">
        <v>2.5777999999999999</v>
      </c>
      <c r="D777">
        <v>0.68723999999999996</v>
      </c>
      <c r="E777">
        <v>-23.202000000000002</v>
      </c>
      <c r="F777">
        <v>2.4942000000000002</v>
      </c>
      <c r="G777">
        <v>2.0343</v>
      </c>
      <c r="H777">
        <v>0.45988000000000001</v>
      </c>
      <c r="I777">
        <v>-49.603999999999999</v>
      </c>
      <c r="J777">
        <v>3.2650999999999999</v>
      </c>
      <c r="K777">
        <v>1.9608000000000001</v>
      </c>
      <c r="L777">
        <v>1.3043</v>
      </c>
      <c r="M777">
        <v>-49.603999999999999</v>
      </c>
      <c r="N777">
        <v>2.4942000000000002</v>
      </c>
      <c r="O777">
        <v>1.6682999999999999</v>
      </c>
      <c r="P777">
        <v>0.82582999999999995</v>
      </c>
    </row>
    <row r="778" spans="1:16" x14ac:dyDescent="0.3">
      <c r="A778">
        <v>-23.244</v>
      </c>
      <c r="B778">
        <v>2.0453000000000001</v>
      </c>
      <c r="C778">
        <v>2.5901999999999998</v>
      </c>
      <c r="D778">
        <v>-0.54488000000000003</v>
      </c>
      <c r="E778">
        <v>-23.244</v>
      </c>
      <c r="F778">
        <v>1.7924</v>
      </c>
      <c r="G778">
        <v>2.0413000000000001</v>
      </c>
      <c r="H778">
        <v>-0.24893000000000001</v>
      </c>
      <c r="I778">
        <v>-48.198</v>
      </c>
      <c r="J778">
        <v>2.0453000000000001</v>
      </c>
      <c r="K778">
        <v>2.3889</v>
      </c>
      <c r="L778">
        <v>-0.34359000000000001</v>
      </c>
      <c r="M778">
        <v>-48.198</v>
      </c>
      <c r="N778">
        <v>1.7924</v>
      </c>
      <c r="O778">
        <v>1.9328000000000001</v>
      </c>
      <c r="P778">
        <v>-0.14041999999999999</v>
      </c>
    </row>
    <row r="779" spans="1:16" x14ac:dyDescent="0.3">
      <c r="A779">
        <v>-22.427</v>
      </c>
      <c r="B779">
        <v>2.3201000000000001</v>
      </c>
      <c r="C779">
        <v>2.3460000000000001</v>
      </c>
      <c r="D779">
        <v>-2.5894E-2</v>
      </c>
      <c r="E779">
        <v>-22.427</v>
      </c>
      <c r="F779">
        <v>2.0413999999999999</v>
      </c>
      <c r="G779">
        <v>1.9024000000000001</v>
      </c>
      <c r="H779">
        <v>0.13894999999999999</v>
      </c>
      <c r="I779">
        <v>-48.171999999999997</v>
      </c>
      <c r="J779">
        <v>2.3201000000000001</v>
      </c>
      <c r="K779">
        <v>2.3969</v>
      </c>
      <c r="L779">
        <v>-7.6707999999999998E-2</v>
      </c>
      <c r="M779">
        <v>-48.171999999999997</v>
      </c>
      <c r="N779">
        <v>2.0413999999999999</v>
      </c>
      <c r="O779">
        <v>1.9377</v>
      </c>
      <c r="P779">
        <v>0.10367</v>
      </c>
    </row>
    <row r="780" spans="1:16" x14ac:dyDescent="0.3">
      <c r="A780">
        <v>-22.038</v>
      </c>
      <c r="B780">
        <v>1.7634000000000001</v>
      </c>
      <c r="C780">
        <v>2.2296</v>
      </c>
      <c r="D780">
        <v>-0.46612999999999999</v>
      </c>
      <c r="E780">
        <v>-22.038</v>
      </c>
      <c r="F780">
        <v>1.5798000000000001</v>
      </c>
      <c r="G780">
        <v>1.8362000000000001</v>
      </c>
      <c r="H780">
        <v>-0.25640000000000002</v>
      </c>
      <c r="I780">
        <v>-48.34</v>
      </c>
      <c r="J780">
        <v>1.7634000000000001</v>
      </c>
      <c r="K780">
        <v>2.3456999999999999</v>
      </c>
      <c r="L780">
        <v>-0.58223999999999998</v>
      </c>
      <c r="M780">
        <v>-48.34</v>
      </c>
      <c r="N780">
        <v>1.5798000000000001</v>
      </c>
      <c r="O780">
        <v>1.9060999999999999</v>
      </c>
      <c r="P780">
        <v>-0.32630999999999999</v>
      </c>
    </row>
    <row r="781" spans="1:16" x14ac:dyDescent="0.3">
      <c r="A781">
        <v>-22.96</v>
      </c>
      <c r="B781">
        <v>3.7734000000000001</v>
      </c>
      <c r="C781">
        <v>2.5053999999999998</v>
      </c>
      <c r="D781">
        <v>1.268</v>
      </c>
      <c r="E781">
        <v>-22.96</v>
      </c>
      <c r="F781">
        <v>2.5327999999999999</v>
      </c>
      <c r="G781">
        <v>1.9931000000000001</v>
      </c>
      <c r="H781">
        <v>0.53964000000000001</v>
      </c>
      <c r="I781">
        <v>-45.551000000000002</v>
      </c>
      <c r="J781">
        <v>3.7734000000000001</v>
      </c>
      <c r="K781">
        <v>3.1953999999999998</v>
      </c>
      <c r="L781">
        <v>0.57798000000000005</v>
      </c>
      <c r="M781">
        <v>-45.551000000000002</v>
      </c>
      <c r="N781">
        <v>2.5327999999999999</v>
      </c>
      <c r="O781">
        <v>2.4310999999999998</v>
      </c>
      <c r="P781">
        <v>0.10167</v>
      </c>
    </row>
    <row r="782" spans="1:16" x14ac:dyDescent="0.3">
      <c r="A782">
        <v>-20.228000000000002</v>
      </c>
      <c r="B782">
        <v>2.4264999999999999</v>
      </c>
      <c r="C782">
        <v>1.6880999999999999</v>
      </c>
      <c r="D782">
        <v>0.73836999999999997</v>
      </c>
      <c r="E782">
        <v>-20.228000000000002</v>
      </c>
      <c r="F782">
        <v>2.0933999999999999</v>
      </c>
      <c r="G782">
        <v>1.5282</v>
      </c>
      <c r="H782">
        <v>0.56520999999999999</v>
      </c>
      <c r="I782">
        <v>-50.884999999999998</v>
      </c>
      <c r="J782">
        <v>2.4264999999999999</v>
      </c>
      <c r="K782">
        <v>1.5705</v>
      </c>
      <c r="L782">
        <v>0.85606000000000004</v>
      </c>
      <c r="M782">
        <v>-50.884999999999998</v>
      </c>
      <c r="N782">
        <v>2.0933999999999999</v>
      </c>
      <c r="O782">
        <v>1.4272</v>
      </c>
      <c r="P782">
        <v>0.66625000000000001</v>
      </c>
    </row>
    <row r="783" spans="1:16" x14ac:dyDescent="0.3">
      <c r="A783">
        <v>-22.815000000000001</v>
      </c>
      <c r="B783">
        <v>2.1206</v>
      </c>
      <c r="C783">
        <v>2.4619</v>
      </c>
      <c r="D783">
        <v>-0.34129999999999999</v>
      </c>
      <c r="E783">
        <v>-22.815000000000001</v>
      </c>
      <c r="F783">
        <v>1.9541999999999999</v>
      </c>
      <c r="G783">
        <v>1.9682999999999999</v>
      </c>
      <c r="H783">
        <v>-1.4087000000000001E-2</v>
      </c>
      <c r="I783">
        <v>-46.697000000000003</v>
      </c>
      <c r="J783">
        <v>2.1206</v>
      </c>
      <c r="K783">
        <v>2.8462000000000001</v>
      </c>
      <c r="L783">
        <v>-0.72565999999999997</v>
      </c>
      <c r="M783">
        <v>-46.697000000000003</v>
      </c>
      <c r="N783">
        <v>1.9541999999999999</v>
      </c>
      <c r="O783">
        <v>2.2153</v>
      </c>
      <c r="P783">
        <v>-0.2611</v>
      </c>
    </row>
    <row r="784" spans="1:16" x14ac:dyDescent="0.3">
      <c r="A784">
        <v>-21.934999999999999</v>
      </c>
      <c r="B784">
        <v>2.6474000000000002</v>
      </c>
      <c r="C784">
        <v>2.1987000000000001</v>
      </c>
      <c r="D784">
        <v>0.44871</v>
      </c>
      <c r="E784">
        <v>-21.934999999999999</v>
      </c>
      <c r="F784">
        <v>2.2303999999999999</v>
      </c>
      <c r="G784">
        <v>1.8186</v>
      </c>
      <c r="H784">
        <v>0.41183999999999998</v>
      </c>
      <c r="I784">
        <v>-50.514000000000003</v>
      </c>
      <c r="J784">
        <v>2.6474000000000002</v>
      </c>
      <c r="K784">
        <v>1.6834</v>
      </c>
      <c r="L784">
        <v>0.96394999999999997</v>
      </c>
      <c r="M784">
        <v>-50.514000000000003</v>
      </c>
      <c r="N784">
        <v>2.2303999999999999</v>
      </c>
      <c r="O784">
        <v>1.4970000000000001</v>
      </c>
      <c r="P784">
        <v>0.73348000000000002</v>
      </c>
    </row>
    <row r="785" spans="1:16" x14ac:dyDescent="0.3">
      <c r="A785">
        <v>-21.385999999999999</v>
      </c>
      <c r="B785">
        <v>2.0607000000000002</v>
      </c>
      <c r="C785">
        <v>2.0346000000000002</v>
      </c>
      <c r="D785">
        <v>2.6068000000000001E-2</v>
      </c>
      <c r="E785">
        <v>-21.385999999999999</v>
      </c>
      <c r="F785">
        <v>1.8062</v>
      </c>
      <c r="G785">
        <v>1.7253000000000001</v>
      </c>
      <c r="H785">
        <v>8.0878000000000005E-2</v>
      </c>
      <c r="I785">
        <v>-51.576999999999998</v>
      </c>
      <c r="J785">
        <v>2.0607000000000002</v>
      </c>
      <c r="K785">
        <v>1.3596999999999999</v>
      </c>
      <c r="L785">
        <v>0.70101000000000002</v>
      </c>
      <c r="M785">
        <v>-51.576999999999998</v>
      </c>
      <c r="N785">
        <v>1.8062</v>
      </c>
      <c r="O785">
        <v>1.2969999999999999</v>
      </c>
      <c r="P785">
        <v>0.50922000000000001</v>
      </c>
    </row>
    <row r="786" spans="1:16" x14ac:dyDescent="0.3">
      <c r="A786">
        <v>-20.95</v>
      </c>
      <c r="B786">
        <v>0.47711999999999999</v>
      </c>
      <c r="C786">
        <v>1.9041999999999999</v>
      </c>
      <c r="D786">
        <v>-1.427</v>
      </c>
      <c r="E786">
        <v>-20.95</v>
      </c>
      <c r="F786">
        <v>0.47711999999999999</v>
      </c>
      <c r="G786">
        <v>1.6511</v>
      </c>
      <c r="H786">
        <v>-1.1739999999999999</v>
      </c>
      <c r="I786">
        <v>-50.109000000000002</v>
      </c>
      <c r="J786">
        <v>0.47711999999999999</v>
      </c>
      <c r="K786">
        <v>1.8067</v>
      </c>
      <c r="L786">
        <v>-1.3295999999999999</v>
      </c>
      <c r="M786">
        <v>-50.109000000000002</v>
      </c>
      <c r="N786">
        <v>0.47711999999999999</v>
      </c>
      <c r="O786">
        <v>1.5730999999999999</v>
      </c>
      <c r="P786">
        <v>-1.0960000000000001</v>
      </c>
    </row>
    <row r="787" spans="1:16" x14ac:dyDescent="0.3">
      <c r="A787">
        <v>-20.050999999999998</v>
      </c>
      <c r="B787">
        <v>1.6812</v>
      </c>
      <c r="C787">
        <v>1.6353</v>
      </c>
      <c r="D787">
        <v>4.5971999999999999E-2</v>
      </c>
      <c r="E787">
        <v>-20.050999999999998</v>
      </c>
      <c r="F787">
        <v>1.5315000000000001</v>
      </c>
      <c r="G787">
        <v>1.4981</v>
      </c>
      <c r="H787">
        <v>3.3341999999999997E-2</v>
      </c>
      <c r="I787">
        <v>-50.478000000000002</v>
      </c>
      <c r="J787">
        <v>1.6812</v>
      </c>
      <c r="K787">
        <v>1.6944999999999999</v>
      </c>
      <c r="L787">
        <v>-1.3246000000000001E-2</v>
      </c>
      <c r="M787">
        <v>-50.478000000000002</v>
      </c>
      <c r="N787">
        <v>1.5315000000000001</v>
      </c>
      <c r="O787">
        <v>1.5038</v>
      </c>
      <c r="P787">
        <v>2.7681999999999998E-2</v>
      </c>
    </row>
    <row r="788" spans="1:16" x14ac:dyDescent="0.3">
      <c r="A788">
        <v>-21.161999999999999</v>
      </c>
      <c r="B788">
        <v>2.7496999999999998</v>
      </c>
      <c r="C788">
        <v>1.9676</v>
      </c>
      <c r="D788">
        <v>0.78208999999999995</v>
      </c>
      <c r="E788">
        <v>-21.161999999999999</v>
      </c>
      <c r="F788">
        <v>2.238</v>
      </c>
      <c r="G788">
        <v>1.6872</v>
      </c>
      <c r="H788">
        <v>0.55084</v>
      </c>
      <c r="I788">
        <v>-49.72</v>
      </c>
      <c r="J788">
        <v>2.7496999999999998</v>
      </c>
      <c r="K788">
        <v>1.9254</v>
      </c>
      <c r="L788">
        <v>0.82432000000000005</v>
      </c>
      <c r="M788">
        <v>-49.72</v>
      </c>
      <c r="N788">
        <v>2.238</v>
      </c>
      <c r="O788">
        <v>1.6465000000000001</v>
      </c>
      <c r="P788">
        <v>0.59157999999999999</v>
      </c>
    </row>
    <row r="789" spans="1:16" x14ac:dyDescent="0.3">
      <c r="A789">
        <v>-23.436</v>
      </c>
      <c r="B789">
        <v>4.4981999999999998</v>
      </c>
      <c r="C789">
        <v>2.6476999999999999</v>
      </c>
      <c r="D789">
        <v>1.8505</v>
      </c>
      <c r="E789">
        <v>-23.436</v>
      </c>
      <c r="F789">
        <v>2.6989999999999998</v>
      </c>
      <c r="G789">
        <v>2.0739999999999998</v>
      </c>
      <c r="H789">
        <v>0.62495000000000001</v>
      </c>
      <c r="I789">
        <v>-45.072000000000003</v>
      </c>
      <c r="J789">
        <v>4.4981999999999998</v>
      </c>
      <c r="K789">
        <v>3.3412999999999999</v>
      </c>
      <c r="L789">
        <v>1.157</v>
      </c>
      <c r="M789">
        <v>-45.072000000000003</v>
      </c>
      <c r="N789">
        <v>2.6989999999999998</v>
      </c>
      <c r="O789">
        <v>2.5211999999999999</v>
      </c>
      <c r="P789">
        <v>0.17780000000000001</v>
      </c>
    </row>
    <row r="790" spans="1:16" x14ac:dyDescent="0.3">
      <c r="A790">
        <v>-22.524000000000001</v>
      </c>
      <c r="B790">
        <v>0.69896999999999998</v>
      </c>
      <c r="C790">
        <v>2.3748999999999998</v>
      </c>
      <c r="D790">
        <v>-1.6758999999999999</v>
      </c>
      <c r="E790">
        <v>-22.524000000000001</v>
      </c>
      <c r="F790">
        <v>0.69896999999999998</v>
      </c>
      <c r="G790">
        <v>1.9188000000000001</v>
      </c>
      <c r="H790">
        <v>-1.2199</v>
      </c>
      <c r="I790">
        <v>-49.662999999999997</v>
      </c>
      <c r="J790">
        <v>0.69896999999999998</v>
      </c>
      <c r="K790">
        <v>1.9426000000000001</v>
      </c>
      <c r="L790">
        <v>-1.2436</v>
      </c>
      <c r="M790">
        <v>-49.662999999999997</v>
      </c>
      <c r="N790">
        <v>0.69896999999999998</v>
      </c>
      <c r="O790">
        <v>1.6571</v>
      </c>
      <c r="P790">
        <v>-0.95811000000000002</v>
      </c>
    </row>
    <row r="791" spans="1:16" x14ac:dyDescent="0.3">
      <c r="A791">
        <v>-20.952999999999999</v>
      </c>
      <c r="B791">
        <v>2.2147999999999999</v>
      </c>
      <c r="C791">
        <v>1.9051</v>
      </c>
      <c r="D791">
        <v>0.30975000000000003</v>
      </c>
      <c r="E791">
        <v>-20.952999999999999</v>
      </c>
      <c r="F791">
        <v>1.9638</v>
      </c>
      <c r="G791">
        <v>1.6516</v>
      </c>
      <c r="H791">
        <v>0.31217</v>
      </c>
      <c r="I791">
        <v>-49.177999999999997</v>
      </c>
      <c r="J791">
        <v>2.2147999999999999</v>
      </c>
      <c r="K791">
        <v>2.0905</v>
      </c>
      <c r="L791">
        <v>0.12431</v>
      </c>
      <c r="M791">
        <v>-49.177999999999997</v>
      </c>
      <c r="N791">
        <v>1.9638</v>
      </c>
      <c r="O791">
        <v>1.7484999999999999</v>
      </c>
      <c r="P791">
        <v>0.21531</v>
      </c>
    </row>
    <row r="792" spans="1:16" x14ac:dyDescent="0.3">
      <c r="A792">
        <v>-20.888000000000002</v>
      </c>
      <c r="B792">
        <v>0.77815000000000001</v>
      </c>
      <c r="C792">
        <v>1.8855</v>
      </c>
      <c r="D792">
        <v>-1.1073</v>
      </c>
      <c r="E792">
        <v>-20.888000000000002</v>
      </c>
      <c r="F792">
        <v>0.69896999999999998</v>
      </c>
      <c r="G792">
        <v>1.6405000000000001</v>
      </c>
      <c r="H792">
        <v>-0.94149000000000005</v>
      </c>
      <c r="I792">
        <v>-49.896999999999998</v>
      </c>
      <c r="J792">
        <v>0.77815000000000001</v>
      </c>
      <c r="K792">
        <v>1.8713</v>
      </c>
      <c r="L792">
        <v>-1.0931</v>
      </c>
      <c r="M792">
        <v>-49.896999999999998</v>
      </c>
      <c r="N792">
        <v>0.69896999999999998</v>
      </c>
      <c r="O792">
        <v>1.613</v>
      </c>
      <c r="P792">
        <v>-0.91405000000000003</v>
      </c>
    </row>
    <row r="793" spans="1:16" x14ac:dyDescent="0.3">
      <c r="A793">
        <v>-20.245999999999999</v>
      </c>
      <c r="B793">
        <v>1.9541999999999999</v>
      </c>
      <c r="C793">
        <v>1.6936</v>
      </c>
      <c r="D793">
        <v>0.26064999999999999</v>
      </c>
      <c r="E793">
        <v>-20.245999999999999</v>
      </c>
      <c r="F793">
        <v>1.7559</v>
      </c>
      <c r="G793">
        <v>1.5313000000000001</v>
      </c>
      <c r="H793">
        <v>0.22456000000000001</v>
      </c>
      <c r="I793">
        <v>-50.642000000000003</v>
      </c>
      <c r="J793">
        <v>1.9541999999999999</v>
      </c>
      <c r="K793">
        <v>1.6445000000000001</v>
      </c>
      <c r="L793">
        <v>0.30974000000000002</v>
      </c>
      <c r="M793">
        <v>-50.642000000000003</v>
      </c>
      <c r="N793">
        <v>1.7559</v>
      </c>
      <c r="O793">
        <v>1.4729000000000001</v>
      </c>
      <c r="P793">
        <v>0.28295999999999999</v>
      </c>
    </row>
    <row r="794" spans="1:16" x14ac:dyDescent="0.3">
      <c r="A794">
        <v>-21.786000000000001</v>
      </c>
      <c r="B794">
        <v>2.0569000000000002</v>
      </c>
      <c r="C794">
        <v>2.1543000000000001</v>
      </c>
      <c r="D794">
        <v>-9.7347000000000003E-2</v>
      </c>
      <c r="E794">
        <v>-21.786000000000001</v>
      </c>
      <c r="F794">
        <v>1.8261000000000001</v>
      </c>
      <c r="G794">
        <v>1.7932999999999999</v>
      </c>
      <c r="H794">
        <v>3.2729000000000001E-2</v>
      </c>
      <c r="I794">
        <v>-49.283000000000001</v>
      </c>
      <c r="J794">
        <v>2.0569000000000002</v>
      </c>
      <c r="K794">
        <v>2.0583999999999998</v>
      </c>
      <c r="L794">
        <v>-1.4817000000000001E-3</v>
      </c>
      <c r="M794">
        <v>-49.283000000000001</v>
      </c>
      <c r="N794">
        <v>1.8261000000000001</v>
      </c>
      <c r="O794">
        <v>1.7285999999999999</v>
      </c>
      <c r="P794">
        <v>9.7461000000000006E-2</v>
      </c>
    </row>
    <row r="795" spans="1:16" x14ac:dyDescent="0.3">
      <c r="A795">
        <v>-21.2</v>
      </c>
      <c r="B795">
        <v>1.4914000000000001</v>
      </c>
      <c r="C795">
        <v>1.9790000000000001</v>
      </c>
      <c r="D795">
        <v>-0.48764000000000002</v>
      </c>
      <c r="E795">
        <v>-21.2</v>
      </c>
      <c r="F795">
        <v>1.415</v>
      </c>
      <c r="G795">
        <v>1.6937</v>
      </c>
      <c r="H795">
        <v>-0.27868999999999999</v>
      </c>
      <c r="I795">
        <v>-49.290999999999997</v>
      </c>
      <c r="J795">
        <v>1.4914000000000001</v>
      </c>
      <c r="K795">
        <v>2.0560999999999998</v>
      </c>
      <c r="L795">
        <v>-0.56472999999999995</v>
      </c>
      <c r="M795">
        <v>-49.290999999999997</v>
      </c>
      <c r="N795">
        <v>1.415</v>
      </c>
      <c r="O795">
        <v>1.7272000000000001</v>
      </c>
      <c r="P795">
        <v>-0.31222</v>
      </c>
    </row>
    <row r="796" spans="1:16" x14ac:dyDescent="0.3">
      <c r="A796">
        <v>-20.422999999999998</v>
      </c>
      <c r="B796">
        <v>1.5185</v>
      </c>
      <c r="C796">
        <v>1.7465999999999999</v>
      </c>
      <c r="D796">
        <v>-0.22806000000000001</v>
      </c>
      <c r="E796">
        <v>-20.422999999999998</v>
      </c>
      <c r="F796">
        <v>1.4771000000000001</v>
      </c>
      <c r="G796">
        <v>1.5613999999999999</v>
      </c>
      <c r="H796">
        <v>-8.4326999999999999E-2</v>
      </c>
      <c r="I796">
        <v>-50.085999999999999</v>
      </c>
      <c r="J796">
        <v>1.5185</v>
      </c>
      <c r="K796">
        <v>1.8139000000000001</v>
      </c>
      <c r="L796">
        <v>-0.29535</v>
      </c>
      <c r="M796">
        <v>-50.085999999999999</v>
      </c>
      <c r="N796">
        <v>1.4771000000000001</v>
      </c>
      <c r="O796">
        <v>1.5774999999999999</v>
      </c>
      <c r="P796">
        <v>-0.10043000000000001</v>
      </c>
    </row>
    <row r="797" spans="1:16" x14ac:dyDescent="0.3">
      <c r="A797">
        <v>-22.971</v>
      </c>
      <c r="B797">
        <v>3.1385999999999998</v>
      </c>
      <c r="C797">
        <v>2.5087000000000002</v>
      </c>
      <c r="D797">
        <v>0.62992999999999999</v>
      </c>
      <c r="E797">
        <v>-22.971</v>
      </c>
      <c r="F797">
        <v>2.2601</v>
      </c>
      <c r="G797">
        <v>1.9950000000000001</v>
      </c>
      <c r="H797">
        <v>0.26512000000000002</v>
      </c>
      <c r="I797">
        <v>-46.997</v>
      </c>
      <c r="J797">
        <v>3.1385999999999998</v>
      </c>
      <c r="K797">
        <v>2.7549999999999999</v>
      </c>
      <c r="L797">
        <v>0.38364999999999999</v>
      </c>
      <c r="M797">
        <v>-46.997</v>
      </c>
      <c r="N797">
        <v>2.2601</v>
      </c>
      <c r="O797">
        <v>2.1589999999999998</v>
      </c>
      <c r="P797">
        <v>0.10111000000000001</v>
      </c>
    </row>
    <row r="798" spans="1:16" x14ac:dyDescent="0.3">
      <c r="A798">
        <v>-21.225999999999999</v>
      </c>
      <c r="B798">
        <v>1.4623999999999999</v>
      </c>
      <c r="C798">
        <v>1.9864999999999999</v>
      </c>
      <c r="D798">
        <v>-0.52412999999999998</v>
      </c>
      <c r="E798">
        <v>-21.225999999999999</v>
      </c>
      <c r="F798">
        <v>1.3616999999999999</v>
      </c>
      <c r="G798">
        <v>1.6979</v>
      </c>
      <c r="H798">
        <v>-0.33621000000000001</v>
      </c>
      <c r="I798">
        <v>-50.869</v>
      </c>
      <c r="J798">
        <v>1.4623999999999999</v>
      </c>
      <c r="K798">
        <v>1.5751999999999999</v>
      </c>
      <c r="L798">
        <v>-0.1128</v>
      </c>
      <c r="M798">
        <v>-50.869</v>
      </c>
      <c r="N798">
        <v>1.3616999999999999</v>
      </c>
      <c r="O798">
        <v>1.4300999999999999</v>
      </c>
      <c r="P798">
        <v>-6.8371000000000001E-2</v>
      </c>
    </row>
    <row r="799" spans="1:16" x14ac:dyDescent="0.3">
      <c r="A799">
        <v>-22.885000000000002</v>
      </c>
      <c r="B799">
        <v>1.9731000000000001</v>
      </c>
      <c r="C799">
        <v>2.4828999999999999</v>
      </c>
      <c r="D799">
        <v>-0.50973000000000002</v>
      </c>
      <c r="E799">
        <v>-22.885000000000002</v>
      </c>
      <c r="F799">
        <v>1.8194999999999999</v>
      </c>
      <c r="G799">
        <v>1.9802999999999999</v>
      </c>
      <c r="H799">
        <v>-0.16072</v>
      </c>
      <c r="I799">
        <v>-46.411999999999999</v>
      </c>
      <c r="J799">
        <v>1.9731000000000001</v>
      </c>
      <c r="K799">
        <v>2.9331999999999998</v>
      </c>
      <c r="L799">
        <v>-0.96006000000000002</v>
      </c>
      <c r="M799">
        <v>-46.411999999999999</v>
      </c>
      <c r="N799">
        <v>1.8194999999999999</v>
      </c>
      <c r="O799">
        <v>2.2690999999999999</v>
      </c>
      <c r="P799">
        <v>-0.44951999999999998</v>
      </c>
    </row>
    <row r="800" spans="1:16" x14ac:dyDescent="0.3">
      <c r="A800">
        <v>-21.835999999999999</v>
      </c>
      <c r="B800">
        <v>2.5899000000000001</v>
      </c>
      <c r="C800">
        <v>2.1690999999999998</v>
      </c>
      <c r="D800">
        <v>0.42087999999999998</v>
      </c>
      <c r="E800">
        <v>-21.835999999999999</v>
      </c>
      <c r="F800">
        <v>2.1271</v>
      </c>
      <c r="G800">
        <v>1.8018000000000001</v>
      </c>
      <c r="H800">
        <v>0.32533000000000001</v>
      </c>
      <c r="I800">
        <v>-46.896000000000001</v>
      </c>
      <c r="J800">
        <v>2.5899000000000001</v>
      </c>
      <c r="K800">
        <v>2.7856999999999998</v>
      </c>
      <c r="L800">
        <v>-0.19578999999999999</v>
      </c>
      <c r="M800">
        <v>-46.896000000000001</v>
      </c>
      <c r="N800">
        <v>2.1271</v>
      </c>
      <c r="O800">
        <v>2.1779999999999999</v>
      </c>
      <c r="P800">
        <v>-5.0867999999999997E-2</v>
      </c>
    </row>
    <row r="801" spans="1:16" x14ac:dyDescent="0.3">
      <c r="A801">
        <v>-23.614999999999998</v>
      </c>
      <c r="B801">
        <v>2.3729</v>
      </c>
      <c r="C801">
        <v>2.7012999999999998</v>
      </c>
      <c r="D801">
        <v>-0.32841999999999999</v>
      </c>
      <c r="E801">
        <v>-23.614999999999998</v>
      </c>
      <c r="F801">
        <v>2.0211999999999999</v>
      </c>
      <c r="G801">
        <v>2.1044999999999998</v>
      </c>
      <c r="H801">
        <v>-8.3349000000000006E-2</v>
      </c>
      <c r="I801">
        <v>-47.02</v>
      </c>
      <c r="J801">
        <v>2.3729</v>
      </c>
      <c r="K801">
        <v>2.7480000000000002</v>
      </c>
      <c r="L801">
        <v>-0.37503999999999998</v>
      </c>
      <c r="M801">
        <v>-47.02</v>
      </c>
      <c r="N801">
        <v>2.0211999999999999</v>
      </c>
      <c r="O801">
        <v>2.1545999999999998</v>
      </c>
      <c r="P801">
        <v>-0.13344</v>
      </c>
    </row>
    <row r="802" spans="1:16" x14ac:dyDescent="0.3">
      <c r="A802">
        <v>-23.213999999999999</v>
      </c>
      <c r="B802">
        <v>1.7076</v>
      </c>
      <c r="C802">
        <v>2.5813999999999999</v>
      </c>
      <c r="D802">
        <v>-0.87387000000000004</v>
      </c>
      <c r="E802">
        <v>-23.213999999999999</v>
      </c>
      <c r="F802">
        <v>1.4771000000000001</v>
      </c>
      <c r="G802">
        <v>2.0363000000000002</v>
      </c>
      <c r="H802">
        <v>-0.55922000000000005</v>
      </c>
      <c r="I802">
        <v>-46.83</v>
      </c>
      <c r="J802">
        <v>1.7076</v>
      </c>
      <c r="K802">
        <v>2.8058000000000001</v>
      </c>
      <c r="L802">
        <v>-1.0982000000000001</v>
      </c>
      <c r="M802">
        <v>-46.83</v>
      </c>
      <c r="N802">
        <v>1.4771000000000001</v>
      </c>
      <c r="O802">
        <v>2.1903000000000001</v>
      </c>
      <c r="P802">
        <v>-0.71321999999999997</v>
      </c>
    </row>
    <row r="803" spans="1:16" x14ac:dyDescent="0.3">
      <c r="A803">
        <v>-22.225000000000001</v>
      </c>
      <c r="B803">
        <v>1.8388</v>
      </c>
      <c r="C803">
        <v>2.2854000000000001</v>
      </c>
      <c r="D803">
        <v>-0.44655</v>
      </c>
      <c r="E803">
        <v>-22.225000000000001</v>
      </c>
      <c r="F803">
        <v>1.8194999999999999</v>
      </c>
      <c r="G803">
        <v>1.8678999999999999</v>
      </c>
      <c r="H803">
        <v>-4.8398999999999998E-2</v>
      </c>
      <c r="I803">
        <v>-49.822000000000003</v>
      </c>
      <c r="J803">
        <v>1.8388</v>
      </c>
      <c r="K803">
        <v>1.8943000000000001</v>
      </c>
      <c r="L803">
        <v>-5.5465E-2</v>
      </c>
      <c r="M803">
        <v>-49.822000000000003</v>
      </c>
      <c r="N803">
        <v>1.8194999999999999</v>
      </c>
      <c r="O803">
        <v>1.6272</v>
      </c>
      <c r="P803">
        <v>0.19228999999999999</v>
      </c>
    </row>
    <row r="804" spans="1:16" x14ac:dyDescent="0.3">
      <c r="A804">
        <v>-23.030999999999999</v>
      </c>
      <c r="B804">
        <v>2.8959999999999999</v>
      </c>
      <c r="C804">
        <v>2.5264000000000002</v>
      </c>
      <c r="D804">
        <v>0.36954999999999999</v>
      </c>
      <c r="E804">
        <v>-23.030999999999999</v>
      </c>
      <c r="F804">
        <v>2.2601</v>
      </c>
      <c r="G804">
        <v>2.0049999999999999</v>
      </c>
      <c r="H804">
        <v>0.25502999999999998</v>
      </c>
      <c r="I804">
        <v>-46.975999999999999</v>
      </c>
      <c r="J804">
        <v>2.8959999999999999</v>
      </c>
      <c r="K804">
        <v>2.7610999999999999</v>
      </c>
      <c r="L804">
        <v>0.13486999999999999</v>
      </c>
      <c r="M804">
        <v>-46.975999999999999</v>
      </c>
      <c r="N804">
        <v>2.2601</v>
      </c>
      <c r="O804">
        <v>2.1627999999999998</v>
      </c>
      <c r="P804">
        <v>9.7318000000000002E-2</v>
      </c>
    </row>
    <row r="805" spans="1:16" x14ac:dyDescent="0.3">
      <c r="A805">
        <v>-20.872</v>
      </c>
      <c r="B805">
        <v>3.1617000000000002</v>
      </c>
      <c r="C805">
        <v>1.8809</v>
      </c>
      <c r="D805">
        <v>1.2807999999999999</v>
      </c>
      <c r="E805">
        <v>-20.872</v>
      </c>
      <c r="F805">
        <v>2.4264999999999999</v>
      </c>
      <c r="G805">
        <v>1.6377999999999999</v>
      </c>
      <c r="H805">
        <v>0.78868000000000005</v>
      </c>
      <c r="I805">
        <v>-48.296999999999997</v>
      </c>
      <c r="J805">
        <v>3.1617000000000002</v>
      </c>
      <c r="K805">
        <v>2.3589000000000002</v>
      </c>
      <c r="L805">
        <v>0.80274000000000001</v>
      </c>
      <c r="M805">
        <v>-48.296999999999997</v>
      </c>
      <c r="N805">
        <v>2.4264999999999999</v>
      </c>
      <c r="O805">
        <v>1.9142999999999999</v>
      </c>
      <c r="P805">
        <v>0.51222999999999996</v>
      </c>
    </row>
    <row r="806" spans="1:16" x14ac:dyDescent="0.3">
      <c r="A806">
        <v>-21.167000000000002</v>
      </c>
      <c r="B806">
        <v>1.9137999999999999</v>
      </c>
      <c r="C806">
        <v>1.9691000000000001</v>
      </c>
      <c r="D806">
        <v>-5.5237000000000001E-2</v>
      </c>
      <c r="E806">
        <v>-21.167000000000002</v>
      </c>
      <c r="F806">
        <v>1.716</v>
      </c>
      <c r="G806">
        <v>1.6879999999999999</v>
      </c>
      <c r="H806">
        <v>2.8004999999999999E-2</v>
      </c>
      <c r="I806">
        <v>-48.63</v>
      </c>
      <c r="J806">
        <v>1.9137999999999999</v>
      </c>
      <c r="K806">
        <v>2.2572999999999999</v>
      </c>
      <c r="L806">
        <v>-0.34350999999999998</v>
      </c>
      <c r="M806">
        <v>-48.63</v>
      </c>
      <c r="N806">
        <v>1.716</v>
      </c>
      <c r="O806">
        <v>1.8514999999999999</v>
      </c>
      <c r="P806">
        <v>-0.13550999999999999</v>
      </c>
    </row>
    <row r="807" spans="1:16" x14ac:dyDescent="0.3">
      <c r="A807">
        <v>-23.542000000000002</v>
      </c>
      <c r="B807">
        <v>2.7896000000000001</v>
      </c>
      <c r="C807">
        <v>2.6793999999999998</v>
      </c>
      <c r="D807">
        <v>0.11021</v>
      </c>
      <c r="E807">
        <v>-23.542000000000002</v>
      </c>
      <c r="F807">
        <v>2.3384999999999998</v>
      </c>
      <c r="G807">
        <v>2.0920000000000001</v>
      </c>
      <c r="H807">
        <v>0.24640999999999999</v>
      </c>
      <c r="I807">
        <v>-47.45</v>
      </c>
      <c r="J807">
        <v>2.7896000000000001</v>
      </c>
      <c r="K807">
        <v>2.6168999999999998</v>
      </c>
      <c r="L807">
        <v>0.17265</v>
      </c>
      <c r="M807">
        <v>-47.45</v>
      </c>
      <c r="N807">
        <v>2.3384999999999998</v>
      </c>
      <c r="O807">
        <v>2.0737000000000001</v>
      </c>
      <c r="P807">
        <v>0.26477000000000001</v>
      </c>
    </row>
    <row r="808" spans="1:16" x14ac:dyDescent="0.3">
      <c r="A808">
        <v>-20.419</v>
      </c>
      <c r="B808">
        <v>2.6221999999999999</v>
      </c>
      <c r="C808">
        <v>1.7454000000000001</v>
      </c>
      <c r="D808">
        <v>0.87680999999999998</v>
      </c>
      <c r="E808">
        <v>-20.419</v>
      </c>
      <c r="F808">
        <v>2.1959</v>
      </c>
      <c r="G808">
        <v>1.5608</v>
      </c>
      <c r="H808">
        <v>0.63512000000000002</v>
      </c>
      <c r="I808">
        <v>-49.975000000000001</v>
      </c>
      <c r="J808">
        <v>2.6221999999999999</v>
      </c>
      <c r="K808">
        <v>1.8476999999999999</v>
      </c>
      <c r="L808">
        <v>0.77447999999999995</v>
      </c>
      <c r="M808">
        <v>-49.975000000000001</v>
      </c>
      <c r="N808">
        <v>2.1959</v>
      </c>
      <c r="O808">
        <v>1.5985</v>
      </c>
      <c r="P808">
        <v>0.59741999999999995</v>
      </c>
    </row>
    <row r="809" spans="1:16" x14ac:dyDescent="0.3">
      <c r="A809">
        <v>-21.05</v>
      </c>
      <c r="B809">
        <v>0.77815000000000001</v>
      </c>
      <c r="C809">
        <v>1.9339999999999999</v>
      </c>
      <c r="D809">
        <v>-1.1558999999999999</v>
      </c>
      <c r="E809">
        <v>-21.05</v>
      </c>
      <c r="F809">
        <v>0.77815000000000001</v>
      </c>
      <c r="G809">
        <v>1.6680999999999999</v>
      </c>
      <c r="H809">
        <v>-0.88993</v>
      </c>
      <c r="I809">
        <v>-50.055999999999997</v>
      </c>
      <c r="J809">
        <v>0.77815000000000001</v>
      </c>
      <c r="K809">
        <v>1.823</v>
      </c>
      <c r="L809">
        <v>-1.0448999999999999</v>
      </c>
      <c r="M809">
        <v>-50.055999999999997</v>
      </c>
      <c r="N809">
        <v>0.77815000000000001</v>
      </c>
      <c r="O809">
        <v>1.5831999999999999</v>
      </c>
      <c r="P809">
        <v>-0.80506999999999995</v>
      </c>
    </row>
  </sheetData>
  <conditionalFormatting sqref="S2:S174">
    <cfRule type="cellIs" dxfId="56" priority="55" operator="lessThan">
      <formula>$BE$9</formula>
    </cfRule>
    <cfRule type="cellIs" dxfId="55" priority="56" operator="greaterThan">
      <formula>$BE$8</formula>
    </cfRule>
  </conditionalFormatting>
  <conditionalFormatting sqref="W2:W174">
    <cfRule type="cellIs" dxfId="54" priority="53" operator="lessThan">
      <formula>$BE$20</formula>
    </cfRule>
    <cfRule type="cellIs" dxfId="53" priority="54" operator="greaterThan">
      <formula>$BE$19</formula>
    </cfRule>
  </conditionalFormatting>
  <conditionalFormatting sqref="AA2:AA174">
    <cfRule type="cellIs" dxfId="52" priority="51" operator="lessThan">
      <formula>$AX$9</formula>
    </cfRule>
    <cfRule type="cellIs" dxfId="51" priority="52" operator="greaterThan">
      <formula>$AX$8</formula>
    </cfRule>
  </conditionalFormatting>
  <conditionalFormatting sqref="AE2:AE174">
    <cfRule type="cellIs" dxfId="50" priority="49" operator="lessThan">
      <formula>$AX$20</formula>
    </cfRule>
    <cfRule type="cellIs" dxfId="49" priority="50" operator="greaterThan">
      <formula>$AX$19</formula>
    </cfRule>
  </conditionalFormatting>
  <conditionalFormatting sqref="AI2:AI174">
    <cfRule type="cellIs" dxfId="48" priority="47" operator="lessThan">
      <formula>$BE$31</formula>
    </cfRule>
    <cfRule type="cellIs" dxfId="47" priority="48" operator="greaterThan">
      <formula>$BE$30</formula>
    </cfRule>
  </conditionalFormatting>
  <conditionalFormatting sqref="AM2:AM174">
    <cfRule type="cellIs" dxfId="46" priority="45" operator="lessThan">
      <formula>$BE$42</formula>
    </cfRule>
    <cfRule type="cellIs" dxfId="45" priority="46" operator="greaterThan">
      <formula>$BE$41</formula>
    </cfRule>
  </conditionalFormatting>
  <conditionalFormatting sqref="AQ2:AQ174">
    <cfRule type="cellIs" dxfId="44" priority="43" operator="lessThan">
      <formula>$AX$31</formula>
    </cfRule>
    <cfRule type="cellIs" dxfId="43" priority="44" operator="greaterThan">
      <formula>$AX$30</formula>
    </cfRule>
  </conditionalFormatting>
  <conditionalFormatting sqref="AU2:AU174">
    <cfRule type="cellIs" dxfId="42" priority="41" operator="lessThan">
      <formula>$AX$42</formula>
    </cfRule>
    <cfRule type="cellIs" dxfId="41" priority="42" operator="greaterThan">
      <formula>$AX$41</formula>
    </cfRule>
  </conditionalFormatting>
  <conditionalFormatting sqref="BA5:BA7">
    <cfRule type="cellIs" dxfId="40" priority="39" operator="lessThan">
      <formula>$AX$9</formula>
    </cfRule>
    <cfRule type="cellIs" dxfId="39" priority="40" operator="greaterThan">
      <formula>$AX$8</formula>
    </cfRule>
  </conditionalFormatting>
  <conditionalFormatting sqref="BA27:BA29">
    <cfRule type="cellIs" dxfId="38" priority="37" operator="lessThan">
      <formula>$AX$31</formula>
    </cfRule>
    <cfRule type="cellIs" dxfId="37" priority="38" operator="greaterThan">
      <formula>$AX$30</formula>
    </cfRule>
  </conditionalFormatting>
  <conditionalFormatting sqref="BH5:BH13">
    <cfRule type="cellIs" dxfId="36" priority="35" operator="lessThan">
      <formula>$BE$9</formula>
    </cfRule>
    <cfRule type="cellIs" dxfId="35" priority="36" operator="greaterThan">
      <formula>$BE$8</formula>
    </cfRule>
  </conditionalFormatting>
  <conditionalFormatting sqref="BH27:BH32">
    <cfRule type="cellIs" dxfId="34" priority="33" operator="lessThan">
      <formula>$BE$31</formula>
    </cfRule>
    <cfRule type="cellIs" dxfId="33" priority="34" operator="greaterThan">
      <formula>$BE$30</formula>
    </cfRule>
  </conditionalFormatting>
  <conditionalFormatting sqref="AY45:AY214">
    <cfRule type="cellIs" dxfId="32" priority="31" operator="lessThan">
      <formula>$AX$9</formula>
    </cfRule>
    <cfRule type="cellIs" dxfId="31" priority="32" operator="greaterThan">
      <formula>$AX$8</formula>
    </cfRule>
  </conditionalFormatting>
  <conditionalFormatting sqref="AZ45:AZ217">
    <cfRule type="cellIs" dxfId="30" priority="29" operator="lessThan">
      <formula>$AX$20</formula>
    </cfRule>
    <cfRule type="cellIs" dxfId="29" priority="30" operator="greaterThan">
      <formula>$AX$19</formula>
    </cfRule>
  </conditionalFormatting>
  <conditionalFormatting sqref="BA45:BA214">
    <cfRule type="cellIs" dxfId="28" priority="27" operator="lessThan">
      <formula>$AX$31</formula>
    </cfRule>
    <cfRule type="cellIs" dxfId="27" priority="28" operator="greaterThan">
      <formula>$AX$30</formula>
    </cfRule>
  </conditionalFormatting>
  <conditionalFormatting sqref="BB45:BB217">
    <cfRule type="cellIs" dxfId="26" priority="25" operator="lessThan">
      <formula>$AX$42</formula>
    </cfRule>
    <cfRule type="cellIs" dxfId="25" priority="26" operator="greaterThan">
      <formula>$AX$41</formula>
    </cfRule>
  </conditionalFormatting>
  <conditionalFormatting sqref="BF45:BF208">
    <cfRule type="cellIs" dxfId="24" priority="23" operator="lessThan">
      <formula>$BE$9</formula>
    </cfRule>
    <cfRule type="cellIs" dxfId="23" priority="24" operator="greaterThan">
      <formula>$BE$8</formula>
    </cfRule>
  </conditionalFormatting>
  <conditionalFormatting sqref="BG45:BG217">
    <cfRule type="cellIs" dxfId="22" priority="21" operator="lessThan">
      <formula>$BE$20</formula>
    </cfRule>
    <cfRule type="cellIs" dxfId="21" priority="22" operator="greaterThan">
      <formula>$BE$19</formula>
    </cfRule>
  </conditionalFormatting>
  <conditionalFormatting sqref="BH45:BH211">
    <cfRule type="cellIs" dxfId="20" priority="19" operator="lessThan">
      <formula>$BE$31</formula>
    </cfRule>
    <cfRule type="cellIs" dxfId="19" priority="20" operator="greaterThan">
      <formula>$BE$30</formula>
    </cfRule>
  </conditionalFormatting>
  <conditionalFormatting sqref="BI45:BJ217">
    <cfRule type="cellIs" dxfId="18" priority="17" operator="lessThan">
      <formula>$BE$42</formula>
    </cfRule>
    <cfRule type="cellIs" dxfId="17" priority="18" operator="greaterThan">
      <formula>$BE$41</formula>
    </cfRule>
  </conditionalFormatting>
  <conditionalFormatting sqref="D179:D809">
    <cfRule type="cellIs" dxfId="16" priority="15" operator="lessThan">
      <formula>$AI$184</formula>
    </cfRule>
    <cfRule type="cellIs" dxfId="15" priority="16" operator="greaterThan">
      <formula>$AI$183</formula>
    </cfRule>
  </conditionalFormatting>
  <conditionalFormatting sqref="H179:H809">
    <cfRule type="cellIs" dxfId="14" priority="13" operator="lessThan">
      <formula>$AI$191</formula>
    </cfRule>
    <cfRule type="cellIs" dxfId="13" priority="14" operator="greaterThan">
      <formula>$AI$190</formula>
    </cfRule>
  </conditionalFormatting>
  <conditionalFormatting sqref="L179:L809">
    <cfRule type="cellIs" dxfId="12" priority="11" operator="lessThan">
      <formula>$AI$199</formula>
    </cfRule>
    <cfRule type="cellIs" dxfId="11" priority="12" operator="greaterThan">
      <formula>$AI$198</formula>
    </cfRule>
  </conditionalFormatting>
  <conditionalFormatting sqref="P179:P809">
    <cfRule type="cellIs" dxfId="10" priority="9" operator="lessThan">
      <formula>$AI$206</formula>
    </cfRule>
    <cfRule type="cellIs" dxfId="9" priority="10" operator="greaterThan">
      <formula>$AI$205</formula>
    </cfRule>
  </conditionalFormatting>
  <conditionalFormatting sqref="T179:T352">
    <cfRule type="cellIs" dxfId="8" priority="7" operator="lessThan">
      <formula>$AK$184</formula>
    </cfRule>
    <cfRule type="cellIs" dxfId="7" priority="8" operator="greaterThan">
      <formula>$AK$183</formula>
    </cfRule>
  </conditionalFormatting>
  <conditionalFormatting sqref="X179:X352">
    <cfRule type="cellIs" dxfId="6" priority="5" operator="lessThan">
      <formula>$AK$191</formula>
    </cfRule>
    <cfRule type="cellIs" dxfId="5" priority="6" operator="greaterThan">
      <formula>$AK$190</formula>
    </cfRule>
  </conditionalFormatting>
  <conditionalFormatting sqref="AB179:AB352">
    <cfRule type="cellIs" dxfId="4" priority="3" operator="lessThan">
      <formula>$AK$199</formula>
    </cfRule>
    <cfRule type="cellIs" dxfId="3" priority="4" operator="greaterThan">
      <formula>$AK$198</formula>
    </cfRule>
  </conditionalFormatting>
  <conditionalFormatting sqref="AF179:AF352">
    <cfRule type="cellIs" dxfId="2" priority="1" operator="lessThan">
      <formula>$AK$206</formula>
    </cfRule>
    <cfRule type="cellIs" dxfId="1" priority="2" operator="greaterThan">
      <formula>$AK$205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3"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6CC47-9AA1-4E1C-9F25-1F74EC97044B}">
  <dimension ref="A1:Y215"/>
  <sheetViews>
    <sheetView topLeftCell="M1" workbookViewId="0">
      <selection activeCell="X2" sqref="X2:Y22"/>
    </sheetView>
  </sheetViews>
  <sheetFormatPr defaultRowHeight="14.4" x14ac:dyDescent="0.3"/>
  <cols>
    <col min="1" max="1" width="8.88671875" style="1"/>
    <col min="20" max="20" width="13.21875" style="2" customWidth="1"/>
    <col min="21" max="21" width="10.88671875" customWidth="1"/>
    <col min="22" max="22" width="12.21875" customWidth="1"/>
    <col min="23" max="23" width="10.88671875" customWidth="1"/>
    <col min="24" max="24" width="10.109375" customWidth="1"/>
    <col min="25" max="25" width="10.6640625" customWidth="1"/>
  </cols>
  <sheetData>
    <row r="1" spans="1:25" x14ac:dyDescent="0.3">
      <c r="A1" s="1" t="s">
        <v>192</v>
      </c>
      <c r="H1" s="1"/>
    </row>
    <row r="2" spans="1:25" s="2" customFormat="1" ht="45.6" customHeight="1" x14ac:dyDescent="0.3">
      <c r="V2" s="2" t="s">
        <v>335</v>
      </c>
      <c r="W2" s="2" t="s">
        <v>336</v>
      </c>
      <c r="X2" s="23" t="s">
        <v>335</v>
      </c>
      <c r="Y2" s="23" t="s">
        <v>336</v>
      </c>
    </row>
    <row r="3" spans="1:25" x14ac:dyDescent="0.3">
      <c r="A3" s="1" t="s">
        <v>1</v>
      </c>
      <c r="N3" s="2"/>
      <c r="O3" s="2"/>
      <c r="P3" s="2"/>
      <c r="Q3" s="2"/>
      <c r="R3" s="2"/>
      <c r="T3" s="57" t="s">
        <v>337</v>
      </c>
      <c r="U3" s="58"/>
      <c r="V3" s="11">
        <v>141</v>
      </c>
      <c r="W3" s="6">
        <v>142</v>
      </c>
      <c r="X3">
        <v>598</v>
      </c>
      <c r="Y3">
        <v>145</v>
      </c>
    </row>
    <row r="4" spans="1:25" x14ac:dyDescent="0.3">
      <c r="H4" t="s">
        <v>347</v>
      </c>
      <c r="N4" t="s">
        <v>350</v>
      </c>
      <c r="T4" s="56" t="s">
        <v>334</v>
      </c>
      <c r="U4" t="s">
        <v>340</v>
      </c>
      <c r="V4" s="27">
        <v>0.30774000000000001</v>
      </c>
      <c r="W4" s="27">
        <v>0.16636999999999999</v>
      </c>
      <c r="X4" s="27">
        <v>0.45448</v>
      </c>
      <c r="Y4" s="27">
        <v>0.16361000000000001</v>
      </c>
    </row>
    <row r="5" spans="1:25" x14ac:dyDescent="0.3">
      <c r="T5" s="56"/>
      <c r="U5" t="s">
        <v>338</v>
      </c>
      <c r="V5" s="25">
        <v>9.4703999999999997E-2</v>
      </c>
      <c r="W5" s="25">
        <v>2.768E-2</v>
      </c>
      <c r="X5" s="25">
        <v>0.20655000000000001</v>
      </c>
      <c r="Y5" s="25">
        <v>2.6769999999999999E-2</v>
      </c>
    </row>
    <row r="6" spans="1:25" x14ac:dyDescent="0.3">
      <c r="H6" t="s">
        <v>275</v>
      </c>
      <c r="I6">
        <v>1.4524E-3</v>
      </c>
      <c r="J6" t="s">
        <v>276</v>
      </c>
      <c r="K6">
        <v>3.8088999999999999E-4</v>
      </c>
      <c r="N6" t="s">
        <v>275</v>
      </c>
      <c r="O6">
        <v>9.4240999999999997E-4</v>
      </c>
      <c r="P6" t="s">
        <v>276</v>
      </c>
      <c r="Q6">
        <v>4.7206E-4</v>
      </c>
      <c r="T6" s="56"/>
      <c r="U6" t="s">
        <v>339</v>
      </c>
      <c r="V6" s="4">
        <v>2.0547E-4</v>
      </c>
      <c r="W6" s="4">
        <v>4.7833000000000001E-2</v>
      </c>
      <c r="X6" s="4">
        <v>8.1391999999999998E-32</v>
      </c>
      <c r="Y6" s="25">
        <v>4.9252999999999998E-2</v>
      </c>
    </row>
    <row r="7" spans="1:25" x14ac:dyDescent="0.3">
      <c r="I7" t="s">
        <v>277</v>
      </c>
      <c r="J7">
        <v>3.8132999999999999</v>
      </c>
      <c r="K7" t="s">
        <v>278</v>
      </c>
      <c r="L7" s="4">
        <v>2.0547E-4</v>
      </c>
      <c r="O7" t="s">
        <v>277</v>
      </c>
      <c r="P7">
        <v>1.9964</v>
      </c>
      <c r="Q7" t="s">
        <v>278</v>
      </c>
      <c r="R7" s="4">
        <v>4.7833000000000001E-2</v>
      </c>
      <c r="T7" s="57" t="s">
        <v>337</v>
      </c>
      <c r="U7" s="58"/>
      <c r="V7">
        <v>168</v>
      </c>
      <c r="W7">
        <v>170</v>
      </c>
      <c r="X7">
        <v>624</v>
      </c>
      <c r="Y7">
        <v>171</v>
      </c>
    </row>
    <row r="8" spans="1:25" x14ac:dyDescent="0.3">
      <c r="H8" t="s">
        <v>279</v>
      </c>
      <c r="I8">
        <v>2.0038999999999998</v>
      </c>
      <c r="J8" t="s">
        <v>280</v>
      </c>
      <c r="K8">
        <v>0.25283</v>
      </c>
      <c r="N8" t="s">
        <v>279</v>
      </c>
      <c r="O8">
        <v>0.32800000000000001</v>
      </c>
      <c r="P8" t="s">
        <v>280</v>
      </c>
      <c r="Q8">
        <v>0.31153999999999998</v>
      </c>
      <c r="T8" s="56" t="s">
        <v>341</v>
      </c>
      <c r="U8" t="s">
        <v>340</v>
      </c>
      <c r="V8" s="27">
        <v>0.13691999999999999</v>
      </c>
      <c r="W8" s="27">
        <v>0.21789</v>
      </c>
      <c r="X8" s="27">
        <v>0.30513000000000001</v>
      </c>
      <c r="Y8" s="27">
        <v>0.22245999999999999</v>
      </c>
    </row>
    <row r="9" spans="1:25" x14ac:dyDescent="0.3">
      <c r="T9" s="56"/>
      <c r="U9" t="s">
        <v>338</v>
      </c>
      <c r="V9" s="25">
        <v>1.8747E-2</v>
      </c>
      <c r="W9" s="25">
        <v>4.7475000000000003E-2</v>
      </c>
      <c r="X9" s="25">
        <v>9.3102000000000004E-2</v>
      </c>
      <c r="Y9" s="25">
        <v>4.9486000000000002E-2</v>
      </c>
    </row>
    <row r="10" spans="1:25" x14ac:dyDescent="0.3">
      <c r="H10" t="s">
        <v>281</v>
      </c>
      <c r="N10" t="s">
        <v>281</v>
      </c>
      <c r="T10" s="56"/>
      <c r="U10" t="s">
        <v>339</v>
      </c>
      <c r="V10" s="25">
        <v>7.6768000000000003E-2</v>
      </c>
      <c r="W10" s="25">
        <v>4.3128000000000003E-3</v>
      </c>
      <c r="X10" s="4">
        <v>6.5246000000000004E-15</v>
      </c>
      <c r="Y10" s="25">
        <v>3.4515000000000001E-3</v>
      </c>
    </row>
    <row r="11" spans="1:25" x14ac:dyDescent="0.3">
      <c r="H11" t="s">
        <v>275</v>
      </c>
      <c r="I11" t="s">
        <v>348</v>
      </c>
      <c r="N11" t="s">
        <v>275</v>
      </c>
      <c r="O11" t="s">
        <v>351</v>
      </c>
      <c r="T11" s="57" t="s">
        <v>337</v>
      </c>
      <c r="U11" s="58"/>
      <c r="V11">
        <v>167</v>
      </c>
      <c r="W11">
        <v>172</v>
      </c>
      <c r="X11">
        <v>619</v>
      </c>
      <c r="Y11">
        <v>173</v>
      </c>
    </row>
    <row r="12" spans="1:25" x14ac:dyDescent="0.3">
      <c r="H12" t="s">
        <v>279</v>
      </c>
      <c r="I12" t="s">
        <v>349</v>
      </c>
      <c r="N12" t="s">
        <v>279</v>
      </c>
      <c r="O12" t="s">
        <v>352</v>
      </c>
      <c r="T12" s="56" t="s">
        <v>342</v>
      </c>
      <c r="U12" t="s">
        <v>340</v>
      </c>
      <c r="V12" s="27">
        <v>0.51097000000000004</v>
      </c>
      <c r="W12" s="27">
        <v>0.12620000000000001</v>
      </c>
      <c r="X12" s="27">
        <v>0.65447999999999995</v>
      </c>
      <c r="Y12" s="27">
        <v>0.13267000000000001</v>
      </c>
    </row>
    <row r="13" spans="1:25" x14ac:dyDescent="0.3">
      <c r="T13" s="56"/>
      <c r="U13" t="s">
        <v>338</v>
      </c>
      <c r="V13" s="25">
        <v>0.26108999999999999</v>
      </c>
      <c r="W13" s="25">
        <v>1.5925999999999999E-2</v>
      </c>
      <c r="X13" s="25">
        <v>0.42835000000000001</v>
      </c>
      <c r="Y13" s="25">
        <v>1.7602E-2</v>
      </c>
    </row>
    <row r="14" spans="1:25" x14ac:dyDescent="0.3">
      <c r="H14" t="s">
        <v>282</v>
      </c>
      <c r="N14" t="s">
        <v>282</v>
      </c>
      <c r="T14" s="56"/>
      <c r="U14" t="s">
        <v>339</v>
      </c>
      <c r="V14" s="4">
        <v>1.7206999999999999E-12</v>
      </c>
      <c r="W14" s="25">
        <v>9.9019999999999997E-2</v>
      </c>
      <c r="X14" s="4">
        <v>5.8205999999999998E-77</v>
      </c>
      <c r="Y14" s="25">
        <v>8.1839999999999996E-2</v>
      </c>
    </row>
    <row r="15" spans="1:25" x14ac:dyDescent="0.3">
      <c r="H15" t="s">
        <v>283</v>
      </c>
      <c r="I15">
        <v>0.30774000000000001</v>
      </c>
      <c r="N15" t="s">
        <v>283</v>
      </c>
      <c r="O15">
        <v>0.16636999999999999</v>
      </c>
      <c r="T15" s="57" t="s">
        <v>337</v>
      </c>
      <c r="U15" s="58"/>
      <c r="V15">
        <v>170</v>
      </c>
      <c r="W15">
        <v>173</v>
      </c>
      <c r="X15">
        <v>629</v>
      </c>
      <c r="Y15">
        <v>174</v>
      </c>
    </row>
    <row r="16" spans="1:25" x14ac:dyDescent="0.3">
      <c r="H16" t="s">
        <v>284</v>
      </c>
      <c r="I16">
        <v>9.4703999999999997E-2</v>
      </c>
      <c r="N16" t="s">
        <v>284</v>
      </c>
      <c r="O16">
        <v>2.768E-2</v>
      </c>
      <c r="T16" s="56" t="s">
        <v>343</v>
      </c>
      <c r="U16" t="s">
        <v>340</v>
      </c>
      <c r="V16" s="27">
        <v>-0.26190000000000002</v>
      </c>
      <c r="W16" s="27">
        <v>-0.46117999999999998</v>
      </c>
      <c r="X16" s="27">
        <v>-0.38856000000000002</v>
      </c>
      <c r="Y16" s="27">
        <v>-0.46418999999999999</v>
      </c>
    </row>
    <row r="17" spans="1:25" x14ac:dyDescent="0.3">
      <c r="H17" t="s">
        <v>277</v>
      </c>
      <c r="I17">
        <v>3.8132999999999999</v>
      </c>
      <c r="N17" t="s">
        <v>277</v>
      </c>
      <c r="O17">
        <v>1.9964</v>
      </c>
      <c r="T17" s="56"/>
      <c r="U17" t="s">
        <v>338</v>
      </c>
      <c r="V17" s="25">
        <v>6.8592E-2</v>
      </c>
      <c r="W17" s="25">
        <v>0.21268000000000001</v>
      </c>
      <c r="X17" s="25">
        <v>0.15098</v>
      </c>
      <c r="Y17" s="25">
        <v>0.21546999999999999</v>
      </c>
    </row>
    <row r="18" spans="1:25" x14ac:dyDescent="0.3">
      <c r="H18" t="s">
        <v>285</v>
      </c>
      <c r="I18" s="4">
        <v>2.0547E-4</v>
      </c>
      <c r="N18" t="s">
        <v>285</v>
      </c>
      <c r="O18" s="4">
        <v>4.7833000000000001E-2</v>
      </c>
      <c r="T18" s="56"/>
      <c r="U18" t="s">
        <v>339</v>
      </c>
      <c r="V18" s="25">
        <v>5.6057999999999998E-4</v>
      </c>
      <c r="W18" s="4">
        <v>1.7094999999999999E-10</v>
      </c>
      <c r="X18" s="4">
        <v>3.5800000000000001E-24</v>
      </c>
      <c r="Y18" s="4">
        <v>1.1079E-10</v>
      </c>
    </row>
    <row r="19" spans="1:25" x14ac:dyDescent="0.3">
      <c r="H19" t="s">
        <v>286</v>
      </c>
      <c r="I19">
        <v>2.0000000000000001E-4</v>
      </c>
      <c r="N19" t="s">
        <v>286</v>
      </c>
      <c r="O19">
        <v>4.5499999999999999E-2</v>
      </c>
      <c r="T19" s="57" t="s">
        <v>337</v>
      </c>
      <c r="U19" s="58"/>
      <c r="V19">
        <v>170</v>
      </c>
      <c r="W19">
        <v>173</v>
      </c>
      <c r="X19">
        <v>627</v>
      </c>
      <c r="Y19">
        <v>174</v>
      </c>
    </row>
    <row r="20" spans="1:25" x14ac:dyDescent="0.3">
      <c r="T20" s="56" t="s">
        <v>344</v>
      </c>
      <c r="U20" t="s">
        <v>340</v>
      </c>
      <c r="V20" s="27">
        <v>0.51385999999999998</v>
      </c>
      <c r="W20" s="27">
        <v>0.29876000000000003</v>
      </c>
      <c r="X20" s="27">
        <v>0.60307999999999995</v>
      </c>
      <c r="Y20" s="27">
        <v>0.30456</v>
      </c>
    </row>
    <row r="21" spans="1:25" x14ac:dyDescent="0.3">
      <c r="T21" s="56"/>
      <c r="U21" t="s">
        <v>338</v>
      </c>
      <c r="V21" s="25">
        <v>0.26405000000000001</v>
      </c>
      <c r="W21" s="25">
        <v>8.9259000000000005E-2</v>
      </c>
      <c r="X21" s="25">
        <v>0.36370000000000002</v>
      </c>
      <c r="Y21" s="25">
        <v>9.2756000000000005E-2</v>
      </c>
    </row>
    <row r="22" spans="1:25" x14ac:dyDescent="0.3">
      <c r="T22" s="56"/>
      <c r="U22" t="s">
        <v>339</v>
      </c>
      <c r="V22" s="4">
        <v>7.6968000000000001E-13</v>
      </c>
      <c r="W22" s="4">
        <v>6.5324E-5</v>
      </c>
      <c r="X22" s="4">
        <v>2.3211E-63</v>
      </c>
      <c r="Y22" s="4">
        <v>4.3896000000000001E-5</v>
      </c>
    </row>
    <row r="25" spans="1:25" x14ac:dyDescent="0.3">
      <c r="A25" s="1" t="s">
        <v>148</v>
      </c>
    </row>
    <row r="27" spans="1:25" x14ac:dyDescent="0.3">
      <c r="H27" t="s">
        <v>292</v>
      </c>
      <c r="N27" t="s">
        <v>295</v>
      </c>
    </row>
    <row r="29" spans="1:25" x14ac:dyDescent="0.3">
      <c r="H29" t="s">
        <v>275</v>
      </c>
      <c r="I29">
        <v>0.27967999999999998</v>
      </c>
      <c r="J29" t="s">
        <v>276</v>
      </c>
      <c r="K29">
        <v>0.15705</v>
      </c>
      <c r="N29" t="s">
        <v>275</v>
      </c>
      <c r="O29">
        <v>0.64825999999999995</v>
      </c>
      <c r="P29" t="s">
        <v>276</v>
      </c>
      <c r="Q29">
        <v>0.22403000000000001</v>
      </c>
    </row>
    <row r="30" spans="1:25" x14ac:dyDescent="0.3">
      <c r="I30" t="s">
        <v>277</v>
      </c>
      <c r="J30">
        <v>1.7807999999999999</v>
      </c>
      <c r="K30" t="s">
        <v>278</v>
      </c>
      <c r="L30">
        <v>7.6768000000000003E-2</v>
      </c>
      <c r="O30" t="s">
        <v>277</v>
      </c>
      <c r="P30">
        <v>2.8936999999999999</v>
      </c>
      <c r="Q30" t="s">
        <v>278</v>
      </c>
      <c r="R30">
        <v>4.3128000000000003E-3</v>
      </c>
    </row>
    <row r="31" spans="1:25" x14ac:dyDescent="0.3">
      <c r="H31" t="s">
        <v>279</v>
      </c>
      <c r="I31">
        <v>2.2702</v>
      </c>
      <c r="J31" t="s">
        <v>280</v>
      </c>
      <c r="K31">
        <v>0.41865999999999998</v>
      </c>
      <c r="N31" t="s">
        <v>279</v>
      </c>
      <c r="O31">
        <v>-0.53251000000000004</v>
      </c>
      <c r="P31" t="s">
        <v>280</v>
      </c>
      <c r="Q31">
        <v>0.59655999999999998</v>
      </c>
    </row>
    <row r="33" spans="1:15" x14ac:dyDescent="0.3">
      <c r="H33" t="s">
        <v>281</v>
      </c>
      <c r="N33" t="s">
        <v>281</v>
      </c>
    </row>
    <row r="34" spans="1:15" x14ac:dyDescent="0.3">
      <c r="H34" t="s">
        <v>275</v>
      </c>
      <c r="I34" t="s">
        <v>293</v>
      </c>
      <c r="N34" t="s">
        <v>275</v>
      </c>
      <c r="O34" t="s">
        <v>296</v>
      </c>
    </row>
    <row r="35" spans="1:15" x14ac:dyDescent="0.3">
      <c r="H35" t="s">
        <v>279</v>
      </c>
      <c r="I35" t="s">
        <v>294</v>
      </c>
      <c r="N35" t="s">
        <v>279</v>
      </c>
      <c r="O35" t="s">
        <v>297</v>
      </c>
    </row>
    <row r="37" spans="1:15" x14ac:dyDescent="0.3">
      <c r="H37" t="s">
        <v>282</v>
      </c>
      <c r="N37" t="s">
        <v>282</v>
      </c>
    </row>
    <row r="38" spans="1:15" x14ac:dyDescent="0.3">
      <c r="H38" t="s">
        <v>283</v>
      </c>
      <c r="I38">
        <v>0.13691999999999999</v>
      </c>
      <c r="N38" t="s">
        <v>283</v>
      </c>
      <c r="O38">
        <v>0.21789</v>
      </c>
    </row>
    <row r="39" spans="1:15" x14ac:dyDescent="0.3">
      <c r="H39" t="s">
        <v>284</v>
      </c>
      <c r="I39">
        <v>1.8747E-2</v>
      </c>
      <c r="N39" t="s">
        <v>284</v>
      </c>
      <c r="O39">
        <v>4.7475000000000003E-2</v>
      </c>
    </row>
    <row r="40" spans="1:15" x14ac:dyDescent="0.3">
      <c r="H40" t="s">
        <v>277</v>
      </c>
      <c r="I40">
        <v>1.7807999999999999</v>
      </c>
      <c r="N40" t="s">
        <v>277</v>
      </c>
      <c r="O40">
        <v>2.8936999999999999</v>
      </c>
    </row>
    <row r="41" spans="1:15" x14ac:dyDescent="0.3">
      <c r="H41" t="s">
        <v>285</v>
      </c>
      <c r="I41">
        <v>7.6768000000000003E-2</v>
      </c>
      <c r="N41" t="s">
        <v>285</v>
      </c>
      <c r="O41">
        <v>4.3128000000000003E-3</v>
      </c>
    </row>
    <row r="42" spans="1:15" x14ac:dyDescent="0.3">
      <c r="H42" t="s">
        <v>286</v>
      </c>
      <c r="I42">
        <v>7.7299999999999994E-2</v>
      </c>
      <c r="N42" t="s">
        <v>286</v>
      </c>
      <c r="O42">
        <v>3.3999999999999998E-3</v>
      </c>
    </row>
    <row r="47" spans="1:15" x14ac:dyDescent="0.3">
      <c r="A47" s="1" t="s">
        <v>176</v>
      </c>
    </row>
    <row r="49" spans="8:22" x14ac:dyDescent="0.3">
      <c r="H49" t="s">
        <v>304</v>
      </c>
      <c r="N49" t="s">
        <v>307</v>
      </c>
    </row>
    <row r="51" spans="8:22" x14ac:dyDescent="0.3">
      <c r="H51" t="s">
        <v>275</v>
      </c>
      <c r="I51">
        <v>0.58772999999999997</v>
      </c>
      <c r="J51" t="s">
        <v>276</v>
      </c>
      <c r="K51">
        <v>7.6971999999999999E-2</v>
      </c>
      <c r="N51" t="s">
        <v>275</v>
      </c>
      <c r="O51">
        <v>0.21379000000000001</v>
      </c>
      <c r="P51" t="s">
        <v>276</v>
      </c>
      <c r="Q51">
        <v>0.12889</v>
      </c>
    </row>
    <row r="52" spans="8:22" x14ac:dyDescent="0.3">
      <c r="I52" t="s">
        <v>277</v>
      </c>
      <c r="J52">
        <v>7.6356000000000002</v>
      </c>
      <c r="K52" t="s">
        <v>278</v>
      </c>
      <c r="L52" s="4">
        <v>1.7206999999999999E-12</v>
      </c>
      <c r="O52" t="s">
        <v>277</v>
      </c>
      <c r="P52">
        <v>1.6587000000000001</v>
      </c>
      <c r="Q52" t="s">
        <v>278</v>
      </c>
      <c r="R52">
        <v>9.9019999999999997E-2</v>
      </c>
    </row>
    <row r="53" spans="8:22" x14ac:dyDescent="0.3">
      <c r="H53" t="s">
        <v>279</v>
      </c>
      <c r="I53">
        <v>0.23191999999999999</v>
      </c>
      <c r="J53" t="s">
        <v>280</v>
      </c>
      <c r="K53">
        <v>0.36113000000000001</v>
      </c>
      <c r="N53" t="s">
        <v>279</v>
      </c>
      <c r="O53">
        <v>0.16736999999999999</v>
      </c>
      <c r="P53" t="s">
        <v>280</v>
      </c>
      <c r="Q53">
        <v>0.60184000000000004</v>
      </c>
    </row>
    <row r="55" spans="8:22" x14ac:dyDescent="0.3">
      <c r="H55" t="s">
        <v>281</v>
      </c>
      <c r="N55" t="s">
        <v>281</v>
      </c>
    </row>
    <row r="56" spans="8:22" x14ac:dyDescent="0.3">
      <c r="H56" t="s">
        <v>275</v>
      </c>
      <c r="I56" t="s">
        <v>305</v>
      </c>
      <c r="N56" t="s">
        <v>275</v>
      </c>
      <c r="O56" t="s">
        <v>308</v>
      </c>
    </row>
    <row r="57" spans="8:22" x14ac:dyDescent="0.3">
      <c r="H57" t="s">
        <v>279</v>
      </c>
      <c r="I57" t="s">
        <v>306</v>
      </c>
      <c r="N57" t="s">
        <v>279</v>
      </c>
      <c r="O57" t="s">
        <v>309</v>
      </c>
    </row>
    <row r="59" spans="8:22" x14ac:dyDescent="0.3">
      <c r="H59" t="s">
        <v>282</v>
      </c>
      <c r="N59" t="s">
        <v>282</v>
      </c>
    </row>
    <row r="60" spans="8:22" x14ac:dyDescent="0.3">
      <c r="H60" t="s">
        <v>283</v>
      </c>
      <c r="I60">
        <v>0.51097000000000004</v>
      </c>
      <c r="N60" t="s">
        <v>283</v>
      </c>
      <c r="O60">
        <v>0.12620000000000001</v>
      </c>
    </row>
    <row r="61" spans="8:22" x14ac:dyDescent="0.3">
      <c r="H61" t="s">
        <v>284</v>
      </c>
      <c r="I61">
        <v>0.26108999999999999</v>
      </c>
      <c r="N61" t="s">
        <v>284</v>
      </c>
      <c r="O61">
        <v>1.5925999999999999E-2</v>
      </c>
    </row>
    <row r="62" spans="8:22" x14ac:dyDescent="0.3">
      <c r="H62" t="s">
        <v>277</v>
      </c>
      <c r="I62">
        <v>7.6356000000000002</v>
      </c>
      <c r="N62" t="s">
        <v>277</v>
      </c>
      <c r="O62">
        <v>1.6587000000000001</v>
      </c>
    </row>
    <row r="63" spans="8:22" x14ac:dyDescent="0.3">
      <c r="H63" t="s">
        <v>285</v>
      </c>
      <c r="I63" s="4">
        <v>1.7206999999999999E-12</v>
      </c>
      <c r="N63" t="s">
        <v>285</v>
      </c>
      <c r="O63">
        <v>9.9019999999999997E-2</v>
      </c>
      <c r="V63" s="4"/>
    </row>
    <row r="64" spans="8:22" x14ac:dyDescent="0.3">
      <c r="H64" t="s">
        <v>286</v>
      </c>
      <c r="I64">
        <v>1E-4</v>
      </c>
      <c r="N64" t="s">
        <v>286</v>
      </c>
      <c r="O64">
        <v>0.1003</v>
      </c>
    </row>
    <row r="67" spans="1:22" x14ac:dyDescent="0.3">
      <c r="U67" s="4"/>
      <c r="V67" s="4"/>
    </row>
    <row r="69" spans="1:22" x14ac:dyDescent="0.3">
      <c r="A69" s="1" t="s">
        <v>178</v>
      </c>
    </row>
    <row r="70" spans="1:22" x14ac:dyDescent="0.3">
      <c r="I70" t="s">
        <v>314</v>
      </c>
      <c r="O70" t="s">
        <v>317</v>
      </c>
    </row>
    <row r="72" spans="1:22" x14ac:dyDescent="0.3">
      <c r="I72" t="s">
        <v>275</v>
      </c>
      <c r="J72">
        <v>-0.17058000000000001</v>
      </c>
      <c r="K72" t="s">
        <v>276</v>
      </c>
      <c r="L72">
        <v>4.8496999999999998E-2</v>
      </c>
      <c r="O72" t="s">
        <v>275</v>
      </c>
      <c r="P72">
        <v>-0.44763999999999998</v>
      </c>
      <c r="Q72" t="s">
        <v>276</v>
      </c>
      <c r="R72">
        <v>6.5863000000000005E-2</v>
      </c>
    </row>
    <row r="73" spans="1:22" x14ac:dyDescent="0.3">
      <c r="J73" t="s">
        <v>277</v>
      </c>
      <c r="K73">
        <v>3.5173999999999999</v>
      </c>
      <c r="L73" t="s">
        <v>278</v>
      </c>
      <c r="M73">
        <v>5.6057999999999998E-4</v>
      </c>
      <c r="P73" t="s">
        <v>277</v>
      </c>
      <c r="Q73">
        <v>6.7965999999999998</v>
      </c>
      <c r="R73" t="s">
        <v>278</v>
      </c>
      <c r="S73" s="4">
        <v>1.7094999999999999E-10</v>
      </c>
    </row>
    <row r="74" spans="1:22" x14ac:dyDescent="0.3">
      <c r="I74" t="s">
        <v>279</v>
      </c>
      <c r="J74">
        <v>-0.88785000000000003</v>
      </c>
      <c r="K74" t="s">
        <v>280</v>
      </c>
      <c r="L74">
        <v>1.1107</v>
      </c>
      <c r="O74" t="s">
        <v>279</v>
      </c>
      <c r="P74">
        <v>-9.0643999999999991</v>
      </c>
      <c r="Q74" t="s">
        <v>280</v>
      </c>
      <c r="R74">
        <v>1.5078</v>
      </c>
    </row>
    <row r="76" spans="1:22" x14ac:dyDescent="0.3">
      <c r="I76" t="s">
        <v>281</v>
      </c>
      <c r="O76" t="s">
        <v>281</v>
      </c>
    </row>
    <row r="77" spans="1:22" x14ac:dyDescent="0.3">
      <c r="I77" t="s">
        <v>275</v>
      </c>
      <c r="J77" t="s">
        <v>315</v>
      </c>
      <c r="O77" t="s">
        <v>275</v>
      </c>
      <c r="P77" t="s">
        <v>318</v>
      </c>
    </row>
    <row r="78" spans="1:22" x14ac:dyDescent="0.3">
      <c r="I78" t="s">
        <v>279</v>
      </c>
      <c r="J78" t="s">
        <v>316</v>
      </c>
      <c r="O78" t="s">
        <v>279</v>
      </c>
      <c r="P78" t="s">
        <v>319</v>
      </c>
    </row>
    <row r="80" spans="1:22" x14ac:dyDescent="0.3">
      <c r="I80" t="s">
        <v>282</v>
      </c>
      <c r="O80" t="s">
        <v>282</v>
      </c>
    </row>
    <row r="81" spans="1:19" x14ac:dyDescent="0.3">
      <c r="I81" t="s">
        <v>283</v>
      </c>
      <c r="J81">
        <v>-0.26190000000000002</v>
      </c>
      <c r="O81" t="s">
        <v>283</v>
      </c>
      <c r="P81">
        <v>-0.46117999999999998</v>
      </c>
    </row>
    <row r="82" spans="1:19" x14ac:dyDescent="0.3">
      <c r="I82" t="s">
        <v>284</v>
      </c>
      <c r="J82">
        <v>6.8592E-2</v>
      </c>
      <c r="O82" t="s">
        <v>284</v>
      </c>
      <c r="P82">
        <v>0.21268000000000001</v>
      </c>
    </row>
    <row r="83" spans="1:19" x14ac:dyDescent="0.3">
      <c r="I83" t="s">
        <v>277</v>
      </c>
      <c r="J83">
        <v>-3.5173999999999999</v>
      </c>
      <c r="O83" t="s">
        <v>277</v>
      </c>
      <c r="P83">
        <v>-6.7965999999999998</v>
      </c>
    </row>
    <row r="84" spans="1:19" x14ac:dyDescent="0.3">
      <c r="I84" t="s">
        <v>285</v>
      </c>
      <c r="J84">
        <v>5.6057999999999998E-4</v>
      </c>
      <c r="O84" t="s">
        <v>285</v>
      </c>
      <c r="P84" s="4">
        <v>1.7094999999999999E-10</v>
      </c>
    </row>
    <row r="85" spans="1:19" x14ac:dyDescent="0.3">
      <c r="I85" t="s">
        <v>286</v>
      </c>
      <c r="J85">
        <v>8.0000000000000004E-4</v>
      </c>
      <c r="O85" t="s">
        <v>286</v>
      </c>
      <c r="P85">
        <v>1E-4</v>
      </c>
    </row>
    <row r="91" spans="1:19" x14ac:dyDescent="0.3">
      <c r="A91" s="1" t="s">
        <v>179</v>
      </c>
    </row>
    <row r="93" spans="1:19" x14ac:dyDescent="0.3">
      <c r="I93" t="s">
        <v>320</v>
      </c>
      <c r="O93" t="s">
        <v>327</v>
      </c>
    </row>
    <row r="95" spans="1:19" x14ac:dyDescent="0.3">
      <c r="I95" t="s">
        <v>275</v>
      </c>
      <c r="J95">
        <v>0.24712999999999999</v>
      </c>
      <c r="K95" t="s">
        <v>276</v>
      </c>
      <c r="L95">
        <v>3.1830999999999998E-2</v>
      </c>
      <c r="O95" t="s">
        <v>275</v>
      </c>
      <c r="P95">
        <v>0.2019</v>
      </c>
      <c r="Q95" t="s">
        <v>276</v>
      </c>
      <c r="R95">
        <v>4.9319000000000002E-2</v>
      </c>
    </row>
    <row r="96" spans="1:19" x14ac:dyDescent="0.3">
      <c r="J96" t="s">
        <v>277</v>
      </c>
      <c r="K96">
        <v>7.7637</v>
      </c>
      <c r="L96" t="s">
        <v>278</v>
      </c>
      <c r="M96" s="4">
        <v>7.6968000000000001E-13</v>
      </c>
      <c r="P96" t="s">
        <v>277</v>
      </c>
      <c r="Q96">
        <v>4.0937999999999999</v>
      </c>
      <c r="R96" t="s">
        <v>278</v>
      </c>
      <c r="S96" s="4">
        <v>6.5324E-5</v>
      </c>
    </row>
    <row r="97" spans="9:18" x14ac:dyDescent="0.3">
      <c r="I97" t="s">
        <v>279</v>
      </c>
      <c r="J97">
        <v>14.804</v>
      </c>
      <c r="K97" t="s">
        <v>280</v>
      </c>
      <c r="L97">
        <v>1.5212000000000001</v>
      </c>
      <c r="O97" t="s">
        <v>279</v>
      </c>
      <c r="P97">
        <v>10.827999999999999</v>
      </c>
      <c r="Q97" t="s">
        <v>280</v>
      </c>
      <c r="R97">
        <v>2.3597000000000001</v>
      </c>
    </row>
    <row r="99" spans="9:18" x14ac:dyDescent="0.3">
      <c r="I99" t="s">
        <v>281</v>
      </c>
      <c r="O99" t="s">
        <v>281</v>
      </c>
    </row>
    <row r="100" spans="9:18" x14ac:dyDescent="0.3">
      <c r="I100" t="s">
        <v>275</v>
      </c>
      <c r="J100" t="s">
        <v>321</v>
      </c>
      <c r="O100" t="s">
        <v>275</v>
      </c>
      <c r="P100" t="s">
        <v>328</v>
      </c>
    </row>
    <row r="101" spans="9:18" x14ac:dyDescent="0.3">
      <c r="I101" t="s">
        <v>279</v>
      </c>
      <c r="J101" t="s">
        <v>322</v>
      </c>
      <c r="O101" t="s">
        <v>279</v>
      </c>
      <c r="P101" t="s">
        <v>329</v>
      </c>
    </row>
    <row r="103" spans="9:18" x14ac:dyDescent="0.3">
      <c r="I103" t="s">
        <v>282</v>
      </c>
      <c r="O103" t="s">
        <v>282</v>
      </c>
    </row>
    <row r="104" spans="9:18" x14ac:dyDescent="0.3">
      <c r="I104" t="s">
        <v>283</v>
      </c>
      <c r="J104">
        <v>0.51385999999999998</v>
      </c>
      <c r="O104" t="s">
        <v>283</v>
      </c>
      <c r="P104">
        <v>0.29876000000000003</v>
      </c>
    </row>
    <row r="105" spans="9:18" x14ac:dyDescent="0.3">
      <c r="I105" t="s">
        <v>284</v>
      </c>
      <c r="J105">
        <v>0.26405000000000001</v>
      </c>
      <c r="O105" t="s">
        <v>284</v>
      </c>
      <c r="P105">
        <v>8.9259000000000005E-2</v>
      </c>
    </row>
    <row r="106" spans="9:18" x14ac:dyDescent="0.3">
      <c r="I106" t="s">
        <v>277</v>
      </c>
      <c r="J106">
        <v>7.7637</v>
      </c>
      <c r="O106" t="s">
        <v>277</v>
      </c>
      <c r="P106">
        <v>4.0937999999999999</v>
      </c>
    </row>
    <row r="107" spans="9:18" x14ac:dyDescent="0.3">
      <c r="I107" t="s">
        <v>285</v>
      </c>
      <c r="J107" s="4">
        <v>7.6968000000000001E-13</v>
      </c>
      <c r="O107" t="s">
        <v>285</v>
      </c>
      <c r="P107" s="4">
        <v>6.5324E-5</v>
      </c>
    </row>
    <row r="108" spans="9:18" x14ac:dyDescent="0.3">
      <c r="I108" t="s">
        <v>286</v>
      </c>
      <c r="J108">
        <v>1E-4</v>
      </c>
      <c r="O108" t="s">
        <v>286</v>
      </c>
      <c r="P108">
        <v>1E-4</v>
      </c>
    </row>
    <row r="113" spans="1:20" x14ac:dyDescent="0.3">
      <c r="A113" s="1" t="s">
        <v>833</v>
      </c>
    </row>
    <row r="115" spans="1:20" x14ac:dyDescent="0.3">
      <c r="I115" t="s">
        <v>274</v>
      </c>
      <c r="O115" t="s">
        <v>287</v>
      </c>
      <c r="T115"/>
    </row>
    <row r="116" spans="1:20" x14ac:dyDescent="0.3">
      <c r="T116"/>
    </row>
    <row r="117" spans="1:20" x14ac:dyDescent="0.3">
      <c r="I117" t="s">
        <v>275</v>
      </c>
      <c r="J117">
        <v>2.6570000000000001E-3</v>
      </c>
      <c r="K117" t="s">
        <v>276</v>
      </c>
      <c r="L117">
        <v>2.1331E-4</v>
      </c>
      <c r="O117" t="s">
        <v>275</v>
      </c>
      <c r="P117">
        <v>9.1582000000000002E-4</v>
      </c>
      <c r="Q117" t="s">
        <v>276</v>
      </c>
      <c r="R117">
        <v>4.6177000000000002E-4</v>
      </c>
      <c r="T117"/>
    </row>
    <row r="118" spans="1:20" x14ac:dyDescent="0.3">
      <c r="J118" t="s">
        <v>277</v>
      </c>
      <c r="K118">
        <v>12.456</v>
      </c>
      <c r="L118" t="s">
        <v>278</v>
      </c>
      <c r="M118" s="4">
        <v>8.1391999999999998E-32</v>
      </c>
      <c r="P118" t="s">
        <v>277</v>
      </c>
      <c r="Q118">
        <v>1.9833000000000001</v>
      </c>
      <c r="R118" t="s">
        <v>278</v>
      </c>
      <c r="S118">
        <v>4.9252999999999998E-2</v>
      </c>
      <c r="T118"/>
    </row>
    <row r="119" spans="1:20" x14ac:dyDescent="0.3">
      <c r="I119" t="s">
        <v>279</v>
      </c>
      <c r="J119">
        <v>0.66935</v>
      </c>
      <c r="K119" t="s">
        <v>280</v>
      </c>
      <c r="L119">
        <v>0.1283</v>
      </c>
      <c r="O119" t="s">
        <v>279</v>
      </c>
      <c r="P119">
        <v>0.33221000000000001</v>
      </c>
      <c r="Q119" t="s">
        <v>280</v>
      </c>
      <c r="R119">
        <v>0.30536000000000002</v>
      </c>
      <c r="T119"/>
    </row>
    <row r="120" spans="1:20" x14ac:dyDescent="0.3">
      <c r="T120"/>
    </row>
    <row r="121" spans="1:20" x14ac:dyDescent="0.3">
      <c r="I121" t="s">
        <v>281</v>
      </c>
      <c r="O121" t="s">
        <v>281</v>
      </c>
      <c r="T121"/>
    </row>
    <row r="122" spans="1:20" x14ac:dyDescent="0.3">
      <c r="I122" t="s">
        <v>275</v>
      </c>
      <c r="J122" t="s">
        <v>818</v>
      </c>
      <c r="O122" t="s">
        <v>275</v>
      </c>
      <c r="P122" t="s">
        <v>820</v>
      </c>
      <c r="T122"/>
    </row>
    <row r="123" spans="1:20" x14ac:dyDescent="0.3">
      <c r="I123" t="s">
        <v>279</v>
      </c>
      <c r="J123" t="s">
        <v>819</v>
      </c>
      <c r="O123" t="s">
        <v>279</v>
      </c>
      <c r="P123" t="s">
        <v>821</v>
      </c>
      <c r="T123"/>
    </row>
    <row r="124" spans="1:20" x14ac:dyDescent="0.3">
      <c r="T124"/>
    </row>
    <row r="125" spans="1:20" x14ac:dyDescent="0.3">
      <c r="I125" t="s">
        <v>282</v>
      </c>
      <c r="O125" t="s">
        <v>282</v>
      </c>
      <c r="T125"/>
    </row>
    <row r="126" spans="1:20" x14ac:dyDescent="0.3">
      <c r="I126" t="s">
        <v>283</v>
      </c>
      <c r="J126">
        <v>0.45448</v>
      </c>
      <c r="O126" t="s">
        <v>283</v>
      </c>
      <c r="P126">
        <v>0.16361000000000001</v>
      </c>
      <c r="T126"/>
    </row>
    <row r="127" spans="1:20" x14ac:dyDescent="0.3">
      <c r="I127" t="s">
        <v>284</v>
      </c>
      <c r="J127">
        <v>0.20655000000000001</v>
      </c>
      <c r="O127" t="s">
        <v>284</v>
      </c>
      <c r="P127">
        <v>2.6769999999999999E-2</v>
      </c>
      <c r="T127"/>
    </row>
    <row r="128" spans="1:20" x14ac:dyDescent="0.3">
      <c r="I128" t="s">
        <v>277</v>
      </c>
      <c r="J128">
        <v>12.456</v>
      </c>
      <c r="O128" t="s">
        <v>277</v>
      </c>
      <c r="P128">
        <v>1.9833000000000001</v>
      </c>
      <c r="T128"/>
    </row>
    <row r="129" spans="1:20" x14ac:dyDescent="0.3">
      <c r="I129" t="s">
        <v>285</v>
      </c>
      <c r="J129" s="4">
        <v>8.1391999999999998E-32</v>
      </c>
      <c r="O129" t="s">
        <v>285</v>
      </c>
      <c r="P129">
        <v>4.9252999999999998E-2</v>
      </c>
      <c r="T129"/>
    </row>
    <row r="130" spans="1:20" x14ac:dyDescent="0.3">
      <c r="I130" t="s">
        <v>286</v>
      </c>
      <c r="J130">
        <v>1E-4</v>
      </c>
      <c r="O130" t="s">
        <v>286</v>
      </c>
      <c r="P130">
        <v>4.8000000000000001E-2</v>
      </c>
      <c r="T130"/>
    </row>
    <row r="134" spans="1:20" x14ac:dyDescent="0.3">
      <c r="A134" s="1" t="s">
        <v>832</v>
      </c>
    </row>
    <row r="136" spans="1:20" x14ac:dyDescent="0.3">
      <c r="I136" t="s">
        <v>834</v>
      </c>
      <c r="O136" t="s">
        <v>837</v>
      </c>
    </row>
    <row r="138" spans="1:20" x14ac:dyDescent="0.3">
      <c r="I138" t="s">
        <v>275</v>
      </c>
      <c r="J138">
        <v>0.81921999999999995</v>
      </c>
      <c r="K138" t="s">
        <v>276</v>
      </c>
      <c r="L138">
        <v>0.10252</v>
      </c>
      <c r="O138" t="s">
        <v>275</v>
      </c>
      <c r="P138">
        <v>0.66061000000000003</v>
      </c>
      <c r="Q138" t="s">
        <v>276</v>
      </c>
      <c r="R138">
        <v>0.22270999999999999</v>
      </c>
    </row>
    <row r="139" spans="1:20" x14ac:dyDescent="0.3">
      <c r="J139" t="s">
        <v>277</v>
      </c>
      <c r="K139">
        <v>7.9908999999999999</v>
      </c>
      <c r="L139" t="s">
        <v>278</v>
      </c>
      <c r="M139" s="4">
        <v>6.5246000000000004E-15</v>
      </c>
      <c r="P139" t="s">
        <v>277</v>
      </c>
      <c r="Q139">
        <v>2.9662000000000002</v>
      </c>
      <c r="R139" t="s">
        <v>278</v>
      </c>
      <c r="S139">
        <v>3.4515000000000001E-3</v>
      </c>
    </row>
    <row r="140" spans="1:20" x14ac:dyDescent="0.3">
      <c r="I140" t="s">
        <v>279</v>
      </c>
      <c r="J140">
        <v>0.24357000000000001</v>
      </c>
      <c r="K140" t="s">
        <v>280</v>
      </c>
      <c r="L140">
        <v>0.25551000000000001</v>
      </c>
      <c r="O140" t="s">
        <v>279</v>
      </c>
      <c r="P140">
        <v>-0.56869999999999998</v>
      </c>
      <c r="Q140" t="s">
        <v>280</v>
      </c>
      <c r="R140">
        <v>0.59253999999999996</v>
      </c>
    </row>
    <row r="142" spans="1:20" x14ac:dyDescent="0.3">
      <c r="I142" t="s">
        <v>281</v>
      </c>
      <c r="O142" t="s">
        <v>281</v>
      </c>
    </row>
    <row r="143" spans="1:20" x14ac:dyDescent="0.3">
      <c r="I143" t="s">
        <v>275</v>
      </c>
      <c r="J143" t="s">
        <v>835</v>
      </c>
      <c r="O143" t="s">
        <v>275</v>
      </c>
      <c r="P143" t="s">
        <v>838</v>
      </c>
    </row>
    <row r="144" spans="1:20" x14ac:dyDescent="0.3">
      <c r="I144" t="s">
        <v>279</v>
      </c>
      <c r="J144" t="s">
        <v>836</v>
      </c>
      <c r="O144" t="s">
        <v>279</v>
      </c>
      <c r="P144" t="s">
        <v>839</v>
      </c>
    </row>
    <row r="146" spans="1:19" x14ac:dyDescent="0.3">
      <c r="I146" t="s">
        <v>282</v>
      </c>
      <c r="O146" t="s">
        <v>282</v>
      </c>
    </row>
    <row r="147" spans="1:19" x14ac:dyDescent="0.3">
      <c r="I147" t="s">
        <v>283</v>
      </c>
      <c r="J147">
        <v>0.30513000000000001</v>
      </c>
      <c r="O147" t="s">
        <v>283</v>
      </c>
      <c r="P147">
        <v>0.22245999999999999</v>
      </c>
    </row>
    <row r="148" spans="1:19" x14ac:dyDescent="0.3">
      <c r="I148" t="s">
        <v>284</v>
      </c>
      <c r="J148">
        <v>9.3102000000000004E-2</v>
      </c>
      <c r="O148" t="s">
        <v>284</v>
      </c>
      <c r="P148">
        <v>4.9486000000000002E-2</v>
      </c>
    </row>
    <row r="149" spans="1:19" x14ac:dyDescent="0.3">
      <c r="I149" t="s">
        <v>277</v>
      </c>
      <c r="J149">
        <v>7.9908999999999999</v>
      </c>
      <c r="O149" t="s">
        <v>277</v>
      </c>
      <c r="P149">
        <v>2.9662000000000002</v>
      </c>
    </row>
    <row r="150" spans="1:19" x14ac:dyDescent="0.3">
      <c r="I150" t="s">
        <v>285</v>
      </c>
      <c r="J150" s="4">
        <v>6.5246000000000004E-15</v>
      </c>
      <c r="O150" t="s">
        <v>285</v>
      </c>
      <c r="P150">
        <v>3.4515000000000001E-3</v>
      </c>
    </row>
    <row r="151" spans="1:19" x14ac:dyDescent="0.3">
      <c r="I151" t="s">
        <v>286</v>
      </c>
      <c r="J151">
        <v>1E-4</v>
      </c>
      <c r="O151" t="s">
        <v>286</v>
      </c>
      <c r="P151">
        <v>3.3999999999999998E-3</v>
      </c>
    </row>
    <row r="155" spans="1:19" x14ac:dyDescent="0.3">
      <c r="A155" s="1" t="s">
        <v>846</v>
      </c>
    </row>
    <row r="157" spans="1:19" x14ac:dyDescent="0.3">
      <c r="I157" t="s">
        <v>851</v>
      </c>
      <c r="O157" t="s">
        <v>854</v>
      </c>
    </row>
    <row r="159" spans="1:19" x14ac:dyDescent="0.3">
      <c r="I159" t="s">
        <v>275</v>
      </c>
      <c r="J159">
        <v>0.93089</v>
      </c>
      <c r="K159" t="s">
        <v>276</v>
      </c>
      <c r="L159">
        <v>4.3293999999999999E-2</v>
      </c>
      <c r="O159" t="s">
        <v>275</v>
      </c>
      <c r="P159">
        <v>0.22370000000000001</v>
      </c>
      <c r="Q159" t="s">
        <v>276</v>
      </c>
      <c r="R159">
        <v>0.1278</v>
      </c>
    </row>
    <row r="160" spans="1:19" x14ac:dyDescent="0.3">
      <c r="J160" t="s">
        <v>277</v>
      </c>
      <c r="K160">
        <v>21.501999999999999</v>
      </c>
      <c r="L160" t="s">
        <v>278</v>
      </c>
      <c r="M160" s="4">
        <v>5.8205999999999998E-77</v>
      </c>
      <c r="P160" t="s">
        <v>277</v>
      </c>
      <c r="Q160">
        <v>1.7504</v>
      </c>
      <c r="R160" t="s">
        <v>278</v>
      </c>
      <c r="S160">
        <v>8.1839999999999996E-2</v>
      </c>
    </row>
    <row r="161" spans="1:18" x14ac:dyDescent="0.3">
      <c r="I161" t="s">
        <v>279</v>
      </c>
      <c r="J161">
        <v>-1.6962999999999999</v>
      </c>
      <c r="K161" t="s">
        <v>280</v>
      </c>
      <c r="L161">
        <v>0.18575</v>
      </c>
      <c r="O161" t="s">
        <v>279</v>
      </c>
      <c r="P161">
        <v>0.11768000000000001</v>
      </c>
      <c r="Q161" t="s">
        <v>280</v>
      </c>
      <c r="R161">
        <v>0.59613000000000005</v>
      </c>
    </row>
    <row r="163" spans="1:18" x14ac:dyDescent="0.3">
      <c r="I163" t="s">
        <v>281</v>
      </c>
      <c r="O163" t="s">
        <v>281</v>
      </c>
    </row>
    <row r="164" spans="1:18" x14ac:dyDescent="0.3">
      <c r="I164" t="s">
        <v>275</v>
      </c>
      <c r="J164" t="s">
        <v>852</v>
      </c>
      <c r="O164" t="s">
        <v>275</v>
      </c>
      <c r="P164" t="s">
        <v>855</v>
      </c>
    </row>
    <row r="165" spans="1:18" x14ac:dyDescent="0.3">
      <c r="I165" t="s">
        <v>279</v>
      </c>
      <c r="J165" t="s">
        <v>853</v>
      </c>
      <c r="O165" t="s">
        <v>279</v>
      </c>
      <c r="P165" t="s">
        <v>856</v>
      </c>
    </row>
    <row r="167" spans="1:18" x14ac:dyDescent="0.3">
      <c r="I167" t="s">
        <v>282</v>
      </c>
      <c r="O167" t="s">
        <v>282</v>
      </c>
    </row>
    <row r="168" spans="1:18" x14ac:dyDescent="0.3">
      <c r="I168" t="s">
        <v>283</v>
      </c>
      <c r="J168">
        <v>0.65447999999999995</v>
      </c>
      <c r="O168" t="s">
        <v>283</v>
      </c>
      <c r="P168">
        <v>0.13267000000000001</v>
      </c>
    </row>
    <row r="169" spans="1:18" x14ac:dyDescent="0.3">
      <c r="I169" t="s">
        <v>284</v>
      </c>
      <c r="J169">
        <v>0.42835000000000001</v>
      </c>
      <c r="O169" t="s">
        <v>284</v>
      </c>
      <c r="P169">
        <v>1.7602E-2</v>
      </c>
    </row>
    <row r="170" spans="1:18" x14ac:dyDescent="0.3">
      <c r="I170" t="s">
        <v>277</v>
      </c>
      <c r="J170">
        <v>21.501999999999999</v>
      </c>
      <c r="O170" t="s">
        <v>277</v>
      </c>
      <c r="P170">
        <v>1.7504</v>
      </c>
    </row>
    <row r="171" spans="1:18" x14ac:dyDescent="0.3">
      <c r="I171" t="s">
        <v>285</v>
      </c>
      <c r="J171" s="4">
        <v>5.8205999999999998E-77</v>
      </c>
      <c r="O171" t="s">
        <v>285</v>
      </c>
      <c r="P171">
        <v>8.1839999999999996E-2</v>
      </c>
    </row>
    <row r="172" spans="1:18" x14ac:dyDescent="0.3">
      <c r="I172" t="s">
        <v>286</v>
      </c>
      <c r="J172">
        <v>1E-4</v>
      </c>
      <c r="O172" t="s">
        <v>286</v>
      </c>
      <c r="P172">
        <v>8.2199999999999995E-2</v>
      </c>
    </row>
    <row r="176" spans="1:18" x14ac:dyDescent="0.3">
      <c r="A176" s="1" t="s">
        <v>880</v>
      </c>
    </row>
    <row r="179" spans="9:19" x14ac:dyDescent="0.3">
      <c r="I179" t="s">
        <v>314</v>
      </c>
      <c r="O179" t="s">
        <v>317</v>
      </c>
    </row>
    <row r="181" spans="9:19" x14ac:dyDescent="0.3">
      <c r="I181" t="s">
        <v>275</v>
      </c>
      <c r="J181">
        <v>-0.29910999999999999</v>
      </c>
      <c r="K181" t="s">
        <v>276</v>
      </c>
      <c r="L181">
        <v>2.8282000000000002E-2</v>
      </c>
      <c r="M181" s="4"/>
      <c r="O181" t="s">
        <v>275</v>
      </c>
      <c r="P181">
        <v>-0.44968999999999998</v>
      </c>
      <c r="Q181" t="s">
        <v>276</v>
      </c>
      <c r="R181">
        <v>6.5428E-2</v>
      </c>
      <c r="S181" s="4"/>
    </row>
    <row r="182" spans="9:19" x14ac:dyDescent="0.3">
      <c r="J182" t="s">
        <v>277</v>
      </c>
      <c r="K182">
        <v>10.576000000000001</v>
      </c>
      <c r="L182" t="s">
        <v>278</v>
      </c>
      <c r="M182" s="4">
        <v>3.5800000000000001E-24</v>
      </c>
      <c r="P182" t="s">
        <v>277</v>
      </c>
      <c r="Q182">
        <v>6.8731</v>
      </c>
      <c r="R182" t="s">
        <v>278</v>
      </c>
      <c r="S182" s="4">
        <v>1.1079E-10</v>
      </c>
    </row>
    <row r="183" spans="9:19" x14ac:dyDescent="0.3">
      <c r="I183" t="s">
        <v>279</v>
      </c>
      <c r="J183">
        <v>-4.3621999999999996</v>
      </c>
      <c r="K183" t="s">
        <v>280</v>
      </c>
      <c r="L183">
        <v>0.62765000000000004</v>
      </c>
      <c r="O183" t="s">
        <v>279</v>
      </c>
      <c r="P183">
        <v>-9.1130999999999993</v>
      </c>
      <c r="Q183" t="s">
        <v>280</v>
      </c>
      <c r="R183">
        <v>1.4974000000000001</v>
      </c>
    </row>
    <row r="185" spans="9:19" x14ac:dyDescent="0.3">
      <c r="I185" t="s">
        <v>281</v>
      </c>
      <c r="O185" t="s">
        <v>281</v>
      </c>
    </row>
    <row r="186" spans="9:19" x14ac:dyDescent="0.3">
      <c r="I186" t="s">
        <v>275</v>
      </c>
      <c r="J186" t="s">
        <v>894</v>
      </c>
      <c r="O186" t="s">
        <v>275</v>
      </c>
      <c r="P186" t="s">
        <v>896</v>
      </c>
    </row>
    <row r="187" spans="9:19" x14ac:dyDescent="0.3">
      <c r="I187" t="s">
        <v>279</v>
      </c>
      <c r="J187" t="s">
        <v>895</v>
      </c>
      <c r="O187" t="s">
        <v>279</v>
      </c>
      <c r="P187" t="s">
        <v>897</v>
      </c>
    </row>
    <row r="189" spans="9:19" x14ac:dyDescent="0.3">
      <c r="I189" t="s">
        <v>282</v>
      </c>
      <c r="O189" t="s">
        <v>282</v>
      </c>
    </row>
    <row r="190" spans="9:19" x14ac:dyDescent="0.3">
      <c r="I190" t="s">
        <v>283</v>
      </c>
      <c r="J190">
        <v>-0.38856000000000002</v>
      </c>
      <c r="O190" t="s">
        <v>283</v>
      </c>
      <c r="P190">
        <v>-0.46418999999999999</v>
      </c>
    </row>
    <row r="191" spans="9:19" x14ac:dyDescent="0.3">
      <c r="I191" t="s">
        <v>284</v>
      </c>
      <c r="J191">
        <v>0.15098</v>
      </c>
      <c r="O191" t="s">
        <v>284</v>
      </c>
      <c r="P191">
        <v>0.21546999999999999</v>
      </c>
    </row>
    <row r="192" spans="9:19" x14ac:dyDescent="0.3">
      <c r="I192" t="s">
        <v>277</v>
      </c>
      <c r="J192" s="4">
        <v>-10.576000000000001</v>
      </c>
      <c r="O192" t="s">
        <v>277</v>
      </c>
      <c r="P192" s="4">
        <v>-6.8731</v>
      </c>
    </row>
    <row r="193" spans="1:19" x14ac:dyDescent="0.3">
      <c r="I193" t="s">
        <v>285</v>
      </c>
      <c r="J193" s="4">
        <v>3.5800000000000001E-24</v>
      </c>
      <c r="O193" t="s">
        <v>285</v>
      </c>
      <c r="P193" s="4">
        <v>1.1079E-10</v>
      </c>
    </row>
    <row r="194" spans="1:19" x14ac:dyDescent="0.3">
      <c r="I194" t="s">
        <v>286</v>
      </c>
      <c r="J194">
        <v>1E-4</v>
      </c>
      <c r="O194" t="s">
        <v>286</v>
      </c>
      <c r="P194">
        <v>1E-4</v>
      </c>
    </row>
    <row r="198" spans="1:19" x14ac:dyDescent="0.3">
      <c r="A198" s="1" t="s">
        <v>881</v>
      </c>
    </row>
    <row r="200" spans="1:19" x14ac:dyDescent="0.3">
      <c r="I200" t="s">
        <v>320</v>
      </c>
      <c r="O200" t="s">
        <v>327</v>
      </c>
    </row>
    <row r="202" spans="1:19" x14ac:dyDescent="0.3">
      <c r="I202" t="s">
        <v>275</v>
      </c>
      <c r="J202">
        <v>0.31254999999999999</v>
      </c>
      <c r="K202" t="s">
        <v>276</v>
      </c>
      <c r="L202">
        <v>1.6535999999999999E-2</v>
      </c>
      <c r="O202" t="s">
        <v>275</v>
      </c>
      <c r="P202">
        <v>0.20386000000000001</v>
      </c>
      <c r="Q202" t="s">
        <v>276</v>
      </c>
      <c r="R202">
        <v>4.8613999999999997E-2</v>
      </c>
    </row>
    <row r="203" spans="1:19" x14ac:dyDescent="0.3">
      <c r="J203" t="s">
        <v>277</v>
      </c>
      <c r="K203">
        <v>18.901</v>
      </c>
      <c r="L203" t="s">
        <v>278</v>
      </c>
      <c r="M203" s="4">
        <v>2.3211E-63</v>
      </c>
      <c r="P203" t="s">
        <v>277</v>
      </c>
      <c r="Q203">
        <v>4.1935000000000002</v>
      </c>
      <c r="R203" t="s">
        <v>278</v>
      </c>
      <c r="S203" s="4">
        <v>4.3896000000000001E-5</v>
      </c>
    </row>
    <row r="204" spans="1:19" x14ac:dyDescent="0.3">
      <c r="I204" t="s">
        <v>279</v>
      </c>
      <c r="J204">
        <v>17.443000000000001</v>
      </c>
      <c r="K204" t="s">
        <v>280</v>
      </c>
      <c r="L204">
        <v>0.80398999999999998</v>
      </c>
      <c r="O204" t="s">
        <v>279</v>
      </c>
      <c r="P204">
        <v>10.92</v>
      </c>
      <c r="Q204" t="s">
        <v>280</v>
      </c>
      <c r="R204">
        <v>2.3268</v>
      </c>
    </row>
    <row r="206" spans="1:19" x14ac:dyDescent="0.3">
      <c r="I206" t="s">
        <v>281</v>
      </c>
      <c r="O206" t="s">
        <v>281</v>
      </c>
    </row>
    <row r="207" spans="1:19" x14ac:dyDescent="0.3">
      <c r="I207" t="s">
        <v>275</v>
      </c>
      <c r="J207" t="s">
        <v>898</v>
      </c>
      <c r="O207" t="s">
        <v>275</v>
      </c>
      <c r="P207" t="s">
        <v>900</v>
      </c>
    </row>
    <row r="208" spans="1:19" x14ac:dyDescent="0.3">
      <c r="I208" t="s">
        <v>279</v>
      </c>
      <c r="J208" t="s">
        <v>899</v>
      </c>
      <c r="O208" t="s">
        <v>279</v>
      </c>
      <c r="P208" t="s">
        <v>901</v>
      </c>
    </row>
    <row r="210" spans="9:16" x14ac:dyDescent="0.3">
      <c r="I210" t="s">
        <v>282</v>
      </c>
      <c r="O210" t="s">
        <v>282</v>
      </c>
    </row>
    <row r="211" spans="9:16" x14ac:dyDescent="0.3">
      <c r="I211" t="s">
        <v>283</v>
      </c>
      <c r="J211">
        <v>0.60307999999999995</v>
      </c>
      <c r="O211" t="s">
        <v>283</v>
      </c>
      <c r="P211">
        <v>0.30456</v>
      </c>
    </row>
    <row r="212" spans="9:16" x14ac:dyDescent="0.3">
      <c r="I212" t="s">
        <v>284</v>
      </c>
      <c r="J212">
        <v>0.36370000000000002</v>
      </c>
      <c r="O212" t="s">
        <v>284</v>
      </c>
      <c r="P212">
        <v>9.2756000000000005E-2</v>
      </c>
    </row>
    <row r="213" spans="9:16" x14ac:dyDescent="0.3">
      <c r="I213" t="s">
        <v>277</v>
      </c>
      <c r="J213">
        <v>18.901</v>
      </c>
      <c r="O213" t="s">
        <v>277</v>
      </c>
      <c r="P213">
        <v>4.1935000000000002</v>
      </c>
    </row>
    <row r="214" spans="9:16" x14ac:dyDescent="0.3">
      <c r="I214" t="s">
        <v>285</v>
      </c>
      <c r="J214" s="4">
        <v>2.3211E-63</v>
      </c>
      <c r="O214" t="s">
        <v>285</v>
      </c>
      <c r="P214" s="4">
        <v>4.3896000000000001E-5</v>
      </c>
    </row>
    <row r="215" spans="9:16" x14ac:dyDescent="0.3">
      <c r="I215" t="s">
        <v>286</v>
      </c>
      <c r="J215">
        <v>1E-4</v>
      </c>
      <c r="O215" t="s">
        <v>286</v>
      </c>
      <c r="P215">
        <v>1E-4</v>
      </c>
    </row>
  </sheetData>
  <mergeCells count="10">
    <mergeCell ref="T3:U3"/>
    <mergeCell ref="T7:U7"/>
    <mergeCell ref="T11:U11"/>
    <mergeCell ref="T4:T6"/>
    <mergeCell ref="T8:T10"/>
    <mergeCell ref="T12:T14"/>
    <mergeCell ref="T15:U15"/>
    <mergeCell ref="T16:T18"/>
    <mergeCell ref="T19:U19"/>
    <mergeCell ref="T20:T2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24F4D-6673-49F4-AD50-9C0A5F031EA5}">
  <dimension ref="A1:Z212"/>
  <sheetViews>
    <sheetView workbookViewId="0">
      <selection activeCell="Y2" sqref="Y2:Z22"/>
    </sheetView>
  </sheetViews>
  <sheetFormatPr defaultRowHeight="14.4" x14ac:dyDescent="0.3"/>
  <cols>
    <col min="1" max="1" width="8.88671875" style="1"/>
    <col min="21" max="21" width="13.88671875" customWidth="1"/>
    <col min="22" max="22" width="10.33203125" customWidth="1"/>
    <col min="24" max="24" width="11" customWidth="1"/>
    <col min="25" max="25" width="9.21875" customWidth="1"/>
    <col min="26" max="26" width="11.6640625" customWidth="1"/>
  </cols>
  <sheetData>
    <row r="1" spans="1:26" x14ac:dyDescent="0.3">
      <c r="A1" s="1" t="s">
        <v>1</v>
      </c>
    </row>
    <row r="2" spans="1:26" ht="46.2" customHeight="1" x14ac:dyDescent="0.3">
      <c r="U2" s="2"/>
      <c r="V2" s="2"/>
      <c r="W2" s="2" t="s">
        <v>345</v>
      </c>
      <c r="X2" s="2" t="s">
        <v>346</v>
      </c>
      <c r="Y2" s="23" t="s">
        <v>345</v>
      </c>
      <c r="Z2" s="23" t="s">
        <v>346</v>
      </c>
    </row>
    <row r="3" spans="1:26" x14ac:dyDescent="0.3">
      <c r="H3" t="s">
        <v>274</v>
      </c>
      <c r="N3" t="s">
        <v>287</v>
      </c>
      <c r="U3" s="57" t="s">
        <v>337</v>
      </c>
      <c r="V3" s="58"/>
      <c r="W3" s="11">
        <v>136</v>
      </c>
      <c r="X3">
        <v>144</v>
      </c>
      <c r="Y3">
        <v>557</v>
      </c>
      <c r="Z3">
        <v>147</v>
      </c>
    </row>
    <row r="4" spans="1:26" x14ac:dyDescent="0.3">
      <c r="U4" s="56" t="s">
        <v>334</v>
      </c>
      <c r="V4" t="s">
        <v>340</v>
      </c>
      <c r="W4" s="27">
        <v>0.40106000000000003</v>
      </c>
      <c r="X4" s="27">
        <v>0.14784</v>
      </c>
      <c r="Y4" s="27">
        <v>0.44601000000000002</v>
      </c>
      <c r="Z4" s="27">
        <v>0.15545</v>
      </c>
    </row>
    <row r="5" spans="1:26" x14ac:dyDescent="0.3">
      <c r="H5" t="s">
        <v>275</v>
      </c>
      <c r="I5">
        <v>6.6514000000000005E-4</v>
      </c>
      <c r="J5" t="s">
        <v>276</v>
      </c>
      <c r="K5">
        <v>1.3027000000000001E-4</v>
      </c>
      <c r="N5" t="s">
        <v>275</v>
      </c>
      <c r="O5">
        <v>7.2583000000000001E-4</v>
      </c>
      <c r="P5" t="s">
        <v>276</v>
      </c>
      <c r="Q5">
        <v>4.0464E-4</v>
      </c>
      <c r="U5" s="56"/>
      <c r="V5" t="s">
        <v>338</v>
      </c>
      <c r="W5" s="25">
        <v>0.16084999999999999</v>
      </c>
      <c r="X5" s="25">
        <v>2.1856E-2</v>
      </c>
      <c r="Y5" s="25">
        <v>0.19893</v>
      </c>
      <c r="Z5" s="25">
        <v>2.4164000000000001E-2</v>
      </c>
    </row>
    <row r="6" spans="1:26" x14ac:dyDescent="0.3">
      <c r="I6" t="s">
        <v>277</v>
      </c>
      <c r="J6">
        <v>5.1056999999999997</v>
      </c>
      <c r="K6" t="s">
        <v>278</v>
      </c>
      <c r="L6" s="4">
        <v>1.0894999999999999E-6</v>
      </c>
      <c r="O6" t="s">
        <v>277</v>
      </c>
      <c r="P6">
        <v>1.7938000000000001</v>
      </c>
      <c r="Q6" t="s">
        <v>278</v>
      </c>
      <c r="R6">
        <v>7.4948000000000001E-2</v>
      </c>
      <c r="U6" s="56"/>
      <c r="V6" t="s">
        <v>339</v>
      </c>
      <c r="W6" s="4">
        <v>1.0894999999999999E-6</v>
      </c>
      <c r="X6" s="25">
        <v>7.4948000000000001E-2</v>
      </c>
      <c r="Y6" s="4">
        <v>1.4978000000000001E-29</v>
      </c>
      <c r="Z6">
        <v>6.0100000000000001E-2</v>
      </c>
    </row>
    <row r="7" spans="1:26" x14ac:dyDescent="0.3">
      <c r="H7" t="s">
        <v>279</v>
      </c>
      <c r="I7">
        <v>1.8424</v>
      </c>
      <c r="J7" t="s">
        <v>280</v>
      </c>
      <c r="K7">
        <v>8.6512000000000006E-2</v>
      </c>
      <c r="N7" t="s">
        <v>279</v>
      </c>
      <c r="O7">
        <v>0.32222000000000001</v>
      </c>
      <c r="P7" t="s">
        <v>280</v>
      </c>
      <c r="Q7">
        <v>0.26843</v>
      </c>
      <c r="U7" s="57" t="s">
        <v>337</v>
      </c>
      <c r="V7" s="58"/>
      <c r="W7">
        <v>161</v>
      </c>
      <c r="X7">
        <v>170</v>
      </c>
      <c r="Y7">
        <v>605</v>
      </c>
      <c r="Z7">
        <v>171</v>
      </c>
    </row>
    <row r="8" spans="1:26" x14ac:dyDescent="0.3">
      <c r="U8" s="56" t="s">
        <v>341</v>
      </c>
      <c r="V8" t="s">
        <v>340</v>
      </c>
      <c r="W8" s="27">
        <v>0.24840999999999999</v>
      </c>
      <c r="X8" s="27">
        <v>0.22417000000000001</v>
      </c>
      <c r="Y8" s="27">
        <v>0.28954999999999997</v>
      </c>
      <c r="Z8" s="27">
        <v>0.23058999999999999</v>
      </c>
    </row>
    <row r="9" spans="1:26" x14ac:dyDescent="0.3">
      <c r="H9" t="s">
        <v>281</v>
      </c>
      <c r="N9" t="s">
        <v>281</v>
      </c>
      <c r="U9" s="56"/>
      <c r="V9" t="s">
        <v>338</v>
      </c>
      <c r="W9" s="25">
        <v>6.1706999999999998E-2</v>
      </c>
      <c r="X9" s="25">
        <v>5.0252999999999999E-2</v>
      </c>
      <c r="Y9" s="25">
        <v>8.3836999999999995E-2</v>
      </c>
      <c r="Z9" s="25">
        <v>5.3172999999999998E-2</v>
      </c>
    </row>
    <row r="10" spans="1:26" x14ac:dyDescent="0.3">
      <c r="H10" t="s">
        <v>275</v>
      </c>
      <c r="I10" t="s">
        <v>288</v>
      </c>
      <c r="N10" t="s">
        <v>275</v>
      </c>
      <c r="O10" t="s">
        <v>290</v>
      </c>
      <c r="U10" s="56"/>
      <c r="V10" t="s">
        <v>339</v>
      </c>
      <c r="W10" s="25">
        <v>1.4862E-3</v>
      </c>
      <c r="X10" s="25">
        <v>3.2951999999999999E-3</v>
      </c>
      <c r="Y10" s="4">
        <v>3.7768999999999998E-13</v>
      </c>
      <c r="Z10" s="25">
        <v>2.4112000000000001E-3</v>
      </c>
    </row>
    <row r="11" spans="1:26" x14ac:dyDescent="0.3">
      <c r="H11" t="s">
        <v>279</v>
      </c>
      <c r="I11" t="s">
        <v>289</v>
      </c>
      <c r="N11" t="s">
        <v>279</v>
      </c>
      <c r="O11" t="s">
        <v>291</v>
      </c>
      <c r="U11" s="57" t="s">
        <v>337</v>
      </c>
      <c r="V11" s="58"/>
      <c r="W11">
        <v>158</v>
      </c>
      <c r="X11">
        <v>172</v>
      </c>
      <c r="Y11">
        <v>611</v>
      </c>
      <c r="Z11">
        <v>173</v>
      </c>
    </row>
    <row r="12" spans="1:26" x14ac:dyDescent="0.3">
      <c r="U12" s="56" t="s">
        <v>342</v>
      </c>
      <c r="V12" t="s">
        <v>340</v>
      </c>
      <c r="W12" s="27">
        <v>0.42287999999999998</v>
      </c>
      <c r="X12" s="27">
        <v>0.11767</v>
      </c>
      <c r="Y12" s="27">
        <v>0.56943999999999995</v>
      </c>
      <c r="Z12" s="27">
        <v>0.12695999999999999</v>
      </c>
    </row>
    <row r="13" spans="1:26" x14ac:dyDescent="0.3">
      <c r="H13" t="s">
        <v>282</v>
      </c>
      <c r="N13" t="s">
        <v>282</v>
      </c>
      <c r="U13" s="56"/>
      <c r="V13" t="s">
        <v>338</v>
      </c>
      <c r="W13" s="25">
        <v>0.17882999999999999</v>
      </c>
      <c r="X13" s="25">
        <v>1.3845E-2</v>
      </c>
      <c r="Y13" s="25">
        <v>0.32425999999999999</v>
      </c>
      <c r="Z13" s="25">
        <v>1.6119000000000001E-2</v>
      </c>
    </row>
    <row r="14" spans="1:26" x14ac:dyDescent="0.3">
      <c r="H14" t="s">
        <v>283</v>
      </c>
      <c r="I14">
        <v>0.40106000000000003</v>
      </c>
      <c r="N14" t="s">
        <v>283</v>
      </c>
      <c r="O14">
        <v>0.14784</v>
      </c>
      <c r="U14" s="56"/>
      <c r="V14" t="s">
        <v>339</v>
      </c>
      <c r="W14" s="4">
        <v>3.1089000000000001E-8</v>
      </c>
      <c r="X14" s="25">
        <v>0.12422999999999999</v>
      </c>
      <c r="Y14" s="4">
        <v>8.3368000000000006E-54</v>
      </c>
      <c r="Z14" s="25">
        <v>9.5999000000000001E-2</v>
      </c>
    </row>
    <row r="15" spans="1:26" x14ac:dyDescent="0.3">
      <c r="H15" t="s">
        <v>284</v>
      </c>
      <c r="I15">
        <v>0.16084999999999999</v>
      </c>
      <c r="N15" t="s">
        <v>284</v>
      </c>
      <c r="O15">
        <v>2.1856E-2</v>
      </c>
      <c r="U15" s="57" t="s">
        <v>337</v>
      </c>
      <c r="V15" s="58"/>
      <c r="W15">
        <v>164</v>
      </c>
      <c r="X15">
        <v>173</v>
      </c>
      <c r="Y15">
        <v>605</v>
      </c>
      <c r="Z15" s="28">
        <v>174</v>
      </c>
    </row>
    <row r="16" spans="1:26" x14ac:dyDescent="0.3">
      <c r="H16" t="s">
        <v>277</v>
      </c>
      <c r="I16">
        <v>5.1056999999999997</v>
      </c>
      <c r="N16" t="s">
        <v>277</v>
      </c>
      <c r="O16">
        <v>1.7938000000000001</v>
      </c>
      <c r="Q16" s="4"/>
      <c r="U16" s="56" t="s">
        <v>343</v>
      </c>
      <c r="V16" t="s">
        <v>340</v>
      </c>
      <c r="W16" s="27">
        <v>-0.35367999999999999</v>
      </c>
      <c r="X16" s="27">
        <v>-0.38319999999999999</v>
      </c>
      <c r="Y16" s="27">
        <v>-0.38344</v>
      </c>
      <c r="Z16" s="27">
        <v>-0.38822000000000001</v>
      </c>
    </row>
    <row r="17" spans="1:26" x14ac:dyDescent="0.3">
      <c r="H17" t="s">
        <v>285</v>
      </c>
      <c r="I17" s="4">
        <v>1.0894999999999999E-6</v>
      </c>
      <c r="N17" t="s">
        <v>285</v>
      </c>
      <c r="O17">
        <v>7.4948000000000001E-2</v>
      </c>
      <c r="U17" s="56"/>
      <c r="V17" t="s">
        <v>338</v>
      </c>
      <c r="W17" s="25">
        <v>0.12509000000000001</v>
      </c>
      <c r="X17" s="25">
        <v>0.14684</v>
      </c>
      <c r="Y17" s="25">
        <v>0.14702999999999999</v>
      </c>
      <c r="Z17" s="25">
        <v>0.15071999999999999</v>
      </c>
    </row>
    <row r="18" spans="1:26" x14ac:dyDescent="0.3">
      <c r="H18" t="s">
        <v>286</v>
      </c>
      <c r="I18">
        <v>1E-4</v>
      </c>
      <c r="N18" t="s">
        <v>286</v>
      </c>
      <c r="O18">
        <v>7.4099999999999999E-2</v>
      </c>
      <c r="U18" s="56"/>
      <c r="V18" t="s">
        <v>339</v>
      </c>
      <c r="W18" s="4">
        <v>3.3886999999999998E-6</v>
      </c>
      <c r="X18" s="4">
        <v>1.9539999999999999E-7</v>
      </c>
      <c r="Y18" s="4">
        <v>1.2603999999999999E-22</v>
      </c>
      <c r="Z18" s="4">
        <v>1.2018999999999999E-7</v>
      </c>
    </row>
    <row r="19" spans="1:26" x14ac:dyDescent="0.3">
      <c r="U19" s="57" t="s">
        <v>337</v>
      </c>
      <c r="V19" s="58"/>
      <c r="W19">
        <v>167</v>
      </c>
      <c r="X19">
        <v>173</v>
      </c>
      <c r="Y19">
        <v>602</v>
      </c>
      <c r="Z19">
        <v>174</v>
      </c>
    </row>
    <row r="20" spans="1:26" x14ac:dyDescent="0.3">
      <c r="U20" s="56" t="s">
        <v>344</v>
      </c>
      <c r="V20" t="s">
        <v>340</v>
      </c>
      <c r="W20" s="26">
        <v>0.50490999999999997</v>
      </c>
      <c r="X20" s="26">
        <v>0.28859000000000001</v>
      </c>
      <c r="Y20" s="27">
        <v>0.55801000000000001</v>
      </c>
      <c r="Z20" s="27">
        <v>0.29781999999999997</v>
      </c>
    </row>
    <row r="21" spans="1:26" x14ac:dyDescent="0.3">
      <c r="U21" s="56"/>
      <c r="V21" t="s">
        <v>338</v>
      </c>
      <c r="W21" s="25">
        <v>0.25492999999999999</v>
      </c>
      <c r="X21" s="25">
        <v>8.3282999999999996E-2</v>
      </c>
      <c r="Y21" s="25">
        <v>0.31137999999999999</v>
      </c>
      <c r="Z21" s="25">
        <v>8.8697999999999999E-2</v>
      </c>
    </row>
    <row r="22" spans="1:26" x14ac:dyDescent="0.3">
      <c r="U22" s="56"/>
      <c r="V22" t="s">
        <v>339</v>
      </c>
      <c r="W22" s="4">
        <v>3.4532999999999998E-12</v>
      </c>
      <c r="X22" s="25">
        <v>1.1786999999999999E-4</v>
      </c>
      <c r="Y22" s="4">
        <v>6.3032999999999999E-53</v>
      </c>
      <c r="Z22" s="4">
        <v>6.5746000000000004E-5</v>
      </c>
    </row>
    <row r="23" spans="1:26" x14ac:dyDescent="0.3">
      <c r="A23" s="1" t="s">
        <v>148</v>
      </c>
    </row>
    <row r="25" spans="1:26" x14ac:dyDescent="0.3">
      <c r="H25" t="s">
        <v>298</v>
      </c>
      <c r="N25" t="s">
        <v>301</v>
      </c>
    </row>
    <row r="27" spans="1:26" x14ac:dyDescent="0.3">
      <c r="H27" t="s">
        <v>275</v>
      </c>
      <c r="I27">
        <v>0.15636</v>
      </c>
      <c r="J27" t="s">
        <v>276</v>
      </c>
      <c r="K27">
        <v>4.8351999999999999E-2</v>
      </c>
      <c r="N27" t="s">
        <v>275</v>
      </c>
      <c r="O27">
        <v>0.48718</v>
      </c>
      <c r="P27" t="s">
        <v>276</v>
      </c>
      <c r="Q27">
        <v>0.16339999999999999</v>
      </c>
    </row>
    <row r="28" spans="1:26" x14ac:dyDescent="0.3">
      <c r="I28" t="s">
        <v>277</v>
      </c>
      <c r="J28">
        <v>3.2336999999999998</v>
      </c>
      <c r="K28" t="s">
        <v>278</v>
      </c>
      <c r="L28">
        <v>1.4862E-3</v>
      </c>
      <c r="O28" t="s">
        <v>277</v>
      </c>
      <c r="P28">
        <v>2.9815</v>
      </c>
      <c r="Q28" t="s">
        <v>278</v>
      </c>
      <c r="R28">
        <v>3.2951999999999999E-3</v>
      </c>
    </row>
    <row r="29" spans="1:26" x14ac:dyDescent="0.3">
      <c r="H29" t="s">
        <v>279</v>
      </c>
      <c r="I29">
        <v>1.8939999999999999</v>
      </c>
      <c r="J29" t="s">
        <v>280</v>
      </c>
      <c r="K29">
        <v>0.12887000000000001</v>
      </c>
      <c r="N29" t="s">
        <v>279</v>
      </c>
      <c r="O29">
        <v>-0.38747999999999999</v>
      </c>
      <c r="P29" t="s">
        <v>280</v>
      </c>
      <c r="Q29">
        <v>0.43512000000000001</v>
      </c>
    </row>
    <row r="31" spans="1:26" x14ac:dyDescent="0.3">
      <c r="H31" t="s">
        <v>281</v>
      </c>
      <c r="N31" t="s">
        <v>281</v>
      </c>
    </row>
    <row r="32" spans="1:26" x14ac:dyDescent="0.3">
      <c r="H32" t="s">
        <v>275</v>
      </c>
      <c r="I32" t="s">
        <v>299</v>
      </c>
      <c r="N32" t="s">
        <v>275</v>
      </c>
      <c r="O32" t="s">
        <v>302</v>
      </c>
    </row>
    <row r="33" spans="1:15" x14ac:dyDescent="0.3">
      <c r="H33" t="s">
        <v>279</v>
      </c>
      <c r="I33" t="s">
        <v>300</v>
      </c>
      <c r="N33" t="s">
        <v>279</v>
      </c>
      <c r="O33" t="s">
        <v>303</v>
      </c>
    </row>
    <row r="35" spans="1:15" x14ac:dyDescent="0.3">
      <c r="H35" t="s">
        <v>282</v>
      </c>
      <c r="N35" t="s">
        <v>282</v>
      </c>
    </row>
    <row r="36" spans="1:15" x14ac:dyDescent="0.3">
      <c r="H36" t="s">
        <v>283</v>
      </c>
      <c r="I36">
        <v>0.24840999999999999</v>
      </c>
      <c r="N36" t="s">
        <v>283</v>
      </c>
      <c r="O36">
        <v>0.22417000000000001</v>
      </c>
    </row>
    <row r="37" spans="1:15" x14ac:dyDescent="0.3">
      <c r="H37" t="s">
        <v>284</v>
      </c>
      <c r="I37">
        <v>6.1706999999999998E-2</v>
      </c>
      <c r="N37" t="s">
        <v>284</v>
      </c>
      <c r="O37">
        <v>5.0252999999999999E-2</v>
      </c>
    </row>
    <row r="38" spans="1:15" x14ac:dyDescent="0.3">
      <c r="H38" t="s">
        <v>277</v>
      </c>
      <c r="I38">
        <v>3.2336999999999998</v>
      </c>
      <c r="N38" t="s">
        <v>277</v>
      </c>
      <c r="O38">
        <v>2.9815</v>
      </c>
    </row>
    <row r="39" spans="1:15" x14ac:dyDescent="0.3">
      <c r="H39" t="s">
        <v>285</v>
      </c>
      <c r="I39">
        <v>1.4862E-3</v>
      </c>
      <c r="N39" t="s">
        <v>285</v>
      </c>
      <c r="O39">
        <v>3.2951999999999999E-3</v>
      </c>
    </row>
    <row r="40" spans="1:15" x14ac:dyDescent="0.3">
      <c r="H40" t="s">
        <v>286</v>
      </c>
      <c r="I40">
        <v>1.5E-3</v>
      </c>
      <c r="N40" t="s">
        <v>286</v>
      </c>
      <c r="O40">
        <v>2.8E-3</v>
      </c>
    </row>
    <row r="45" spans="1:15" x14ac:dyDescent="0.3">
      <c r="A45" s="1" t="s">
        <v>176</v>
      </c>
    </row>
    <row r="47" spans="1:15" x14ac:dyDescent="0.3">
      <c r="H47" t="s">
        <v>304</v>
      </c>
      <c r="N47" t="s">
        <v>307</v>
      </c>
    </row>
    <row r="49" spans="8:18" x14ac:dyDescent="0.3">
      <c r="H49" t="s">
        <v>275</v>
      </c>
      <c r="I49">
        <v>0.15576999999999999</v>
      </c>
      <c r="J49" t="s">
        <v>276</v>
      </c>
      <c r="K49">
        <v>2.6724999999999999E-2</v>
      </c>
      <c r="N49" t="s">
        <v>275</v>
      </c>
      <c r="O49">
        <v>0.14735999999999999</v>
      </c>
      <c r="P49" t="s">
        <v>276</v>
      </c>
      <c r="Q49">
        <v>9.5387E-2</v>
      </c>
    </row>
    <row r="50" spans="8:18" x14ac:dyDescent="0.3">
      <c r="I50" t="s">
        <v>277</v>
      </c>
      <c r="J50">
        <v>5.8285</v>
      </c>
      <c r="K50" t="s">
        <v>278</v>
      </c>
      <c r="L50" s="4">
        <v>3.1089000000000001E-8</v>
      </c>
      <c r="O50" t="s">
        <v>277</v>
      </c>
      <c r="P50">
        <v>1.5448999999999999</v>
      </c>
      <c r="Q50" t="s">
        <v>278</v>
      </c>
      <c r="R50">
        <v>0.12422999999999999</v>
      </c>
    </row>
    <row r="51" spans="8:18" x14ac:dyDescent="0.3">
      <c r="H51" t="s">
        <v>279</v>
      </c>
      <c r="I51">
        <v>1.5771999999999999</v>
      </c>
      <c r="J51" t="s">
        <v>280</v>
      </c>
      <c r="K51">
        <v>0.12572</v>
      </c>
      <c r="N51" t="s">
        <v>279</v>
      </c>
      <c r="O51">
        <v>0.20058999999999999</v>
      </c>
      <c r="P51" t="s">
        <v>280</v>
      </c>
      <c r="Q51">
        <v>0.44540000000000002</v>
      </c>
    </row>
    <row r="53" spans="8:18" x14ac:dyDescent="0.3">
      <c r="H53" t="s">
        <v>281</v>
      </c>
      <c r="N53" t="s">
        <v>281</v>
      </c>
    </row>
    <row r="54" spans="8:18" x14ac:dyDescent="0.3">
      <c r="H54" t="s">
        <v>275</v>
      </c>
      <c r="I54" t="s">
        <v>310</v>
      </c>
      <c r="N54" t="s">
        <v>275</v>
      </c>
      <c r="O54" t="s">
        <v>312</v>
      </c>
    </row>
    <row r="55" spans="8:18" x14ac:dyDescent="0.3">
      <c r="H55" t="s">
        <v>279</v>
      </c>
      <c r="I55" t="s">
        <v>311</v>
      </c>
      <c r="N55" t="s">
        <v>279</v>
      </c>
      <c r="O55" t="s">
        <v>313</v>
      </c>
    </row>
    <row r="57" spans="8:18" x14ac:dyDescent="0.3">
      <c r="H57" t="s">
        <v>282</v>
      </c>
      <c r="N57" t="s">
        <v>282</v>
      </c>
    </row>
    <row r="58" spans="8:18" x14ac:dyDescent="0.3">
      <c r="H58" t="s">
        <v>283</v>
      </c>
      <c r="I58">
        <v>0.42287999999999998</v>
      </c>
      <c r="N58" t="s">
        <v>283</v>
      </c>
      <c r="O58">
        <v>0.11767</v>
      </c>
    </row>
    <row r="59" spans="8:18" x14ac:dyDescent="0.3">
      <c r="H59" t="s">
        <v>284</v>
      </c>
      <c r="I59">
        <v>0.17882999999999999</v>
      </c>
      <c r="N59" t="s">
        <v>284</v>
      </c>
      <c r="O59">
        <v>1.3845E-2</v>
      </c>
    </row>
    <row r="60" spans="8:18" x14ac:dyDescent="0.3">
      <c r="H60" t="s">
        <v>277</v>
      </c>
      <c r="I60">
        <v>5.8285</v>
      </c>
      <c r="N60" t="s">
        <v>277</v>
      </c>
      <c r="O60">
        <v>1.5448999999999999</v>
      </c>
    </row>
    <row r="61" spans="8:18" x14ac:dyDescent="0.3">
      <c r="H61" t="s">
        <v>285</v>
      </c>
      <c r="I61" s="4">
        <v>3.1089000000000001E-8</v>
      </c>
      <c r="N61" t="s">
        <v>285</v>
      </c>
      <c r="O61">
        <v>0.12422999999999999</v>
      </c>
    </row>
    <row r="62" spans="8:18" x14ac:dyDescent="0.3">
      <c r="H62" t="s">
        <v>286</v>
      </c>
      <c r="I62">
        <v>1E-4</v>
      </c>
      <c r="N62" t="s">
        <v>286</v>
      </c>
      <c r="O62">
        <v>0.12809999999999999</v>
      </c>
    </row>
    <row r="66" spans="1:18" x14ac:dyDescent="0.3">
      <c r="A66" s="1" t="s">
        <v>178</v>
      </c>
    </row>
    <row r="69" spans="1:18" x14ac:dyDescent="0.3">
      <c r="H69" t="s">
        <v>314</v>
      </c>
      <c r="N69" t="s">
        <v>317</v>
      </c>
    </row>
    <row r="71" spans="1:18" x14ac:dyDescent="0.3">
      <c r="H71" t="s">
        <v>275</v>
      </c>
      <c r="I71">
        <v>-7.5721999999999998E-2</v>
      </c>
      <c r="J71" t="s">
        <v>276</v>
      </c>
      <c r="K71">
        <v>1.5734000000000001E-2</v>
      </c>
      <c r="N71" t="s">
        <v>275</v>
      </c>
      <c r="O71">
        <v>-0.27322999999999997</v>
      </c>
      <c r="P71" t="s">
        <v>276</v>
      </c>
      <c r="Q71">
        <v>5.0365E-2</v>
      </c>
    </row>
    <row r="72" spans="1:18" x14ac:dyDescent="0.3">
      <c r="I72" t="s">
        <v>277</v>
      </c>
      <c r="J72">
        <v>4.8127000000000004</v>
      </c>
      <c r="K72" t="s">
        <v>278</v>
      </c>
      <c r="L72" s="4">
        <v>3.3886999999999998E-6</v>
      </c>
      <c r="O72" t="s">
        <v>277</v>
      </c>
      <c r="P72">
        <v>5.4250999999999996</v>
      </c>
      <c r="Q72" t="s">
        <v>278</v>
      </c>
      <c r="R72" s="4">
        <v>1.9539999999999999E-7</v>
      </c>
    </row>
    <row r="73" spans="1:18" x14ac:dyDescent="0.3">
      <c r="H73" t="s">
        <v>279</v>
      </c>
      <c r="I73">
        <v>0.57016999999999995</v>
      </c>
      <c r="J73" t="s">
        <v>280</v>
      </c>
      <c r="K73">
        <v>0.36013000000000001</v>
      </c>
      <c r="N73" t="s">
        <v>279</v>
      </c>
      <c r="O73">
        <v>-5.3563000000000001</v>
      </c>
      <c r="P73" t="s">
        <v>280</v>
      </c>
      <c r="Q73">
        <v>1.153</v>
      </c>
    </row>
    <row r="75" spans="1:18" x14ac:dyDescent="0.3">
      <c r="H75" t="s">
        <v>281</v>
      </c>
      <c r="N75" t="s">
        <v>281</v>
      </c>
    </row>
    <row r="76" spans="1:18" x14ac:dyDescent="0.3">
      <c r="H76" t="s">
        <v>275</v>
      </c>
      <c r="I76" t="s">
        <v>323</v>
      </c>
      <c r="N76" t="s">
        <v>275</v>
      </c>
      <c r="O76" t="s">
        <v>325</v>
      </c>
    </row>
    <row r="77" spans="1:18" x14ac:dyDescent="0.3">
      <c r="H77" t="s">
        <v>279</v>
      </c>
      <c r="I77" t="s">
        <v>324</v>
      </c>
      <c r="N77" t="s">
        <v>279</v>
      </c>
      <c r="O77" t="s">
        <v>326</v>
      </c>
    </row>
    <row r="79" spans="1:18" x14ac:dyDescent="0.3">
      <c r="H79" t="s">
        <v>282</v>
      </c>
      <c r="N79" t="s">
        <v>282</v>
      </c>
    </row>
    <row r="80" spans="1:18" x14ac:dyDescent="0.3">
      <c r="H80" t="s">
        <v>283</v>
      </c>
      <c r="I80">
        <v>-0.35367999999999999</v>
      </c>
      <c r="N80" t="s">
        <v>283</v>
      </c>
      <c r="O80">
        <v>-0.38319999999999999</v>
      </c>
    </row>
    <row r="81" spans="1:18" x14ac:dyDescent="0.3">
      <c r="H81" t="s">
        <v>284</v>
      </c>
      <c r="I81">
        <v>0.12509000000000001</v>
      </c>
      <c r="N81" t="s">
        <v>284</v>
      </c>
      <c r="O81">
        <v>0.14684</v>
      </c>
    </row>
    <row r="82" spans="1:18" x14ac:dyDescent="0.3">
      <c r="H82" t="s">
        <v>277</v>
      </c>
      <c r="I82">
        <v>-4.8127000000000004</v>
      </c>
      <c r="N82" t="s">
        <v>277</v>
      </c>
      <c r="O82">
        <v>-5.4250999999999996</v>
      </c>
    </row>
    <row r="83" spans="1:18" x14ac:dyDescent="0.3">
      <c r="H83" t="s">
        <v>285</v>
      </c>
      <c r="I83" s="4">
        <v>3.3886999999999998E-6</v>
      </c>
      <c r="N83" t="s">
        <v>285</v>
      </c>
      <c r="O83" s="4">
        <v>1.9539999999999999E-7</v>
      </c>
    </row>
    <row r="84" spans="1:18" x14ac:dyDescent="0.3">
      <c r="H84" t="s">
        <v>286</v>
      </c>
      <c r="I84">
        <v>1E-4</v>
      </c>
      <c r="N84" t="s">
        <v>286</v>
      </c>
      <c r="O84">
        <v>1E-4</v>
      </c>
    </row>
    <row r="88" spans="1:18" x14ac:dyDescent="0.3">
      <c r="A88" s="1" t="s">
        <v>179</v>
      </c>
    </row>
    <row r="90" spans="1:18" x14ac:dyDescent="0.3">
      <c r="H90" t="s">
        <v>320</v>
      </c>
      <c r="N90" t="s">
        <v>327</v>
      </c>
    </row>
    <row r="92" spans="1:18" x14ac:dyDescent="0.3">
      <c r="H92" t="s">
        <v>275</v>
      </c>
      <c r="I92">
        <v>8.9771000000000004E-2</v>
      </c>
      <c r="J92" t="s">
        <v>276</v>
      </c>
      <c r="K92">
        <v>1.1948E-2</v>
      </c>
      <c r="N92" t="s">
        <v>275</v>
      </c>
      <c r="O92">
        <v>0.14326</v>
      </c>
      <c r="P92" t="s">
        <v>276</v>
      </c>
      <c r="Q92">
        <v>3.6347999999999998E-2</v>
      </c>
    </row>
    <row r="93" spans="1:18" x14ac:dyDescent="0.3">
      <c r="I93" t="s">
        <v>277</v>
      </c>
      <c r="J93">
        <v>7.5137</v>
      </c>
      <c r="K93" t="s">
        <v>278</v>
      </c>
      <c r="L93" s="4">
        <v>3.4532999999999998E-12</v>
      </c>
      <c r="O93" t="s">
        <v>277</v>
      </c>
      <c r="P93">
        <v>3.9415</v>
      </c>
      <c r="Q93" t="s">
        <v>278</v>
      </c>
      <c r="R93">
        <v>1.1786999999999999E-4</v>
      </c>
    </row>
    <row r="94" spans="1:18" x14ac:dyDescent="0.3">
      <c r="H94" t="s">
        <v>279</v>
      </c>
      <c r="I94">
        <v>6.5671999999999997</v>
      </c>
      <c r="J94" t="s">
        <v>280</v>
      </c>
      <c r="K94">
        <v>0.57060999999999995</v>
      </c>
      <c r="N94" t="s">
        <v>279</v>
      </c>
      <c r="O94">
        <v>7.7434000000000003</v>
      </c>
      <c r="P94" t="s">
        <v>280</v>
      </c>
      <c r="Q94">
        <v>1.7391000000000001</v>
      </c>
    </row>
    <row r="96" spans="1:18" x14ac:dyDescent="0.3">
      <c r="H96" t="s">
        <v>281</v>
      </c>
      <c r="N96" t="s">
        <v>281</v>
      </c>
    </row>
    <row r="97" spans="1:15" x14ac:dyDescent="0.3">
      <c r="H97" t="s">
        <v>275</v>
      </c>
      <c r="I97" t="s">
        <v>330</v>
      </c>
      <c r="N97" t="s">
        <v>275</v>
      </c>
      <c r="O97" t="s">
        <v>332</v>
      </c>
    </row>
    <row r="98" spans="1:15" x14ac:dyDescent="0.3">
      <c r="H98" t="s">
        <v>279</v>
      </c>
      <c r="I98" t="s">
        <v>331</v>
      </c>
      <c r="N98" t="s">
        <v>279</v>
      </c>
      <c r="O98" t="s">
        <v>333</v>
      </c>
    </row>
    <row r="100" spans="1:15" x14ac:dyDescent="0.3">
      <c r="H100" t="s">
        <v>282</v>
      </c>
      <c r="N100" t="s">
        <v>282</v>
      </c>
    </row>
    <row r="101" spans="1:15" x14ac:dyDescent="0.3">
      <c r="H101" t="s">
        <v>283</v>
      </c>
      <c r="I101">
        <v>0.50490999999999997</v>
      </c>
      <c r="N101" t="s">
        <v>283</v>
      </c>
      <c r="O101">
        <v>0.28859000000000001</v>
      </c>
    </row>
    <row r="102" spans="1:15" x14ac:dyDescent="0.3">
      <c r="H102" t="s">
        <v>284</v>
      </c>
      <c r="I102">
        <v>0.25492999999999999</v>
      </c>
      <c r="N102" t="s">
        <v>284</v>
      </c>
      <c r="O102">
        <v>8.3282999999999996E-2</v>
      </c>
    </row>
    <row r="103" spans="1:15" x14ac:dyDescent="0.3">
      <c r="H103" t="s">
        <v>277</v>
      </c>
      <c r="I103">
        <v>7.5137</v>
      </c>
      <c r="N103" t="s">
        <v>277</v>
      </c>
      <c r="O103">
        <v>3.9415</v>
      </c>
    </row>
    <row r="104" spans="1:15" x14ac:dyDescent="0.3">
      <c r="H104" t="s">
        <v>285</v>
      </c>
      <c r="I104" s="4">
        <v>3.4532999999999998E-12</v>
      </c>
      <c r="N104" t="s">
        <v>285</v>
      </c>
      <c r="O104">
        <v>1.1786999999999999E-4</v>
      </c>
    </row>
    <row r="105" spans="1:15" x14ac:dyDescent="0.3">
      <c r="H105" t="s">
        <v>286</v>
      </c>
      <c r="I105">
        <v>1E-4</v>
      </c>
      <c r="N105" t="s">
        <v>286</v>
      </c>
      <c r="O105">
        <v>2.9999999999999997E-4</v>
      </c>
    </row>
    <row r="110" spans="1:15" x14ac:dyDescent="0.3">
      <c r="A110" s="1" t="s">
        <v>833</v>
      </c>
    </row>
    <row r="112" spans="1:15" x14ac:dyDescent="0.3">
      <c r="H112" t="s">
        <v>274</v>
      </c>
      <c r="N112" t="s">
        <v>287</v>
      </c>
    </row>
    <row r="114" spans="8:17" x14ac:dyDescent="0.3">
      <c r="H114" t="s">
        <v>275</v>
      </c>
      <c r="I114">
        <v>1.477E-3</v>
      </c>
      <c r="J114" t="s">
        <v>276</v>
      </c>
      <c r="K114">
        <v>1.2360999999999999E-4</v>
      </c>
      <c r="N114" t="s">
        <v>275</v>
      </c>
      <c r="O114">
        <v>7.6254000000000003E-4</v>
      </c>
      <c r="P114" t="s">
        <v>276</v>
      </c>
      <c r="Q114">
        <v>4.0242000000000001E-4</v>
      </c>
    </row>
    <row r="115" spans="8:17" x14ac:dyDescent="0.3">
      <c r="I115" t="s">
        <v>277</v>
      </c>
      <c r="J115">
        <v>11.949</v>
      </c>
      <c r="K115" t="s">
        <v>278</v>
      </c>
      <c r="L115" s="4">
        <v>1.4978000000000001E-29</v>
      </c>
      <c r="O115" t="s">
        <v>277</v>
      </c>
      <c r="P115">
        <v>1.8949</v>
      </c>
      <c r="Q115" t="s">
        <v>278</v>
      </c>
    </row>
    <row r="116" spans="8:17" x14ac:dyDescent="0.3">
      <c r="H116" t="s">
        <v>279</v>
      </c>
      <c r="I116">
        <v>1.0299</v>
      </c>
      <c r="J116" t="s">
        <v>280</v>
      </c>
      <c r="K116">
        <v>7.4654999999999999E-2</v>
      </c>
      <c r="N116" t="s">
        <v>279</v>
      </c>
      <c r="O116">
        <v>0.29399999999999998</v>
      </c>
      <c r="P116" t="s">
        <v>280</v>
      </c>
      <c r="Q116">
        <v>0.26650000000000001</v>
      </c>
    </row>
    <row r="118" spans="8:17" x14ac:dyDescent="0.3">
      <c r="H118" t="s">
        <v>281</v>
      </c>
      <c r="N118" t="s">
        <v>281</v>
      </c>
    </row>
    <row r="119" spans="8:17" x14ac:dyDescent="0.3">
      <c r="H119" t="s">
        <v>275</v>
      </c>
      <c r="I119" t="s">
        <v>822</v>
      </c>
      <c r="N119" t="s">
        <v>275</v>
      </c>
      <c r="O119" t="s">
        <v>824</v>
      </c>
    </row>
    <row r="120" spans="8:17" x14ac:dyDescent="0.3">
      <c r="H120" t="s">
        <v>279</v>
      </c>
      <c r="I120" t="s">
        <v>823</v>
      </c>
      <c r="N120" t="s">
        <v>279</v>
      </c>
      <c r="O120" t="s">
        <v>825</v>
      </c>
    </row>
    <row r="122" spans="8:17" x14ac:dyDescent="0.3">
      <c r="H122" t="s">
        <v>282</v>
      </c>
      <c r="N122" t="s">
        <v>282</v>
      </c>
    </row>
    <row r="123" spans="8:17" x14ac:dyDescent="0.3">
      <c r="H123" t="s">
        <v>283</v>
      </c>
      <c r="I123">
        <v>0.44601000000000002</v>
      </c>
      <c r="N123" t="s">
        <v>283</v>
      </c>
      <c r="O123">
        <v>0.15545</v>
      </c>
    </row>
    <row r="124" spans="8:17" x14ac:dyDescent="0.3">
      <c r="H124" t="s">
        <v>284</v>
      </c>
      <c r="I124">
        <v>0.19893</v>
      </c>
      <c r="N124" t="s">
        <v>284</v>
      </c>
      <c r="O124">
        <v>2.4164000000000001E-2</v>
      </c>
    </row>
    <row r="125" spans="8:17" x14ac:dyDescent="0.3">
      <c r="H125" t="s">
        <v>277</v>
      </c>
      <c r="I125">
        <v>11.949</v>
      </c>
      <c r="N125" t="s">
        <v>277</v>
      </c>
      <c r="O125">
        <v>1.8949</v>
      </c>
    </row>
    <row r="126" spans="8:17" x14ac:dyDescent="0.3">
      <c r="H126" t="s">
        <v>285</v>
      </c>
      <c r="I126" s="4">
        <v>1.4978000000000001E-29</v>
      </c>
      <c r="N126" t="s">
        <v>285</v>
      </c>
      <c r="O126">
        <v>6.0100000000000001E-2</v>
      </c>
    </row>
    <row r="127" spans="8:17" x14ac:dyDescent="0.3">
      <c r="H127" t="s">
        <v>286</v>
      </c>
      <c r="I127">
        <v>1E-4</v>
      </c>
      <c r="N127" t="s">
        <v>286</v>
      </c>
      <c r="O127">
        <v>5.8099999999999999E-2</v>
      </c>
    </row>
    <row r="132" spans="1:18" x14ac:dyDescent="0.3">
      <c r="A132" s="1" t="s">
        <v>832</v>
      </c>
    </row>
    <row r="134" spans="1:18" x14ac:dyDescent="0.3">
      <c r="H134" t="s">
        <v>840</v>
      </c>
      <c r="N134" t="s">
        <v>843</v>
      </c>
    </row>
    <row r="136" spans="1:18" x14ac:dyDescent="0.3">
      <c r="H136" t="s">
        <v>275</v>
      </c>
      <c r="I136">
        <v>0.43253000000000003</v>
      </c>
      <c r="J136" t="s">
        <v>276</v>
      </c>
      <c r="K136">
        <v>5.8228000000000002E-2</v>
      </c>
      <c r="N136" t="s">
        <v>275</v>
      </c>
      <c r="O136">
        <v>0.50124000000000002</v>
      </c>
      <c r="P136" t="s">
        <v>276</v>
      </c>
      <c r="Q136">
        <v>0.16270000000000001</v>
      </c>
    </row>
    <row r="137" spans="1:18" x14ac:dyDescent="0.3">
      <c r="I137" t="s">
        <v>277</v>
      </c>
      <c r="J137">
        <v>7.4283000000000001</v>
      </c>
      <c r="K137" t="s">
        <v>278</v>
      </c>
      <c r="L137" s="4">
        <v>3.7768999999999998E-13</v>
      </c>
      <c r="O137" t="s">
        <v>277</v>
      </c>
      <c r="P137">
        <v>3.0807000000000002</v>
      </c>
      <c r="Q137" t="s">
        <v>278</v>
      </c>
      <c r="R137">
        <v>2.4112000000000001E-3</v>
      </c>
    </row>
    <row r="138" spans="1:18" x14ac:dyDescent="0.3">
      <c r="H138" t="s">
        <v>279</v>
      </c>
      <c r="I138">
        <v>0.84016000000000002</v>
      </c>
      <c r="J138" t="s">
        <v>280</v>
      </c>
      <c r="K138">
        <v>0.14546000000000001</v>
      </c>
      <c r="N138" t="s">
        <v>279</v>
      </c>
      <c r="O138">
        <v>-0.42870000000000003</v>
      </c>
      <c r="P138" t="s">
        <v>280</v>
      </c>
      <c r="Q138">
        <v>0.43289</v>
      </c>
    </row>
    <row r="140" spans="1:18" x14ac:dyDescent="0.3">
      <c r="H140" t="s">
        <v>281</v>
      </c>
      <c r="N140" t="s">
        <v>281</v>
      </c>
    </row>
    <row r="141" spans="1:18" x14ac:dyDescent="0.3">
      <c r="H141" t="s">
        <v>275</v>
      </c>
      <c r="I141" t="s">
        <v>841</v>
      </c>
      <c r="N141" t="s">
        <v>275</v>
      </c>
      <c r="O141" t="s">
        <v>844</v>
      </c>
    </row>
    <row r="142" spans="1:18" x14ac:dyDescent="0.3">
      <c r="H142" t="s">
        <v>279</v>
      </c>
      <c r="I142" t="s">
        <v>842</v>
      </c>
      <c r="N142" t="s">
        <v>279</v>
      </c>
      <c r="O142" t="s">
        <v>845</v>
      </c>
    </row>
    <row r="144" spans="1:18" x14ac:dyDescent="0.3">
      <c r="H144" t="s">
        <v>282</v>
      </c>
      <c r="N144" t="s">
        <v>282</v>
      </c>
    </row>
    <row r="145" spans="1:18" x14ac:dyDescent="0.3">
      <c r="H145" t="s">
        <v>283</v>
      </c>
      <c r="I145">
        <v>0.28954999999999997</v>
      </c>
      <c r="N145" t="s">
        <v>283</v>
      </c>
      <c r="O145">
        <v>0.23058999999999999</v>
      </c>
    </row>
    <row r="146" spans="1:18" x14ac:dyDescent="0.3">
      <c r="H146" t="s">
        <v>284</v>
      </c>
      <c r="I146">
        <v>8.3836999999999995E-2</v>
      </c>
      <c r="N146" t="s">
        <v>284</v>
      </c>
      <c r="O146">
        <v>5.3172999999999998E-2</v>
      </c>
    </row>
    <row r="147" spans="1:18" x14ac:dyDescent="0.3">
      <c r="H147" t="s">
        <v>277</v>
      </c>
      <c r="I147">
        <v>7.4283000000000001</v>
      </c>
      <c r="N147" t="s">
        <v>277</v>
      </c>
      <c r="O147">
        <v>3.0807000000000002</v>
      </c>
    </row>
    <row r="148" spans="1:18" x14ac:dyDescent="0.3">
      <c r="H148" t="s">
        <v>285</v>
      </c>
      <c r="I148" s="4">
        <v>3.7768999999999998E-13</v>
      </c>
      <c r="N148" t="s">
        <v>285</v>
      </c>
      <c r="O148">
        <v>2.4112000000000001E-3</v>
      </c>
    </row>
    <row r="149" spans="1:18" x14ac:dyDescent="0.3">
      <c r="H149" t="s">
        <v>286</v>
      </c>
      <c r="I149">
        <v>1E-4</v>
      </c>
      <c r="N149" t="s">
        <v>286</v>
      </c>
      <c r="O149">
        <v>2.7000000000000001E-3</v>
      </c>
    </row>
    <row r="153" spans="1:18" x14ac:dyDescent="0.3">
      <c r="A153" s="1" t="s">
        <v>846</v>
      </c>
    </row>
    <row r="155" spans="1:18" x14ac:dyDescent="0.3">
      <c r="H155" t="s">
        <v>857</v>
      </c>
      <c r="N155" t="s">
        <v>860</v>
      </c>
    </row>
    <row r="157" spans="1:18" x14ac:dyDescent="0.3">
      <c r="H157" t="s">
        <v>275</v>
      </c>
      <c r="I157">
        <v>0.47521000000000002</v>
      </c>
      <c r="J157" t="s">
        <v>276</v>
      </c>
      <c r="K157">
        <v>2.7799000000000001E-2</v>
      </c>
      <c r="N157" t="s">
        <v>275</v>
      </c>
      <c r="O157">
        <v>0.15858</v>
      </c>
      <c r="P157" t="s">
        <v>276</v>
      </c>
      <c r="Q157">
        <v>9.4741000000000006E-2</v>
      </c>
    </row>
    <row r="158" spans="1:18" x14ac:dyDescent="0.3">
      <c r="I158" t="s">
        <v>277</v>
      </c>
      <c r="J158">
        <v>17.094999999999999</v>
      </c>
      <c r="K158" t="s">
        <v>278</v>
      </c>
      <c r="L158" s="4">
        <v>8.3368000000000006E-54</v>
      </c>
      <c r="O158" t="s">
        <v>277</v>
      </c>
      <c r="P158">
        <v>1.6738</v>
      </c>
      <c r="Q158" t="s">
        <v>278</v>
      </c>
      <c r="R158">
        <v>9.5999000000000001E-2</v>
      </c>
    </row>
    <row r="159" spans="1:18" x14ac:dyDescent="0.3">
      <c r="H159" t="s">
        <v>279</v>
      </c>
      <c r="I159">
        <v>-0.11379</v>
      </c>
      <c r="J159" t="s">
        <v>280</v>
      </c>
      <c r="K159">
        <v>0.11947000000000001</v>
      </c>
      <c r="N159" t="s">
        <v>279</v>
      </c>
      <c r="O159">
        <v>0.14438000000000001</v>
      </c>
      <c r="P159" t="s">
        <v>280</v>
      </c>
      <c r="Q159">
        <v>0.44192999999999999</v>
      </c>
    </row>
    <row r="161" spans="1:22" x14ac:dyDescent="0.3">
      <c r="H161" t="s">
        <v>281</v>
      </c>
      <c r="N161" t="s">
        <v>281</v>
      </c>
    </row>
    <row r="162" spans="1:22" x14ac:dyDescent="0.3">
      <c r="H162" t="s">
        <v>275</v>
      </c>
      <c r="I162" t="s">
        <v>858</v>
      </c>
      <c r="N162" t="s">
        <v>275</v>
      </c>
      <c r="O162" t="s">
        <v>861</v>
      </c>
    </row>
    <row r="163" spans="1:22" x14ac:dyDescent="0.3">
      <c r="H163" t="s">
        <v>279</v>
      </c>
      <c r="I163" t="s">
        <v>859</v>
      </c>
      <c r="N163" t="s">
        <v>279</v>
      </c>
      <c r="O163" t="s">
        <v>862</v>
      </c>
    </row>
    <row r="165" spans="1:22" x14ac:dyDescent="0.3">
      <c r="H165" t="s">
        <v>282</v>
      </c>
      <c r="N165" t="s">
        <v>282</v>
      </c>
    </row>
    <row r="166" spans="1:22" x14ac:dyDescent="0.3">
      <c r="H166" t="s">
        <v>283</v>
      </c>
      <c r="I166">
        <v>0.56943999999999995</v>
      </c>
      <c r="N166" t="s">
        <v>283</v>
      </c>
      <c r="O166">
        <v>0.12695999999999999</v>
      </c>
    </row>
    <row r="167" spans="1:22" x14ac:dyDescent="0.3">
      <c r="H167" t="s">
        <v>284</v>
      </c>
      <c r="I167">
        <v>0.32425999999999999</v>
      </c>
      <c r="N167" t="s">
        <v>284</v>
      </c>
      <c r="O167">
        <v>1.6119000000000001E-2</v>
      </c>
    </row>
    <row r="168" spans="1:22" x14ac:dyDescent="0.3">
      <c r="H168" t="s">
        <v>277</v>
      </c>
      <c r="I168">
        <v>17.094999999999999</v>
      </c>
      <c r="N168" t="s">
        <v>277</v>
      </c>
      <c r="O168">
        <v>1.6738</v>
      </c>
      <c r="U168" s="4"/>
      <c r="V168" s="4"/>
    </row>
    <row r="169" spans="1:22" x14ac:dyDescent="0.3">
      <c r="H169" t="s">
        <v>285</v>
      </c>
      <c r="I169" s="4">
        <v>8.3368000000000006E-54</v>
      </c>
      <c r="N169" t="s">
        <v>285</v>
      </c>
      <c r="O169">
        <v>9.5999000000000001E-2</v>
      </c>
    </row>
    <row r="170" spans="1:22" x14ac:dyDescent="0.3">
      <c r="H170" t="s">
        <v>286</v>
      </c>
      <c r="I170">
        <v>1E-4</v>
      </c>
      <c r="N170" t="s">
        <v>286</v>
      </c>
      <c r="O170">
        <v>9.3899999999999997E-2</v>
      </c>
    </row>
    <row r="172" spans="1:22" x14ac:dyDescent="0.3">
      <c r="U172" s="4"/>
      <c r="V172" s="4"/>
    </row>
    <row r="174" spans="1:22" x14ac:dyDescent="0.3">
      <c r="A174" s="1" t="s">
        <v>880</v>
      </c>
    </row>
    <row r="176" spans="1:22" x14ac:dyDescent="0.3">
      <c r="H176" t="s">
        <v>882</v>
      </c>
      <c r="N176" t="s">
        <v>885</v>
      </c>
    </row>
    <row r="178" spans="8:18" x14ac:dyDescent="0.3">
      <c r="H178" t="s">
        <v>275</v>
      </c>
      <c r="I178">
        <v>-0.15886</v>
      </c>
      <c r="J178" t="s">
        <v>276</v>
      </c>
      <c r="K178">
        <v>1.5582E-2</v>
      </c>
      <c r="N178" t="s">
        <v>275</v>
      </c>
      <c r="O178">
        <v>-0.27683000000000002</v>
      </c>
      <c r="P178" t="s">
        <v>276</v>
      </c>
      <c r="Q178">
        <v>5.0106999999999999E-2</v>
      </c>
    </row>
    <row r="179" spans="8:18" x14ac:dyDescent="0.3">
      <c r="I179" t="s">
        <v>277</v>
      </c>
      <c r="J179">
        <v>10.195</v>
      </c>
      <c r="K179" t="s">
        <v>278</v>
      </c>
      <c r="L179" s="4">
        <v>1.2603999999999999E-22</v>
      </c>
      <c r="O179" t="s">
        <v>277</v>
      </c>
      <c r="P179">
        <v>5.5247999999999999</v>
      </c>
      <c r="Q179" t="s">
        <v>278</v>
      </c>
      <c r="R179" s="4">
        <v>1.2018999999999999E-7</v>
      </c>
    </row>
    <row r="180" spans="8:18" x14ac:dyDescent="0.3">
      <c r="H180" t="s">
        <v>279</v>
      </c>
      <c r="I180">
        <v>-1.5968</v>
      </c>
      <c r="J180" t="s">
        <v>280</v>
      </c>
      <c r="K180">
        <v>0.34595999999999999</v>
      </c>
      <c r="N180" t="s">
        <v>279</v>
      </c>
      <c r="O180">
        <v>-5.4417</v>
      </c>
      <c r="P180" t="s">
        <v>280</v>
      </c>
      <c r="Q180">
        <v>1.1467000000000001</v>
      </c>
    </row>
    <row r="182" spans="8:18" x14ac:dyDescent="0.3">
      <c r="H182" t="s">
        <v>281</v>
      </c>
      <c r="N182" t="s">
        <v>281</v>
      </c>
    </row>
    <row r="183" spans="8:18" x14ac:dyDescent="0.3">
      <c r="H183" t="s">
        <v>275</v>
      </c>
      <c r="I183" t="s">
        <v>883</v>
      </c>
      <c r="N183" t="s">
        <v>275</v>
      </c>
      <c r="O183" t="s">
        <v>886</v>
      </c>
    </row>
    <row r="184" spans="8:18" x14ac:dyDescent="0.3">
      <c r="H184" t="s">
        <v>279</v>
      </c>
      <c r="I184" t="s">
        <v>884</v>
      </c>
      <c r="N184" t="s">
        <v>279</v>
      </c>
      <c r="O184" t="s">
        <v>887</v>
      </c>
    </row>
    <row r="186" spans="8:18" x14ac:dyDescent="0.3">
      <c r="H186" t="s">
        <v>282</v>
      </c>
      <c r="N186" t="s">
        <v>282</v>
      </c>
    </row>
    <row r="187" spans="8:18" x14ac:dyDescent="0.3">
      <c r="H187" t="s">
        <v>283</v>
      </c>
      <c r="I187">
        <v>-0.38344</v>
      </c>
      <c r="N187" t="s">
        <v>283</v>
      </c>
      <c r="O187">
        <v>-0.38822000000000001</v>
      </c>
    </row>
    <row r="188" spans="8:18" x14ac:dyDescent="0.3">
      <c r="H188" t="s">
        <v>284</v>
      </c>
      <c r="I188">
        <v>0.14702999999999999</v>
      </c>
      <c r="N188" t="s">
        <v>284</v>
      </c>
      <c r="O188">
        <v>0.15071999999999999</v>
      </c>
    </row>
    <row r="189" spans="8:18" x14ac:dyDescent="0.3">
      <c r="H189" t="s">
        <v>277</v>
      </c>
      <c r="I189">
        <v>-10.195</v>
      </c>
      <c r="N189" t="s">
        <v>277</v>
      </c>
      <c r="O189">
        <v>-5.5247999999999999</v>
      </c>
    </row>
    <row r="190" spans="8:18" x14ac:dyDescent="0.3">
      <c r="H190" t="s">
        <v>285</v>
      </c>
      <c r="I190" s="4">
        <v>1.2603999999999999E-22</v>
      </c>
      <c r="N190" t="s">
        <v>285</v>
      </c>
      <c r="O190" s="4">
        <v>1.2018999999999999E-7</v>
      </c>
    </row>
    <row r="191" spans="8:18" x14ac:dyDescent="0.3">
      <c r="H191" t="s">
        <v>286</v>
      </c>
      <c r="I191">
        <v>1E-4</v>
      </c>
      <c r="N191" t="s">
        <v>286</v>
      </c>
      <c r="O191">
        <v>1E-4</v>
      </c>
    </row>
    <row r="195" spans="1:18" x14ac:dyDescent="0.3">
      <c r="A195" s="1" t="s">
        <v>881</v>
      </c>
    </row>
    <row r="197" spans="1:18" x14ac:dyDescent="0.3">
      <c r="H197" t="s">
        <v>888</v>
      </c>
      <c r="N197" t="s">
        <v>891</v>
      </c>
    </row>
    <row r="199" spans="1:18" x14ac:dyDescent="0.3">
      <c r="H199" t="s">
        <v>275</v>
      </c>
      <c r="I199">
        <v>0.18820999999999999</v>
      </c>
      <c r="J199" t="s">
        <v>276</v>
      </c>
      <c r="K199">
        <v>1.116E-2</v>
      </c>
      <c r="N199" t="s">
        <v>275</v>
      </c>
      <c r="O199">
        <v>0.14673</v>
      </c>
      <c r="P199" t="s">
        <v>276</v>
      </c>
      <c r="Q199">
        <v>3.5862999999999999E-2</v>
      </c>
    </row>
    <row r="200" spans="1:18" x14ac:dyDescent="0.3">
      <c r="I200" t="s">
        <v>277</v>
      </c>
      <c r="J200">
        <v>16.864999999999998</v>
      </c>
      <c r="K200" t="s">
        <v>278</v>
      </c>
      <c r="L200" s="4">
        <v>6.3032999999999999E-53</v>
      </c>
      <c r="O200" t="s">
        <v>277</v>
      </c>
      <c r="P200">
        <v>4.0915999999999997</v>
      </c>
      <c r="Q200" t="s">
        <v>278</v>
      </c>
      <c r="R200" s="4">
        <v>6.5746000000000004E-5</v>
      </c>
    </row>
    <row r="201" spans="1:18" x14ac:dyDescent="0.3">
      <c r="H201" t="s">
        <v>279</v>
      </c>
      <c r="I201">
        <v>11.004</v>
      </c>
      <c r="J201" t="s">
        <v>280</v>
      </c>
      <c r="K201">
        <v>0.54269999999999996</v>
      </c>
      <c r="N201" t="s">
        <v>279</v>
      </c>
      <c r="O201">
        <v>7.9067999999999996</v>
      </c>
      <c r="P201" t="s">
        <v>280</v>
      </c>
      <c r="Q201">
        <v>1.7164999999999999</v>
      </c>
    </row>
    <row r="203" spans="1:18" x14ac:dyDescent="0.3">
      <c r="H203" t="s">
        <v>281</v>
      </c>
      <c r="N203" t="s">
        <v>281</v>
      </c>
    </row>
    <row r="204" spans="1:18" x14ac:dyDescent="0.3">
      <c r="H204" t="s">
        <v>275</v>
      </c>
      <c r="I204" t="s">
        <v>889</v>
      </c>
      <c r="N204" t="s">
        <v>275</v>
      </c>
      <c r="O204" t="s">
        <v>892</v>
      </c>
    </row>
    <row r="205" spans="1:18" x14ac:dyDescent="0.3">
      <c r="H205" t="s">
        <v>279</v>
      </c>
      <c r="I205" t="s">
        <v>890</v>
      </c>
      <c r="N205" t="s">
        <v>279</v>
      </c>
      <c r="O205" t="s">
        <v>893</v>
      </c>
    </row>
    <row r="207" spans="1:18" x14ac:dyDescent="0.3">
      <c r="H207" t="s">
        <v>282</v>
      </c>
      <c r="N207" t="s">
        <v>282</v>
      </c>
    </row>
    <row r="208" spans="1:18" x14ac:dyDescent="0.3">
      <c r="H208" t="s">
        <v>283</v>
      </c>
      <c r="I208">
        <v>0.55801000000000001</v>
      </c>
      <c r="N208" t="s">
        <v>283</v>
      </c>
      <c r="O208">
        <v>0.29781999999999997</v>
      </c>
    </row>
    <row r="209" spans="8:15" x14ac:dyDescent="0.3">
      <c r="H209" t="s">
        <v>284</v>
      </c>
      <c r="I209">
        <v>0.31137999999999999</v>
      </c>
      <c r="N209" t="s">
        <v>284</v>
      </c>
      <c r="O209">
        <v>8.8697999999999999E-2</v>
      </c>
    </row>
    <row r="210" spans="8:15" x14ac:dyDescent="0.3">
      <c r="H210" t="s">
        <v>277</v>
      </c>
      <c r="I210">
        <v>16.864999999999998</v>
      </c>
      <c r="N210" t="s">
        <v>277</v>
      </c>
      <c r="O210">
        <v>4.0915999999999997</v>
      </c>
    </row>
    <row r="211" spans="8:15" x14ac:dyDescent="0.3">
      <c r="H211" t="s">
        <v>285</v>
      </c>
      <c r="I211" s="4">
        <v>6.3032999999999999E-53</v>
      </c>
      <c r="N211" t="s">
        <v>285</v>
      </c>
      <c r="O211" s="4">
        <v>6.5746000000000004E-5</v>
      </c>
    </row>
    <row r="212" spans="8:15" x14ac:dyDescent="0.3">
      <c r="H212" t="s">
        <v>286</v>
      </c>
      <c r="I212">
        <v>1E-4</v>
      </c>
      <c r="N212" t="s">
        <v>286</v>
      </c>
      <c r="O212">
        <v>1E-4</v>
      </c>
    </row>
  </sheetData>
  <mergeCells count="10">
    <mergeCell ref="U15:V15"/>
    <mergeCell ref="U16:U18"/>
    <mergeCell ref="U19:V19"/>
    <mergeCell ref="U20:U22"/>
    <mergeCell ref="U3:V3"/>
    <mergeCell ref="U4:U6"/>
    <mergeCell ref="U7:V7"/>
    <mergeCell ref="U8:U10"/>
    <mergeCell ref="U11:V11"/>
    <mergeCell ref="U12:U1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Cidades</vt:lpstr>
      <vt:lpstr>Litoral</vt:lpstr>
      <vt:lpstr>Auxiliar</vt:lpstr>
      <vt:lpstr>Altitude</vt:lpstr>
      <vt:lpstr>Área</vt:lpstr>
      <vt:lpstr>População</vt:lpstr>
      <vt:lpstr>Latitude e Longitude</vt:lpstr>
      <vt:lpstr>Registros</vt:lpstr>
      <vt:lpstr>Espécies</vt:lpstr>
      <vt:lpstr>Wikiaves</vt:lpstr>
      <vt:lpstr>Histogramas</vt:lpstr>
      <vt:lpstr>Tabela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Faria</dc:creator>
  <cp:lastModifiedBy>Beatriz Faria</cp:lastModifiedBy>
  <dcterms:created xsi:type="dcterms:W3CDTF">2015-06-05T18:19:34Z</dcterms:created>
  <dcterms:modified xsi:type="dcterms:W3CDTF">2020-12-09T21:47:55Z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b22b52b9-ad2b-4649-845a-acbc0d1a6302</vt:lpwstr>
  </property>
</Properties>
</file>